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tegovbr.sharepoint.com/sites/CGAAT/Documentos Compartilhados/General/Mapas Salariais - Atualizações - Portarias Desenvolvimento e Infraestrutura/Planilha Formacao de Preco da Portaria 1070/"/>
    </mc:Choice>
  </mc:AlternateContent>
  <xr:revisionPtr revIDLastSave="7039" documentId="13_ncr:1_{C420512F-A227-4369-96F7-405D81EDF870}" xr6:coauthVersionLast="47" xr6:coauthVersionMax="47" xr10:uidLastSave="{F918B1DF-370A-49D2-B04D-DD7DB3E0CDE1}"/>
  <bookViews>
    <workbookView xWindow="-120" yWindow="-120" windowWidth="57840" windowHeight="31920" tabRatio="689" xr2:uid="{D9F1FCE2-4BA8-4CFA-AE95-68EB9E5759F0}"/>
  </bookViews>
  <sheets>
    <sheet name="Perfis Final 2023" sheetId="18" r:id="rId1"/>
    <sheet name="Consolidação (sem outliers)" sheetId="20" r:id="rId2"/>
    <sheet name="Consolidação (com outliers)" sheetId="10" r:id="rId3"/>
    <sheet name="CAGED" sheetId="12" r:id="rId4"/>
    <sheet name="PNAD" sheetId="11" r:id="rId5"/>
    <sheet name="Contratações Governo" sheetId="8" r:id="rId6"/>
    <sheet name="Guias Salariais" sheetId="1" r:id="rId7"/>
    <sheet name="ListaPerfisInfra" sheetId="7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1" i="8" l="1"/>
  <c r="Q341" i="8"/>
  <c r="P341" i="8"/>
  <c r="B100" i="20"/>
  <c r="B97" i="20"/>
  <c r="B96" i="20"/>
  <c r="B100" i="10"/>
  <c r="P47" i="8"/>
  <c r="F976" i="1"/>
  <c r="D976" i="1"/>
  <c r="F402" i="1"/>
  <c r="D402" i="1"/>
  <c r="I398" i="1"/>
  <c r="D398" i="1" s="1"/>
  <c r="H398" i="1"/>
  <c r="G398" i="1"/>
  <c r="F398" i="1"/>
  <c r="D331" i="1"/>
  <c r="I313" i="1"/>
  <c r="D313" i="1" s="1"/>
  <c r="D308" i="1"/>
  <c r="D267" i="1"/>
  <c r="D226" i="1"/>
  <c r="F231" i="1"/>
  <c r="I190" i="1"/>
  <c r="D70" i="1"/>
  <c r="I70" i="1"/>
  <c r="H70" i="1"/>
  <c r="G70" i="1"/>
  <c r="D39" i="1"/>
  <c r="I185" i="1"/>
  <c r="I183" i="1"/>
  <c r="I184" i="1"/>
  <c r="I189" i="1"/>
  <c r="D204" i="1"/>
  <c r="D216" i="1"/>
  <c r="D65" i="1"/>
  <c r="D5" i="1"/>
  <c r="D6" i="1"/>
  <c r="F34" i="18"/>
  <c r="I13" i="18" l="1"/>
  <c r="F35" i="18" l="1"/>
  <c r="N16" i="20" a="1"/>
  <c r="N16" i="20" s="1"/>
  <c r="AJ85" i="20" a="1"/>
  <c r="AJ85" i="20" s="1"/>
  <c r="AI85" i="20" a="1"/>
  <c r="AI85" i="20" s="1"/>
  <c r="AH85" i="20" a="1"/>
  <c r="AH85" i="20" s="1"/>
  <c r="AG85" i="20" a="1"/>
  <c r="AG85" i="20" s="1"/>
  <c r="AF85" i="20" a="1"/>
  <c r="AF85" i="20" s="1"/>
  <c r="AE85" i="20" a="1"/>
  <c r="AE85" i="20" s="1"/>
  <c r="AD85" i="20" a="1"/>
  <c r="AD85" i="20" s="1"/>
  <c r="AC85" i="20" a="1"/>
  <c r="AC85" i="20" s="1"/>
  <c r="AB85" i="20" a="1"/>
  <c r="AB85" i="20" s="1"/>
  <c r="AA85" i="20" a="1"/>
  <c r="AA85" i="20" s="1"/>
  <c r="Z85" i="20" a="1"/>
  <c r="Z85" i="20" s="1"/>
  <c r="Y85" i="20" a="1"/>
  <c r="Y85" i="20" s="1"/>
  <c r="X85" i="20" a="1"/>
  <c r="X85" i="20" s="1"/>
  <c r="W85" i="20" a="1"/>
  <c r="W85" i="20" s="1"/>
  <c r="V85" i="20" a="1"/>
  <c r="V85" i="20" s="1"/>
  <c r="U85" i="20" a="1"/>
  <c r="U85" i="20" s="1"/>
  <c r="T85" i="20" a="1"/>
  <c r="T85" i="20" s="1"/>
  <c r="S85" i="20" a="1"/>
  <c r="S85" i="20" s="1"/>
  <c r="R85" i="20" a="1"/>
  <c r="R85" i="20" s="1"/>
  <c r="Q85" i="20" a="1"/>
  <c r="Q85" i="20" s="1"/>
  <c r="P85" i="20" a="1"/>
  <c r="P85" i="20" s="1"/>
  <c r="O85" i="20" a="1"/>
  <c r="O85" i="20" s="1"/>
  <c r="N85" i="20" a="1"/>
  <c r="N85" i="20" s="1"/>
  <c r="M85" i="20" a="1"/>
  <c r="M85" i="20" s="1"/>
  <c r="L85" i="20" a="1"/>
  <c r="L85" i="20" s="1"/>
  <c r="K85" i="20" a="1"/>
  <c r="K85" i="20" s="1"/>
  <c r="J85" i="20" a="1"/>
  <c r="J85" i="20" s="1"/>
  <c r="I85" i="20" a="1"/>
  <c r="I85" i="20" s="1"/>
  <c r="H85" i="20" a="1"/>
  <c r="H85" i="20" s="1"/>
  <c r="G85" i="20" a="1"/>
  <c r="G85" i="20" s="1"/>
  <c r="F85" i="20" a="1"/>
  <c r="F85" i="20" s="1"/>
  <c r="E85" i="20" a="1"/>
  <c r="E85" i="20" s="1"/>
  <c r="D85" i="20" a="1"/>
  <c r="D85" i="20" s="1"/>
  <c r="C85" i="20" a="1"/>
  <c r="C85" i="20" s="1"/>
  <c r="B85" i="20" a="1"/>
  <c r="B85" i="20" s="1"/>
  <c r="AJ84" i="20" a="1"/>
  <c r="AJ84" i="20" s="1"/>
  <c r="AI84" i="20" a="1"/>
  <c r="AI84" i="20" s="1"/>
  <c r="AH84" i="20" a="1"/>
  <c r="AH84" i="20" s="1"/>
  <c r="AG84" i="20" a="1"/>
  <c r="AG84" i="20" s="1"/>
  <c r="AF84" i="20" a="1"/>
  <c r="AF84" i="20" s="1"/>
  <c r="AE84" i="20" a="1"/>
  <c r="AE84" i="20" s="1"/>
  <c r="AD84" i="20" a="1"/>
  <c r="AD84" i="20" s="1"/>
  <c r="AC84" i="20" a="1"/>
  <c r="AC84" i="20" s="1"/>
  <c r="AB84" i="20" a="1"/>
  <c r="AB84" i="20" s="1"/>
  <c r="AA84" i="20" a="1"/>
  <c r="AA84" i="20" s="1"/>
  <c r="Z84" i="20" a="1"/>
  <c r="Z84" i="20" s="1"/>
  <c r="Y84" i="20" a="1"/>
  <c r="Y84" i="20" s="1"/>
  <c r="X84" i="20" a="1"/>
  <c r="X84" i="20" s="1"/>
  <c r="W84" i="20" a="1"/>
  <c r="W84" i="20" s="1"/>
  <c r="V84" i="20" a="1"/>
  <c r="V84" i="20" s="1"/>
  <c r="U84" i="20" a="1"/>
  <c r="U84" i="20" s="1"/>
  <c r="T84" i="20" a="1"/>
  <c r="T84" i="20" s="1"/>
  <c r="S84" i="20" a="1"/>
  <c r="S84" i="20" s="1"/>
  <c r="R84" i="20" a="1"/>
  <c r="R84" i="20" s="1"/>
  <c r="Q84" i="20" a="1"/>
  <c r="Q84" i="20" s="1"/>
  <c r="P84" i="20" a="1"/>
  <c r="P84" i="20" s="1"/>
  <c r="O84" i="20" a="1"/>
  <c r="O84" i="20" s="1"/>
  <c r="N84" i="20" a="1"/>
  <c r="N84" i="20" s="1"/>
  <c r="M84" i="20" a="1"/>
  <c r="M84" i="20" s="1"/>
  <c r="L84" i="20" a="1"/>
  <c r="L84" i="20" s="1"/>
  <c r="K84" i="20" a="1"/>
  <c r="K84" i="20" s="1"/>
  <c r="J84" i="20" a="1"/>
  <c r="J84" i="20" s="1"/>
  <c r="I84" i="20" a="1"/>
  <c r="I84" i="20" s="1"/>
  <c r="H84" i="20" a="1"/>
  <c r="H84" i="20" s="1"/>
  <c r="G84" i="20" a="1"/>
  <c r="G84" i="20" s="1"/>
  <c r="F84" i="20" a="1"/>
  <c r="F84" i="20" s="1"/>
  <c r="E84" i="20" a="1"/>
  <c r="E84" i="20" s="1"/>
  <c r="D84" i="20" a="1"/>
  <c r="D84" i="20" s="1"/>
  <c r="C84" i="20" a="1"/>
  <c r="C84" i="20" s="1"/>
  <c r="B84" i="20" a="1"/>
  <c r="B84" i="20" s="1"/>
  <c r="AJ83" i="20" a="1"/>
  <c r="AJ83" i="20" s="1"/>
  <c r="AI83" i="20" a="1"/>
  <c r="AI83" i="20" s="1"/>
  <c r="AH83" i="20" a="1"/>
  <c r="AH83" i="20" s="1"/>
  <c r="AG83" i="20" a="1"/>
  <c r="AG83" i="20" s="1"/>
  <c r="AF83" i="20" a="1"/>
  <c r="AF83" i="20" s="1"/>
  <c r="AE83" i="20" a="1"/>
  <c r="AE83" i="20" s="1"/>
  <c r="AD83" i="20" a="1"/>
  <c r="AD83" i="20" s="1"/>
  <c r="AC83" i="20" a="1"/>
  <c r="AC83" i="20" s="1"/>
  <c r="AB83" i="20" a="1"/>
  <c r="AB83" i="20" s="1"/>
  <c r="AA83" i="20" a="1"/>
  <c r="AA83" i="20" s="1"/>
  <c r="Z83" i="20" a="1"/>
  <c r="Z83" i="20" s="1"/>
  <c r="Y83" i="20" a="1"/>
  <c r="Y83" i="20" s="1"/>
  <c r="X83" i="20" a="1"/>
  <c r="X83" i="20" s="1"/>
  <c r="W83" i="20" a="1"/>
  <c r="W83" i="20" s="1"/>
  <c r="V83" i="20" a="1"/>
  <c r="V83" i="20" s="1"/>
  <c r="U83" i="20" a="1"/>
  <c r="U83" i="20" s="1"/>
  <c r="T83" i="20" a="1"/>
  <c r="T83" i="20" s="1"/>
  <c r="S83" i="20" a="1"/>
  <c r="S83" i="20" s="1"/>
  <c r="R83" i="20" a="1"/>
  <c r="R83" i="20" s="1"/>
  <c r="Q83" i="20" a="1"/>
  <c r="Q83" i="20" s="1"/>
  <c r="P83" i="20" a="1"/>
  <c r="P83" i="20" s="1"/>
  <c r="O83" i="20" a="1"/>
  <c r="O83" i="20" s="1"/>
  <c r="N83" i="20" a="1"/>
  <c r="N83" i="20" s="1"/>
  <c r="M83" i="20" a="1"/>
  <c r="M83" i="20" s="1"/>
  <c r="L83" i="20" a="1"/>
  <c r="L83" i="20" s="1"/>
  <c r="K83" i="20" a="1"/>
  <c r="K83" i="20" s="1"/>
  <c r="J83" i="20" a="1"/>
  <c r="J83" i="20" s="1"/>
  <c r="I83" i="20" a="1"/>
  <c r="I83" i="20" s="1"/>
  <c r="H83" i="20" a="1"/>
  <c r="H83" i="20" s="1"/>
  <c r="G83" i="20" a="1"/>
  <c r="G83" i="20" s="1"/>
  <c r="F83" i="20" a="1"/>
  <c r="F83" i="20" s="1"/>
  <c r="E83" i="20" a="1"/>
  <c r="E83" i="20" s="1"/>
  <c r="D83" i="20" a="1"/>
  <c r="D83" i="20" s="1"/>
  <c r="C83" i="20" a="1"/>
  <c r="C83" i="20" s="1"/>
  <c r="B83" i="20" a="1"/>
  <c r="B83" i="20" s="1"/>
  <c r="AJ82" i="20" a="1"/>
  <c r="AJ82" i="20" s="1"/>
  <c r="AI82" i="20" a="1"/>
  <c r="AI82" i="20" s="1"/>
  <c r="AH82" i="20" a="1"/>
  <c r="AH82" i="20" s="1"/>
  <c r="AG82" i="20" a="1"/>
  <c r="AG82" i="20" s="1"/>
  <c r="AF82" i="20" a="1"/>
  <c r="AF82" i="20" s="1"/>
  <c r="AE82" i="20" a="1"/>
  <c r="AE82" i="20" s="1"/>
  <c r="AD82" i="20" a="1"/>
  <c r="AD82" i="20" s="1"/>
  <c r="AC82" i="20" a="1"/>
  <c r="AC82" i="20" s="1"/>
  <c r="AB82" i="20" a="1"/>
  <c r="AB82" i="20" s="1"/>
  <c r="AA82" i="20" a="1"/>
  <c r="AA82" i="20" s="1"/>
  <c r="Z82" i="20" a="1"/>
  <c r="Z82" i="20" s="1"/>
  <c r="Y82" i="20" a="1"/>
  <c r="Y82" i="20" s="1"/>
  <c r="X82" i="20" a="1"/>
  <c r="X82" i="20" s="1"/>
  <c r="W82" i="20" a="1"/>
  <c r="W82" i="20" s="1"/>
  <c r="V82" i="20" a="1"/>
  <c r="V82" i="20" s="1"/>
  <c r="U82" i="20" a="1"/>
  <c r="U82" i="20" s="1"/>
  <c r="T82" i="20" a="1"/>
  <c r="T82" i="20" s="1"/>
  <c r="S82" i="20" a="1"/>
  <c r="S82" i="20" s="1"/>
  <c r="R82" i="20" a="1"/>
  <c r="R82" i="20" s="1"/>
  <c r="Q82" i="20" a="1"/>
  <c r="Q82" i="20" s="1"/>
  <c r="P82" i="20" a="1"/>
  <c r="P82" i="20" s="1"/>
  <c r="O82" i="20" a="1"/>
  <c r="O82" i="20" s="1"/>
  <c r="N82" i="20" a="1"/>
  <c r="N82" i="20" s="1"/>
  <c r="M82" i="20" a="1"/>
  <c r="M82" i="20" s="1"/>
  <c r="L82" i="20" a="1"/>
  <c r="L82" i="20" s="1"/>
  <c r="K82" i="20" a="1"/>
  <c r="K82" i="20" s="1"/>
  <c r="J82" i="20" a="1"/>
  <c r="J82" i="20" s="1"/>
  <c r="I82" i="20" a="1"/>
  <c r="I82" i="20" s="1"/>
  <c r="H82" i="20" a="1"/>
  <c r="H82" i="20" s="1"/>
  <c r="G82" i="20" a="1"/>
  <c r="G82" i="20" s="1"/>
  <c r="F82" i="20" a="1"/>
  <c r="F82" i="20" s="1"/>
  <c r="E82" i="20" a="1"/>
  <c r="E82" i="20" s="1"/>
  <c r="D82" i="20" a="1"/>
  <c r="D82" i="20" s="1"/>
  <c r="C82" i="20" a="1"/>
  <c r="C82" i="20" s="1"/>
  <c r="B82" i="20" a="1"/>
  <c r="B82" i="20" s="1"/>
  <c r="AJ81" i="20" a="1"/>
  <c r="AJ81" i="20" s="1"/>
  <c r="AI81" i="20" a="1"/>
  <c r="AI81" i="20" s="1"/>
  <c r="AH81" i="20" a="1"/>
  <c r="AH81" i="20" s="1"/>
  <c r="AG81" i="20" a="1"/>
  <c r="AG81" i="20" s="1"/>
  <c r="AF81" i="20" a="1"/>
  <c r="AF81" i="20" s="1"/>
  <c r="AE81" i="20" a="1"/>
  <c r="AE81" i="20" s="1"/>
  <c r="AD81" i="20" a="1"/>
  <c r="AD81" i="20" s="1"/>
  <c r="AC81" i="20" a="1"/>
  <c r="AC81" i="20" s="1"/>
  <c r="AB81" i="20" a="1"/>
  <c r="AB81" i="20" s="1"/>
  <c r="AA81" i="20" a="1"/>
  <c r="AA81" i="20" s="1"/>
  <c r="Z81" i="20" a="1"/>
  <c r="Z81" i="20" s="1"/>
  <c r="Y81" i="20" a="1"/>
  <c r="Y81" i="20" s="1"/>
  <c r="X81" i="20" a="1"/>
  <c r="X81" i="20" s="1"/>
  <c r="W81" i="20" a="1"/>
  <c r="W81" i="20" s="1"/>
  <c r="V81" i="20" a="1"/>
  <c r="V81" i="20" s="1"/>
  <c r="U81" i="20" a="1"/>
  <c r="U81" i="20" s="1"/>
  <c r="T81" i="20" a="1"/>
  <c r="T81" i="20" s="1"/>
  <c r="S81" i="20" a="1"/>
  <c r="S81" i="20" s="1"/>
  <c r="R81" i="20" a="1"/>
  <c r="R81" i="20" s="1"/>
  <c r="Q81" i="20" a="1"/>
  <c r="Q81" i="20" s="1"/>
  <c r="P81" i="20" a="1"/>
  <c r="P81" i="20" s="1"/>
  <c r="O81" i="20" a="1"/>
  <c r="O81" i="20" s="1"/>
  <c r="N81" i="20" a="1"/>
  <c r="N81" i="20" s="1"/>
  <c r="M81" i="20" a="1"/>
  <c r="M81" i="20" s="1"/>
  <c r="L81" i="20" a="1"/>
  <c r="L81" i="20" s="1"/>
  <c r="K81" i="20" a="1"/>
  <c r="K81" i="20" s="1"/>
  <c r="J81" i="20" a="1"/>
  <c r="J81" i="20" s="1"/>
  <c r="I81" i="20" a="1"/>
  <c r="I81" i="20" s="1"/>
  <c r="H81" i="20" a="1"/>
  <c r="H81" i="20" s="1"/>
  <c r="G81" i="20" a="1"/>
  <c r="G81" i="20" s="1"/>
  <c r="F81" i="20" a="1"/>
  <c r="F81" i="20" s="1"/>
  <c r="E81" i="20" a="1"/>
  <c r="E81" i="20" s="1"/>
  <c r="D81" i="20" a="1"/>
  <c r="D81" i="20" s="1"/>
  <c r="C81" i="20" a="1"/>
  <c r="C81" i="20" s="1"/>
  <c r="B81" i="20" a="1"/>
  <c r="B81" i="20" s="1"/>
  <c r="AJ80" i="20" a="1"/>
  <c r="AJ80" i="20" s="1"/>
  <c r="AI80" i="20" a="1"/>
  <c r="AI80" i="20" s="1"/>
  <c r="AH80" i="20" a="1"/>
  <c r="AH80" i="20" s="1"/>
  <c r="AG80" i="20" a="1"/>
  <c r="AG80" i="20" s="1"/>
  <c r="AF80" i="20" a="1"/>
  <c r="AF80" i="20" s="1"/>
  <c r="AE80" i="20" a="1"/>
  <c r="AE80" i="20" s="1"/>
  <c r="AD80" i="20" a="1"/>
  <c r="AD80" i="20" s="1"/>
  <c r="AC80" i="20" a="1"/>
  <c r="AC80" i="20" s="1"/>
  <c r="AB80" i="20" a="1"/>
  <c r="AB80" i="20" s="1"/>
  <c r="AA80" i="20" a="1"/>
  <c r="AA80" i="20" s="1"/>
  <c r="Z80" i="20" a="1"/>
  <c r="Z80" i="20" s="1"/>
  <c r="Y80" i="20" a="1"/>
  <c r="Y80" i="20" s="1"/>
  <c r="X80" i="20" a="1"/>
  <c r="X80" i="20" s="1"/>
  <c r="W80" i="20" a="1"/>
  <c r="W80" i="20" s="1"/>
  <c r="V80" i="20" a="1"/>
  <c r="V80" i="20" s="1"/>
  <c r="U80" i="20" a="1"/>
  <c r="U80" i="20" s="1"/>
  <c r="T80" i="20" a="1"/>
  <c r="T80" i="20" s="1"/>
  <c r="S80" i="20" a="1"/>
  <c r="S80" i="20" s="1"/>
  <c r="R80" i="20" a="1"/>
  <c r="R80" i="20" s="1"/>
  <c r="Q80" i="20" a="1"/>
  <c r="Q80" i="20" s="1"/>
  <c r="P80" i="20" a="1"/>
  <c r="P80" i="20" s="1"/>
  <c r="O80" i="20" a="1"/>
  <c r="O80" i="20" s="1"/>
  <c r="N80" i="20" a="1"/>
  <c r="N80" i="20" s="1"/>
  <c r="M80" i="20" a="1"/>
  <c r="M80" i="20" s="1"/>
  <c r="L80" i="20" a="1"/>
  <c r="L80" i="20" s="1"/>
  <c r="K80" i="20" a="1"/>
  <c r="K80" i="20" s="1"/>
  <c r="J80" i="20" a="1"/>
  <c r="J80" i="20" s="1"/>
  <c r="I80" i="20" a="1"/>
  <c r="I80" i="20" s="1"/>
  <c r="H80" i="20" a="1"/>
  <c r="H80" i="20" s="1"/>
  <c r="G80" i="20" a="1"/>
  <c r="G80" i="20" s="1"/>
  <c r="F80" i="20" a="1"/>
  <c r="F80" i="20" s="1"/>
  <c r="E80" i="20" a="1"/>
  <c r="E80" i="20" s="1"/>
  <c r="D80" i="20" a="1"/>
  <c r="D80" i="20" s="1"/>
  <c r="C80" i="20" a="1"/>
  <c r="C80" i="20" s="1"/>
  <c r="B80" i="20" a="1"/>
  <c r="B80" i="20" s="1"/>
  <c r="AJ79" i="20" a="1"/>
  <c r="AJ79" i="20" s="1"/>
  <c r="AI79" i="20" a="1"/>
  <c r="AI79" i="20" s="1"/>
  <c r="AH79" i="20" a="1"/>
  <c r="AH79" i="20" s="1"/>
  <c r="AG79" i="20" a="1"/>
  <c r="AG79" i="20" s="1"/>
  <c r="AF79" i="20" a="1"/>
  <c r="AF79" i="20" s="1"/>
  <c r="AE79" i="20" a="1"/>
  <c r="AE79" i="20" s="1"/>
  <c r="AD79" i="20" a="1"/>
  <c r="AD79" i="20" s="1"/>
  <c r="AC79" i="20" a="1"/>
  <c r="AC79" i="20" s="1"/>
  <c r="AB79" i="20" a="1"/>
  <c r="AB79" i="20" s="1"/>
  <c r="AA79" i="20" a="1"/>
  <c r="AA79" i="20" s="1"/>
  <c r="Z79" i="20" a="1"/>
  <c r="Z79" i="20" s="1"/>
  <c r="Y79" i="20" a="1"/>
  <c r="Y79" i="20" s="1"/>
  <c r="X79" i="20" a="1"/>
  <c r="X79" i="20" s="1"/>
  <c r="W79" i="20" a="1"/>
  <c r="W79" i="20" s="1"/>
  <c r="V79" i="20" a="1"/>
  <c r="V79" i="20" s="1"/>
  <c r="U79" i="20" a="1"/>
  <c r="U79" i="20" s="1"/>
  <c r="T79" i="20" a="1"/>
  <c r="T79" i="20" s="1"/>
  <c r="S79" i="20" a="1"/>
  <c r="S79" i="20" s="1"/>
  <c r="R79" i="20" a="1"/>
  <c r="R79" i="20" s="1"/>
  <c r="Q79" i="20" a="1"/>
  <c r="Q79" i="20" s="1"/>
  <c r="P79" i="20" a="1"/>
  <c r="P79" i="20" s="1"/>
  <c r="O79" i="20" a="1"/>
  <c r="O79" i="20" s="1"/>
  <c r="N79" i="20" a="1"/>
  <c r="N79" i="20" s="1"/>
  <c r="M79" i="20" a="1"/>
  <c r="M79" i="20" s="1"/>
  <c r="L79" i="20" a="1"/>
  <c r="L79" i="20" s="1"/>
  <c r="K79" i="20" a="1"/>
  <c r="K79" i="20" s="1"/>
  <c r="J79" i="20" a="1"/>
  <c r="J79" i="20" s="1"/>
  <c r="I79" i="20" a="1"/>
  <c r="I79" i="20" s="1"/>
  <c r="H79" i="20" a="1"/>
  <c r="H79" i="20" s="1"/>
  <c r="G79" i="20" a="1"/>
  <c r="G79" i="20" s="1"/>
  <c r="F79" i="20" a="1"/>
  <c r="F79" i="20" s="1"/>
  <c r="E79" i="20" a="1"/>
  <c r="E79" i="20" s="1"/>
  <c r="D79" i="20" a="1"/>
  <c r="D79" i="20" s="1"/>
  <c r="C79" i="20" a="1"/>
  <c r="C79" i="20" s="1"/>
  <c r="B79" i="20" a="1"/>
  <c r="B79" i="20" s="1"/>
  <c r="AJ78" i="20" a="1"/>
  <c r="AJ78" i="20" s="1"/>
  <c r="AI78" i="20" a="1"/>
  <c r="AI78" i="20" s="1"/>
  <c r="AH78" i="20" a="1"/>
  <c r="AH78" i="20" s="1"/>
  <c r="AG78" i="20" a="1"/>
  <c r="AG78" i="20" s="1"/>
  <c r="AF78" i="20" a="1"/>
  <c r="AF78" i="20" s="1"/>
  <c r="AE78" i="20" a="1"/>
  <c r="AE78" i="20" s="1"/>
  <c r="AD78" i="20" a="1"/>
  <c r="AD78" i="20" s="1"/>
  <c r="AC78" i="20" a="1"/>
  <c r="AC78" i="20" s="1"/>
  <c r="AB78" i="20" a="1"/>
  <c r="AB78" i="20" s="1"/>
  <c r="AA78" i="20" a="1"/>
  <c r="AA78" i="20" s="1"/>
  <c r="Z78" i="20" a="1"/>
  <c r="Z78" i="20" s="1"/>
  <c r="Y78" i="20" a="1"/>
  <c r="Y78" i="20" s="1"/>
  <c r="X78" i="20" a="1"/>
  <c r="X78" i="20" s="1"/>
  <c r="W78" i="20" a="1"/>
  <c r="W78" i="20" s="1"/>
  <c r="V78" i="20" a="1"/>
  <c r="V78" i="20" s="1"/>
  <c r="U78" i="20" a="1"/>
  <c r="U78" i="20" s="1"/>
  <c r="T78" i="20" a="1"/>
  <c r="T78" i="20" s="1"/>
  <c r="S78" i="20" a="1"/>
  <c r="S78" i="20" s="1"/>
  <c r="R78" i="20" a="1"/>
  <c r="R78" i="20" s="1"/>
  <c r="Q78" i="20" a="1"/>
  <c r="Q78" i="20" s="1"/>
  <c r="P78" i="20" a="1"/>
  <c r="P78" i="20" s="1"/>
  <c r="O78" i="20" a="1"/>
  <c r="O78" i="20" s="1"/>
  <c r="N78" i="20" a="1"/>
  <c r="N78" i="20" s="1"/>
  <c r="M78" i="20" a="1"/>
  <c r="M78" i="20" s="1"/>
  <c r="L78" i="20" a="1"/>
  <c r="L78" i="20" s="1"/>
  <c r="K78" i="20" a="1"/>
  <c r="K78" i="20" s="1"/>
  <c r="J78" i="20" a="1"/>
  <c r="J78" i="20" s="1"/>
  <c r="I78" i="20" a="1"/>
  <c r="I78" i="20" s="1"/>
  <c r="H78" i="20" a="1"/>
  <c r="H78" i="20" s="1"/>
  <c r="G78" i="20" a="1"/>
  <c r="G78" i="20" s="1"/>
  <c r="F78" i="20" a="1"/>
  <c r="F78" i="20" s="1"/>
  <c r="E78" i="20" a="1"/>
  <c r="E78" i="20" s="1"/>
  <c r="D78" i="20" a="1"/>
  <c r="D78" i="20" s="1"/>
  <c r="C78" i="20" a="1"/>
  <c r="C78" i="20" s="1"/>
  <c r="B78" i="20" a="1"/>
  <c r="B78" i="20" s="1"/>
  <c r="AJ77" i="20" a="1"/>
  <c r="AJ77" i="20" s="1"/>
  <c r="AI77" i="20" a="1"/>
  <c r="AI77" i="20" s="1"/>
  <c r="AH77" i="20" a="1"/>
  <c r="AH77" i="20" s="1"/>
  <c r="AG77" i="20" a="1"/>
  <c r="AG77" i="20" s="1"/>
  <c r="AF77" i="20" a="1"/>
  <c r="AF77" i="20" s="1"/>
  <c r="AE77" i="20" a="1"/>
  <c r="AE77" i="20" s="1"/>
  <c r="AD77" i="20" a="1"/>
  <c r="AD77" i="20" s="1"/>
  <c r="AC77" i="20" a="1"/>
  <c r="AC77" i="20" s="1"/>
  <c r="AB77" i="20" a="1"/>
  <c r="AB77" i="20" s="1"/>
  <c r="AA77" i="20" a="1"/>
  <c r="AA77" i="20" s="1"/>
  <c r="Z77" i="20" a="1"/>
  <c r="Z77" i="20" s="1"/>
  <c r="Y77" i="20" a="1"/>
  <c r="Y77" i="20" s="1"/>
  <c r="X77" i="20" a="1"/>
  <c r="X77" i="20" s="1"/>
  <c r="W77" i="20" a="1"/>
  <c r="W77" i="20" s="1"/>
  <c r="V77" i="20" a="1"/>
  <c r="V77" i="20" s="1"/>
  <c r="U77" i="20" a="1"/>
  <c r="U77" i="20" s="1"/>
  <c r="T77" i="20" a="1"/>
  <c r="T77" i="20" s="1"/>
  <c r="S77" i="20" a="1"/>
  <c r="S77" i="20" s="1"/>
  <c r="R77" i="20" a="1"/>
  <c r="R77" i="20" s="1"/>
  <c r="Q77" i="20" a="1"/>
  <c r="Q77" i="20" s="1"/>
  <c r="P77" i="20" a="1"/>
  <c r="P77" i="20" s="1"/>
  <c r="O77" i="20" a="1"/>
  <c r="O77" i="20" s="1"/>
  <c r="N77" i="20" a="1"/>
  <c r="N77" i="20" s="1"/>
  <c r="M77" i="20" a="1"/>
  <c r="M77" i="20" s="1"/>
  <c r="L77" i="20" a="1"/>
  <c r="L77" i="20" s="1"/>
  <c r="K77" i="20" a="1"/>
  <c r="K77" i="20" s="1"/>
  <c r="J77" i="20" a="1"/>
  <c r="J77" i="20" s="1"/>
  <c r="I77" i="20" a="1"/>
  <c r="I77" i="20" s="1"/>
  <c r="H77" i="20" a="1"/>
  <c r="H77" i="20" s="1"/>
  <c r="G77" i="20" a="1"/>
  <c r="G77" i="20" s="1"/>
  <c r="F77" i="20" a="1"/>
  <c r="F77" i="20" s="1"/>
  <c r="E77" i="20" a="1"/>
  <c r="E77" i="20" s="1"/>
  <c r="D77" i="20" a="1"/>
  <c r="D77" i="20" s="1"/>
  <c r="C77" i="20" a="1"/>
  <c r="C77" i="20" s="1"/>
  <c r="B77" i="20" a="1"/>
  <c r="B77" i="20" s="1"/>
  <c r="AJ76" i="20" a="1"/>
  <c r="AJ76" i="20" s="1"/>
  <c r="AI76" i="20" a="1"/>
  <c r="AI76" i="20" s="1"/>
  <c r="AH76" i="20" a="1"/>
  <c r="AH76" i="20" s="1"/>
  <c r="AG76" i="20" a="1"/>
  <c r="AG76" i="20" s="1"/>
  <c r="AF76" i="20" a="1"/>
  <c r="AF76" i="20" s="1"/>
  <c r="AE76" i="20" a="1"/>
  <c r="AE76" i="20" s="1"/>
  <c r="AD76" i="20" a="1"/>
  <c r="AD76" i="20" s="1"/>
  <c r="AC76" i="20" a="1"/>
  <c r="AC76" i="20" s="1"/>
  <c r="AB76" i="20" a="1"/>
  <c r="AB76" i="20" s="1"/>
  <c r="AA76" i="20" a="1"/>
  <c r="AA76" i="20" s="1"/>
  <c r="Z76" i="20" a="1"/>
  <c r="Z76" i="20" s="1"/>
  <c r="Y76" i="20" a="1"/>
  <c r="Y76" i="20" s="1"/>
  <c r="X76" i="20" a="1"/>
  <c r="X76" i="20" s="1"/>
  <c r="W76" i="20" a="1"/>
  <c r="W76" i="20" s="1"/>
  <c r="V76" i="20" a="1"/>
  <c r="V76" i="20" s="1"/>
  <c r="U76" i="20" a="1"/>
  <c r="U76" i="20" s="1"/>
  <c r="T76" i="20" a="1"/>
  <c r="T76" i="20" s="1"/>
  <c r="S76" i="20" a="1"/>
  <c r="S76" i="20" s="1"/>
  <c r="R76" i="20" a="1"/>
  <c r="R76" i="20" s="1"/>
  <c r="Q76" i="20" a="1"/>
  <c r="Q76" i="20" s="1"/>
  <c r="P76" i="20" a="1"/>
  <c r="P76" i="20" s="1"/>
  <c r="O76" i="20" a="1"/>
  <c r="O76" i="20" s="1"/>
  <c r="N76" i="20" a="1"/>
  <c r="N76" i="20" s="1"/>
  <c r="M76" i="20" a="1"/>
  <c r="M76" i="20" s="1"/>
  <c r="L76" i="20" a="1"/>
  <c r="L76" i="20" s="1"/>
  <c r="K76" i="20" a="1"/>
  <c r="K76" i="20" s="1"/>
  <c r="J76" i="20" a="1"/>
  <c r="J76" i="20" s="1"/>
  <c r="I76" i="20" a="1"/>
  <c r="I76" i="20" s="1"/>
  <c r="H76" i="20" a="1"/>
  <c r="H76" i="20" s="1"/>
  <c r="G76" i="20" a="1"/>
  <c r="G76" i="20" s="1"/>
  <c r="F76" i="20" a="1"/>
  <c r="F76" i="20" s="1"/>
  <c r="E76" i="20" a="1"/>
  <c r="E76" i="20" s="1"/>
  <c r="D76" i="20" a="1"/>
  <c r="D76" i="20" s="1"/>
  <c r="C76" i="20" a="1"/>
  <c r="C76" i="20" s="1"/>
  <c r="B76" i="20" a="1"/>
  <c r="B76" i="20" s="1"/>
  <c r="AJ75" i="20" a="1"/>
  <c r="AJ75" i="20" s="1"/>
  <c r="AI75" i="20" a="1"/>
  <c r="AI75" i="20" s="1"/>
  <c r="AH75" i="20" a="1"/>
  <c r="AH75" i="20" s="1"/>
  <c r="AG75" i="20" a="1"/>
  <c r="AG75" i="20" s="1"/>
  <c r="AF75" i="20" a="1"/>
  <c r="AF75" i="20" s="1"/>
  <c r="AE75" i="20" a="1"/>
  <c r="AE75" i="20" s="1"/>
  <c r="AD75" i="20" a="1"/>
  <c r="AD75" i="20" s="1"/>
  <c r="AC75" i="20" a="1"/>
  <c r="AC75" i="20" s="1"/>
  <c r="AB75" i="20" a="1"/>
  <c r="AB75" i="20" s="1"/>
  <c r="AA75" i="20" a="1"/>
  <c r="AA75" i="20" s="1"/>
  <c r="Z75" i="20" a="1"/>
  <c r="Z75" i="20" s="1"/>
  <c r="Y75" i="20" a="1"/>
  <c r="Y75" i="20" s="1"/>
  <c r="X75" i="20" a="1"/>
  <c r="X75" i="20" s="1"/>
  <c r="W75" i="20" a="1"/>
  <c r="W75" i="20" s="1"/>
  <c r="V75" i="20" a="1"/>
  <c r="V75" i="20" s="1"/>
  <c r="U75" i="20" a="1"/>
  <c r="U75" i="20" s="1"/>
  <c r="T75" i="20" a="1"/>
  <c r="T75" i="20" s="1"/>
  <c r="S75" i="20" a="1"/>
  <c r="S75" i="20" s="1"/>
  <c r="R75" i="20" a="1"/>
  <c r="R75" i="20" s="1"/>
  <c r="Q75" i="20" a="1"/>
  <c r="Q75" i="20" s="1"/>
  <c r="P75" i="20" a="1"/>
  <c r="P75" i="20" s="1"/>
  <c r="O75" i="20" a="1"/>
  <c r="O75" i="20" s="1"/>
  <c r="N75" i="20" a="1"/>
  <c r="N75" i="20" s="1"/>
  <c r="M75" i="20" a="1"/>
  <c r="M75" i="20" s="1"/>
  <c r="L75" i="20" a="1"/>
  <c r="L75" i="20" s="1"/>
  <c r="K75" i="20" a="1"/>
  <c r="K75" i="20" s="1"/>
  <c r="J75" i="20" a="1"/>
  <c r="J75" i="20" s="1"/>
  <c r="I75" i="20" a="1"/>
  <c r="I75" i="20" s="1"/>
  <c r="H75" i="20" a="1"/>
  <c r="H75" i="20" s="1"/>
  <c r="G75" i="20" a="1"/>
  <c r="G75" i="20" s="1"/>
  <c r="F75" i="20" a="1"/>
  <c r="F75" i="20" s="1"/>
  <c r="E75" i="20" a="1"/>
  <c r="E75" i="20" s="1"/>
  <c r="D75" i="20" a="1"/>
  <c r="D75" i="20" s="1"/>
  <c r="C75" i="20" a="1"/>
  <c r="C75" i="20" s="1"/>
  <c r="B75" i="20" a="1"/>
  <c r="B75" i="20" s="1"/>
  <c r="AJ74" i="20" a="1"/>
  <c r="AJ74" i="20" s="1"/>
  <c r="AI74" i="20" a="1"/>
  <c r="AI74" i="20" s="1"/>
  <c r="AH74" i="20" a="1"/>
  <c r="AH74" i="20" s="1"/>
  <c r="AG74" i="20" a="1"/>
  <c r="AG74" i="20" s="1"/>
  <c r="AF74" i="20" a="1"/>
  <c r="AF74" i="20" s="1"/>
  <c r="AE74" i="20" a="1"/>
  <c r="AE74" i="20" s="1"/>
  <c r="AD74" i="20" a="1"/>
  <c r="AD74" i="20" s="1"/>
  <c r="AC74" i="20" a="1"/>
  <c r="AC74" i="20" s="1"/>
  <c r="AB74" i="20" a="1"/>
  <c r="AB74" i="20" s="1"/>
  <c r="AA74" i="20" a="1"/>
  <c r="AA74" i="20" s="1"/>
  <c r="Z74" i="20" a="1"/>
  <c r="Z74" i="20" s="1"/>
  <c r="Y74" i="20" a="1"/>
  <c r="Y74" i="20" s="1"/>
  <c r="X74" i="20" a="1"/>
  <c r="X74" i="20" s="1"/>
  <c r="W74" i="20" a="1"/>
  <c r="W74" i="20" s="1"/>
  <c r="V74" i="20" a="1"/>
  <c r="V74" i="20" s="1"/>
  <c r="U74" i="20" a="1"/>
  <c r="U74" i="20" s="1"/>
  <c r="T74" i="20" a="1"/>
  <c r="T74" i="20" s="1"/>
  <c r="S74" i="20" a="1"/>
  <c r="S74" i="20" s="1"/>
  <c r="R74" i="20" a="1"/>
  <c r="R74" i="20" s="1"/>
  <c r="Q74" i="20" a="1"/>
  <c r="Q74" i="20" s="1"/>
  <c r="P74" i="20" a="1"/>
  <c r="P74" i="20" s="1"/>
  <c r="O74" i="20" a="1"/>
  <c r="O74" i="20" s="1"/>
  <c r="N74" i="20" a="1"/>
  <c r="N74" i="20" s="1"/>
  <c r="M74" i="20" a="1"/>
  <c r="M74" i="20" s="1"/>
  <c r="L74" i="20" a="1"/>
  <c r="L74" i="20" s="1"/>
  <c r="K74" i="20" a="1"/>
  <c r="K74" i="20" s="1"/>
  <c r="J74" i="20" a="1"/>
  <c r="J74" i="20" s="1"/>
  <c r="I74" i="20" a="1"/>
  <c r="I74" i="20" s="1"/>
  <c r="H74" i="20" a="1"/>
  <c r="H74" i="20" s="1"/>
  <c r="G74" i="20" a="1"/>
  <c r="G74" i="20" s="1"/>
  <c r="F74" i="20" a="1"/>
  <c r="F74" i="20" s="1"/>
  <c r="E74" i="20" a="1"/>
  <c r="E74" i="20" s="1"/>
  <c r="D74" i="20" a="1"/>
  <c r="D74" i="20" s="1"/>
  <c r="C74" i="20" a="1"/>
  <c r="C74" i="20" s="1"/>
  <c r="B74" i="20" a="1"/>
  <c r="B74" i="20" s="1"/>
  <c r="AJ73" i="20" a="1"/>
  <c r="AJ73" i="20" s="1"/>
  <c r="AI73" i="20" a="1"/>
  <c r="AI73" i="20" s="1"/>
  <c r="AH73" i="20" a="1"/>
  <c r="AH73" i="20" s="1"/>
  <c r="AG73" i="20" a="1"/>
  <c r="AG73" i="20" s="1"/>
  <c r="AF73" i="20" a="1"/>
  <c r="AF73" i="20" s="1"/>
  <c r="AE73" i="20" a="1"/>
  <c r="AE73" i="20" s="1"/>
  <c r="AD73" i="20" a="1"/>
  <c r="AD73" i="20" s="1"/>
  <c r="AC73" i="20" a="1"/>
  <c r="AC73" i="20" s="1"/>
  <c r="AB73" i="20" a="1"/>
  <c r="AB73" i="20" s="1"/>
  <c r="AA73" i="20" a="1"/>
  <c r="AA73" i="20" s="1"/>
  <c r="Z73" i="20" a="1"/>
  <c r="Z73" i="20" s="1"/>
  <c r="Y73" i="20" a="1"/>
  <c r="Y73" i="20" s="1"/>
  <c r="X73" i="20" a="1"/>
  <c r="X73" i="20" s="1"/>
  <c r="W73" i="20" a="1"/>
  <c r="W73" i="20" s="1"/>
  <c r="V73" i="20" a="1"/>
  <c r="V73" i="20" s="1"/>
  <c r="U73" i="20" a="1"/>
  <c r="U73" i="20" s="1"/>
  <c r="T73" i="20" a="1"/>
  <c r="T73" i="20" s="1"/>
  <c r="S73" i="20" a="1"/>
  <c r="S73" i="20" s="1"/>
  <c r="R73" i="20" a="1"/>
  <c r="R73" i="20" s="1"/>
  <c r="Q73" i="20" a="1"/>
  <c r="Q73" i="20" s="1"/>
  <c r="P73" i="20" a="1"/>
  <c r="P73" i="20" s="1"/>
  <c r="O73" i="20" a="1"/>
  <c r="O73" i="20" s="1"/>
  <c r="N73" i="20" a="1"/>
  <c r="N73" i="20" s="1"/>
  <c r="M73" i="20" a="1"/>
  <c r="M73" i="20" s="1"/>
  <c r="L73" i="20" a="1"/>
  <c r="L73" i="20" s="1"/>
  <c r="K73" i="20" a="1"/>
  <c r="K73" i="20" s="1"/>
  <c r="J73" i="20" a="1"/>
  <c r="J73" i="20" s="1"/>
  <c r="I73" i="20" a="1"/>
  <c r="I73" i="20" s="1"/>
  <c r="H73" i="20" a="1"/>
  <c r="H73" i="20" s="1"/>
  <c r="G73" i="20" a="1"/>
  <c r="G73" i="20" s="1"/>
  <c r="F73" i="20" a="1"/>
  <c r="F73" i="20" s="1"/>
  <c r="E73" i="20" a="1"/>
  <c r="E73" i="20" s="1"/>
  <c r="D73" i="20" a="1"/>
  <c r="D73" i="20" s="1"/>
  <c r="C73" i="20" a="1"/>
  <c r="C73" i="20" s="1"/>
  <c r="B73" i="20" a="1"/>
  <c r="B73" i="20" s="1"/>
  <c r="AJ72" i="20" a="1"/>
  <c r="AJ72" i="20" s="1"/>
  <c r="AI72" i="20" a="1"/>
  <c r="AI72" i="20" s="1"/>
  <c r="AH72" i="20" a="1"/>
  <c r="AH72" i="20" s="1"/>
  <c r="AG72" i="20" a="1"/>
  <c r="AG72" i="20" s="1"/>
  <c r="AF72" i="20" a="1"/>
  <c r="AF72" i="20" s="1"/>
  <c r="AE72" i="20" a="1"/>
  <c r="AE72" i="20" s="1"/>
  <c r="AD72" i="20" a="1"/>
  <c r="AD72" i="20" s="1"/>
  <c r="AC72" i="20" a="1"/>
  <c r="AC72" i="20" s="1"/>
  <c r="AB72" i="20" a="1"/>
  <c r="AB72" i="20" s="1"/>
  <c r="AA72" i="20" a="1"/>
  <c r="AA72" i="20" s="1"/>
  <c r="Z72" i="20" a="1"/>
  <c r="Z72" i="20" s="1"/>
  <c r="Y72" i="20" a="1"/>
  <c r="Y72" i="20" s="1"/>
  <c r="X72" i="20" a="1"/>
  <c r="X72" i="20" s="1"/>
  <c r="W72" i="20" a="1"/>
  <c r="W72" i="20" s="1"/>
  <c r="V72" i="20" a="1"/>
  <c r="V72" i="20" s="1"/>
  <c r="U72" i="20" a="1"/>
  <c r="U72" i="20" s="1"/>
  <c r="T72" i="20" a="1"/>
  <c r="T72" i="20" s="1"/>
  <c r="S72" i="20" a="1"/>
  <c r="S72" i="20" s="1"/>
  <c r="R72" i="20" a="1"/>
  <c r="R72" i="20" s="1"/>
  <c r="Q72" i="20" a="1"/>
  <c r="Q72" i="20" s="1"/>
  <c r="P72" i="20" a="1"/>
  <c r="P72" i="20" s="1"/>
  <c r="O72" i="20" a="1"/>
  <c r="O72" i="20" s="1"/>
  <c r="N72" i="20" a="1"/>
  <c r="N72" i="20" s="1"/>
  <c r="M72" i="20" a="1"/>
  <c r="M72" i="20" s="1"/>
  <c r="L72" i="20" a="1"/>
  <c r="L72" i="20" s="1"/>
  <c r="K72" i="20" a="1"/>
  <c r="K72" i="20" s="1"/>
  <c r="J72" i="20" a="1"/>
  <c r="J72" i="20" s="1"/>
  <c r="I72" i="20" a="1"/>
  <c r="I72" i="20" s="1"/>
  <c r="H72" i="20" a="1"/>
  <c r="H72" i="20" s="1"/>
  <c r="G72" i="20" a="1"/>
  <c r="G72" i="20" s="1"/>
  <c r="F72" i="20" a="1"/>
  <c r="F72" i="20" s="1"/>
  <c r="E72" i="20" a="1"/>
  <c r="E72" i="20" s="1"/>
  <c r="D72" i="20" a="1"/>
  <c r="D72" i="20" s="1"/>
  <c r="C72" i="20" a="1"/>
  <c r="C72" i="20" s="1"/>
  <c r="B72" i="20" a="1"/>
  <c r="B72" i="20" s="1"/>
  <c r="AJ71" i="20" a="1"/>
  <c r="AJ71" i="20" s="1"/>
  <c r="AI71" i="20" a="1"/>
  <c r="AI71" i="20" s="1"/>
  <c r="AH71" i="20" a="1"/>
  <c r="AH71" i="20" s="1"/>
  <c r="AG71" i="20" a="1"/>
  <c r="AG71" i="20" s="1"/>
  <c r="AF71" i="20" a="1"/>
  <c r="AF71" i="20" s="1"/>
  <c r="AE71" i="20" a="1"/>
  <c r="AE71" i="20" s="1"/>
  <c r="AD71" i="20" a="1"/>
  <c r="AD71" i="20" s="1"/>
  <c r="AC71" i="20" a="1"/>
  <c r="AC71" i="20" s="1"/>
  <c r="AB71" i="20" a="1"/>
  <c r="AB71" i="20" s="1"/>
  <c r="AA71" i="20" a="1"/>
  <c r="AA71" i="20" s="1"/>
  <c r="Z71" i="20" a="1"/>
  <c r="Z71" i="20" s="1"/>
  <c r="Y71" i="20" a="1"/>
  <c r="Y71" i="20" s="1"/>
  <c r="X71" i="20" a="1"/>
  <c r="X71" i="20" s="1"/>
  <c r="W71" i="20" a="1"/>
  <c r="W71" i="20" s="1"/>
  <c r="V71" i="20" a="1"/>
  <c r="V71" i="20" s="1"/>
  <c r="U71" i="20" a="1"/>
  <c r="U71" i="20" s="1"/>
  <c r="T71" i="20" a="1"/>
  <c r="T71" i="20" s="1"/>
  <c r="S71" i="20" a="1"/>
  <c r="S71" i="20" s="1"/>
  <c r="R71" i="20" a="1"/>
  <c r="R71" i="20" s="1"/>
  <c r="Q71" i="20" a="1"/>
  <c r="Q71" i="20" s="1"/>
  <c r="P71" i="20" a="1"/>
  <c r="P71" i="20" s="1"/>
  <c r="O71" i="20" a="1"/>
  <c r="O71" i="20" s="1"/>
  <c r="N71" i="20" a="1"/>
  <c r="N71" i="20" s="1"/>
  <c r="M71" i="20" a="1"/>
  <c r="M71" i="20" s="1"/>
  <c r="L71" i="20" a="1"/>
  <c r="L71" i="20" s="1"/>
  <c r="K71" i="20" a="1"/>
  <c r="K71" i="20" s="1"/>
  <c r="J71" i="20" a="1"/>
  <c r="J71" i="20" s="1"/>
  <c r="I71" i="20" a="1"/>
  <c r="I71" i="20" s="1"/>
  <c r="H71" i="20" a="1"/>
  <c r="H71" i="20" s="1"/>
  <c r="G71" i="20" a="1"/>
  <c r="G71" i="20" s="1"/>
  <c r="F71" i="20" a="1"/>
  <c r="F71" i="20" s="1"/>
  <c r="E71" i="20" a="1"/>
  <c r="E71" i="20" s="1"/>
  <c r="D71" i="20" a="1"/>
  <c r="D71" i="20" s="1"/>
  <c r="C71" i="20" a="1"/>
  <c r="C71" i="20" s="1"/>
  <c r="B71" i="20" a="1"/>
  <c r="B71" i="20" s="1"/>
  <c r="AJ70" i="20" a="1"/>
  <c r="AJ70" i="20" s="1"/>
  <c r="AI70" i="20" a="1"/>
  <c r="AI70" i="20" s="1"/>
  <c r="AH70" i="20" a="1"/>
  <c r="AH70" i="20" s="1"/>
  <c r="AG70" i="20" a="1"/>
  <c r="AG70" i="20" s="1"/>
  <c r="AF70" i="20" a="1"/>
  <c r="AF70" i="20" s="1"/>
  <c r="AE70" i="20" a="1"/>
  <c r="AE70" i="20" s="1"/>
  <c r="AD70" i="20" a="1"/>
  <c r="AD70" i="20" s="1"/>
  <c r="AC70" i="20" a="1"/>
  <c r="AC70" i="20" s="1"/>
  <c r="AB70" i="20" a="1"/>
  <c r="AB70" i="20" s="1"/>
  <c r="AA70" i="20" a="1"/>
  <c r="AA70" i="20" s="1"/>
  <c r="Z70" i="20" a="1"/>
  <c r="Z70" i="20" s="1"/>
  <c r="Y70" i="20" a="1"/>
  <c r="Y70" i="20" s="1"/>
  <c r="X70" i="20" a="1"/>
  <c r="X70" i="20" s="1"/>
  <c r="W70" i="20" a="1"/>
  <c r="W70" i="20" s="1"/>
  <c r="V70" i="20" a="1"/>
  <c r="V70" i="20" s="1"/>
  <c r="U70" i="20" a="1"/>
  <c r="U70" i="20" s="1"/>
  <c r="T70" i="20" a="1"/>
  <c r="T70" i="20" s="1"/>
  <c r="S70" i="20" a="1"/>
  <c r="S70" i="20" s="1"/>
  <c r="R70" i="20" a="1"/>
  <c r="R70" i="20" s="1"/>
  <c r="Q70" i="20" a="1"/>
  <c r="Q70" i="20" s="1"/>
  <c r="P70" i="20" a="1"/>
  <c r="P70" i="20" s="1"/>
  <c r="O70" i="20" a="1"/>
  <c r="O70" i="20" s="1"/>
  <c r="N70" i="20" a="1"/>
  <c r="N70" i="20" s="1"/>
  <c r="M70" i="20" a="1"/>
  <c r="M70" i="20" s="1"/>
  <c r="L70" i="20" a="1"/>
  <c r="L70" i="20" s="1"/>
  <c r="K70" i="20" a="1"/>
  <c r="K70" i="20" s="1"/>
  <c r="J70" i="20" a="1"/>
  <c r="J70" i="20" s="1"/>
  <c r="I70" i="20" a="1"/>
  <c r="I70" i="20" s="1"/>
  <c r="H70" i="20" a="1"/>
  <c r="H70" i="20" s="1"/>
  <c r="G70" i="20" a="1"/>
  <c r="G70" i="20" s="1"/>
  <c r="F70" i="20" a="1"/>
  <c r="F70" i="20" s="1"/>
  <c r="E70" i="20" a="1"/>
  <c r="E70" i="20" s="1"/>
  <c r="D70" i="20" a="1"/>
  <c r="D70" i="20" s="1"/>
  <c r="C70" i="20" a="1"/>
  <c r="C70" i="20" s="1"/>
  <c r="B70" i="20" a="1"/>
  <c r="B70" i="20" s="1"/>
  <c r="AJ69" i="20" a="1"/>
  <c r="AJ69" i="20" s="1"/>
  <c r="AI69" i="20" a="1"/>
  <c r="AI69" i="20" s="1"/>
  <c r="AH69" i="20" a="1"/>
  <c r="AH69" i="20" s="1"/>
  <c r="AG69" i="20" a="1"/>
  <c r="AG69" i="20" s="1"/>
  <c r="AF69" i="20" a="1"/>
  <c r="AF69" i="20" s="1"/>
  <c r="AE69" i="20" a="1"/>
  <c r="AE69" i="20" s="1"/>
  <c r="AD69" i="20" a="1"/>
  <c r="AD69" i="20" s="1"/>
  <c r="AC69" i="20" a="1"/>
  <c r="AC69" i="20" s="1"/>
  <c r="AB69" i="20" a="1"/>
  <c r="AB69" i="20" s="1"/>
  <c r="AA69" i="20" a="1"/>
  <c r="AA69" i="20" s="1"/>
  <c r="Z69" i="20" a="1"/>
  <c r="Z69" i="20" s="1"/>
  <c r="Y69" i="20" a="1"/>
  <c r="Y69" i="20" s="1"/>
  <c r="X69" i="20" a="1"/>
  <c r="X69" i="20" s="1"/>
  <c r="W69" i="20" a="1"/>
  <c r="W69" i="20" s="1"/>
  <c r="V69" i="20" a="1"/>
  <c r="V69" i="20" s="1"/>
  <c r="U69" i="20" a="1"/>
  <c r="U69" i="20" s="1"/>
  <c r="T69" i="20" a="1"/>
  <c r="T69" i="20" s="1"/>
  <c r="S69" i="20" a="1"/>
  <c r="S69" i="20" s="1"/>
  <c r="R69" i="20" a="1"/>
  <c r="R69" i="20" s="1"/>
  <c r="Q69" i="20" a="1"/>
  <c r="Q69" i="20" s="1"/>
  <c r="P69" i="20" a="1"/>
  <c r="P69" i="20" s="1"/>
  <c r="O69" i="20" a="1"/>
  <c r="O69" i="20" s="1"/>
  <c r="N69" i="20" a="1"/>
  <c r="N69" i="20" s="1"/>
  <c r="M69" i="20" a="1"/>
  <c r="M69" i="20" s="1"/>
  <c r="L69" i="20" a="1"/>
  <c r="L69" i="20" s="1"/>
  <c r="K69" i="20" a="1"/>
  <c r="K69" i="20" s="1"/>
  <c r="J69" i="20" a="1"/>
  <c r="J69" i="20" s="1"/>
  <c r="I69" i="20" a="1"/>
  <c r="I69" i="20" s="1"/>
  <c r="H69" i="20" a="1"/>
  <c r="H69" i="20" s="1"/>
  <c r="G69" i="20" a="1"/>
  <c r="G69" i="20" s="1"/>
  <c r="F69" i="20" a="1"/>
  <c r="F69" i="20" s="1"/>
  <c r="E69" i="20" a="1"/>
  <c r="E69" i="20" s="1"/>
  <c r="D69" i="20" a="1"/>
  <c r="D69" i="20" s="1"/>
  <c r="C69" i="20" a="1"/>
  <c r="C69" i="20" s="1"/>
  <c r="B69" i="20" a="1"/>
  <c r="B69" i="20" s="1"/>
  <c r="AJ68" i="20" a="1"/>
  <c r="AJ68" i="20" s="1"/>
  <c r="AI68" i="20" a="1"/>
  <c r="AI68" i="20" s="1"/>
  <c r="AH68" i="20" a="1"/>
  <c r="AH68" i="20" s="1"/>
  <c r="AG68" i="20" a="1"/>
  <c r="AG68" i="20" s="1"/>
  <c r="AF68" i="20" a="1"/>
  <c r="AF68" i="20" s="1"/>
  <c r="AE68" i="20" a="1"/>
  <c r="AE68" i="20" s="1"/>
  <c r="AD68" i="20" a="1"/>
  <c r="AD68" i="20" s="1"/>
  <c r="AC68" i="20" a="1"/>
  <c r="AC68" i="20" s="1"/>
  <c r="AB68" i="20" a="1"/>
  <c r="AB68" i="20" s="1"/>
  <c r="AA68" i="20" a="1"/>
  <c r="AA68" i="20" s="1"/>
  <c r="Z68" i="20" a="1"/>
  <c r="Z68" i="20" s="1"/>
  <c r="Y68" i="20" a="1"/>
  <c r="Y68" i="20" s="1"/>
  <c r="X68" i="20" a="1"/>
  <c r="X68" i="20" s="1"/>
  <c r="W68" i="20" a="1"/>
  <c r="W68" i="20" s="1"/>
  <c r="V68" i="20" a="1"/>
  <c r="V68" i="20" s="1"/>
  <c r="U68" i="20" a="1"/>
  <c r="U68" i="20" s="1"/>
  <c r="T68" i="20" a="1"/>
  <c r="T68" i="20" s="1"/>
  <c r="S68" i="20" a="1"/>
  <c r="S68" i="20" s="1"/>
  <c r="R68" i="20" a="1"/>
  <c r="R68" i="20" s="1"/>
  <c r="Q68" i="20" a="1"/>
  <c r="Q68" i="20" s="1"/>
  <c r="P68" i="20" a="1"/>
  <c r="P68" i="20" s="1"/>
  <c r="O68" i="20" a="1"/>
  <c r="O68" i="20" s="1"/>
  <c r="N68" i="20" a="1"/>
  <c r="N68" i="20" s="1"/>
  <c r="M68" i="20" a="1"/>
  <c r="M68" i="20" s="1"/>
  <c r="L68" i="20" a="1"/>
  <c r="L68" i="20" s="1"/>
  <c r="K68" i="20" a="1"/>
  <c r="K68" i="20" s="1"/>
  <c r="J68" i="20" a="1"/>
  <c r="J68" i="20" s="1"/>
  <c r="I68" i="20" a="1"/>
  <c r="I68" i="20" s="1"/>
  <c r="H68" i="20" a="1"/>
  <c r="H68" i="20" s="1"/>
  <c r="G68" i="20" a="1"/>
  <c r="G68" i="20" s="1"/>
  <c r="F68" i="20" a="1"/>
  <c r="F68" i="20" s="1"/>
  <c r="E68" i="20" a="1"/>
  <c r="E68" i="20" s="1"/>
  <c r="D68" i="20" a="1"/>
  <c r="D68" i="20" s="1"/>
  <c r="C68" i="20" a="1"/>
  <c r="C68" i="20" s="1"/>
  <c r="B68" i="20" a="1"/>
  <c r="B68" i="20" s="1"/>
  <c r="AJ67" i="20" a="1"/>
  <c r="AJ67" i="20" s="1"/>
  <c r="AI67" i="20" a="1"/>
  <c r="AI67" i="20" s="1"/>
  <c r="AH67" i="20" a="1"/>
  <c r="AH67" i="20" s="1"/>
  <c r="AG67" i="20" a="1"/>
  <c r="AG67" i="20" s="1"/>
  <c r="AF67" i="20" a="1"/>
  <c r="AF67" i="20" s="1"/>
  <c r="AE67" i="20" a="1"/>
  <c r="AE67" i="20" s="1"/>
  <c r="AD67" i="20" a="1"/>
  <c r="AD67" i="20" s="1"/>
  <c r="AC67" i="20" a="1"/>
  <c r="AC67" i="20" s="1"/>
  <c r="AB67" i="20" a="1"/>
  <c r="AB67" i="20" s="1"/>
  <c r="AA67" i="20" a="1"/>
  <c r="AA67" i="20" s="1"/>
  <c r="Z67" i="20" a="1"/>
  <c r="Z67" i="20" s="1"/>
  <c r="Y67" i="20" a="1"/>
  <c r="Y67" i="20" s="1"/>
  <c r="X67" i="20" a="1"/>
  <c r="X67" i="20" s="1"/>
  <c r="W67" i="20" a="1"/>
  <c r="W67" i="20" s="1"/>
  <c r="V67" i="20" a="1"/>
  <c r="V67" i="20" s="1"/>
  <c r="U67" i="20" a="1"/>
  <c r="U67" i="20" s="1"/>
  <c r="T67" i="20" a="1"/>
  <c r="T67" i="20" s="1"/>
  <c r="S67" i="20" a="1"/>
  <c r="S67" i="20" s="1"/>
  <c r="R67" i="20" a="1"/>
  <c r="R67" i="20" s="1"/>
  <c r="Q67" i="20" a="1"/>
  <c r="Q67" i="20" s="1"/>
  <c r="P67" i="20" a="1"/>
  <c r="P67" i="20" s="1"/>
  <c r="O67" i="20" a="1"/>
  <c r="O67" i="20" s="1"/>
  <c r="N67" i="20" a="1"/>
  <c r="N67" i="20" s="1"/>
  <c r="M67" i="20" a="1"/>
  <c r="M67" i="20" s="1"/>
  <c r="L67" i="20" a="1"/>
  <c r="L67" i="20" s="1"/>
  <c r="K67" i="20" a="1"/>
  <c r="K67" i="20" s="1"/>
  <c r="J67" i="20" a="1"/>
  <c r="J67" i="20" s="1"/>
  <c r="I67" i="20" a="1"/>
  <c r="I67" i="20" s="1"/>
  <c r="H67" i="20" a="1"/>
  <c r="H67" i="20" s="1"/>
  <c r="G67" i="20" a="1"/>
  <c r="G67" i="20" s="1"/>
  <c r="F67" i="20" a="1"/>
  <c r="F67" i="20" s="1"/>
  <c r="E67" i="20" a="1"/>
  <c r="E67" i="20" s="1"/>
  <c r="D67" i="20" a="1"/>
  <c r="D67" i="20" s="1"/>
  <c r="C67" i="20" a="1"/>
  <c r="C67" i="20" s="1"/>
  <c r="B67" i="20" a="1"/>
  <c r="B67" i="20" s="1"/>
  <c r="AJ66" i="20" a="1"/>
  <c r="AJ66" i="20" s="1"/>
  <c r="AI66" i="20" a="1"/>
  <c r="AI66" i="20" s="1"/>
  <c r="AH66" i="20" a="1"/>
  <c r="AH66" i="20" s="1"/>
  <c r="AG66" i="20" a="1"/>
  <c r="AG66" i="20" s="1"/>
  <c r="AF66" i="20" a="1"/>
  <c r="AF66" i="20" s="1"/>
  <c r="AE66" i="20" a="1"/>
  <c r="AE66" i="20" s="1"/>
  <c r="AD66" i="20" a="1"/>
  <c r="AD66" i="20" s="1"/>
  <c r="AC66" i="20" a="1"/>
  <c r="AC66" i="20" s="1"/>
  <c r="AB66" i="20" a="1"/>
  <c r="AB66" i="20" s="1"/>
  <c r="AA66" i="20" a="1"/>
  <c r="AA66" i="20" s="1"/>
  <c r="Z66" i="20" a="1"/>
  <c r="Z66" i="20" s="1"/>
  <c r="Y66" i="20" a="1"/>
  <c r="Y66" i="20" s="1"/>
  <c r="X66" i="20" a="1"/>
  <c r="X66" i="20" s="1"/>
  <c r="W66" i="20" a="1"/>
  <c r="W66" i="20" s="1"/>
  <c r="V66" i="20" a="1"/>
  <c r="V66" i="20" s="1"/>
  <c r="U66" i="20" a="1"/>
  <c r="U66" i="20" s="1"/>
  <c r="T66" i="20" a="1"/>
  <c r="T66" i="20" s="1"/>
  <c r="S66" i="20" a="1"/>
  <c r="S66" i="20" s="1"/>
  <c r="R66" i="20" a="1"/>
  <c r="R66" i="20" s="1"/>
  <c r="Q66" i="20" a="1"/>
  <c r="Q66" i="20" s="1"/>
  <c r="P66" i="20" a="1"/>
  <c r="P66" i="20" s="1"/>
  <c r="O66" i="20" a="1"/>
  <c r="O66" i="20" s="1"/>
  <c r="N66" i="20" a="1"/>
  <c r="N66" i="20" s="1"/>
  <c r="M66" i="20" a="1"/>
  <c r="M66" i="20" s="1"/>
  <c r="L66" i="20" a="1"/>
  <c r="L66" i="20" s="1"/>
  <c r="K66" i="20" a="1"/>
  <c r="K66" i="20" s="1"/>
  <c r="J66" i="20" a="1"/>
  <c r="J66" i="20" s="1"/>
  <c r="I66" i="20" a="1"/>
  <c r="I66" i="20" s="1"/>
  <c r="H66" i="20" a="1"/>
  <c r="H66" i="20" s="1"/>
  <c r="G66" i="20" a="1"/>
  <c r="G66" i="20" s="1"/>
  <c r="F66" i="20" a="1"/>
  <c r="F66" i="20" s="1"/>
  <c r="E66" i="20" a="1"/>
  <c r="E66" i="20" s="1"/>
  <c r="D66" i="20" a="1"/>
  <c r="D66" i="20" s="1"/>
  <c r="C66" i="20" a="1"/>
  <c r="C66" i="20" s="1"/>
  <c r="B66" i="20" a="1"/>
  <c r="B66" i="20" s="1"/>
  <c r="AJ65" i="20" a="1"/>
  <c r="AJ65" i="20" s="1"/>
  <c r="AI65" i="20" a="1"/>
  <c r="AI65" i="20" s="1"/>
  <c r="AH65" i="20" a="1"/>
  <c r="AH65" i="20" s="1"/>
  <c r="AG65" i="20" a="1"/>
  <c r="AG65" i="20" s="1"/>
  <c r="AF65" i="20" a="1"/>
  <c r="AF65" i="20" s="1"/>
  <c r="AE65" i="20" a="1"/>
  <c r="AE65" i="20" s="1"/>
  <c r="AD65" i="20" a="1"/>
  <c r="AD65" i="20" s="1"/>
  <c r="AC65" i="20" a="1"/>
  <c r="AC65" i="20" s="1"/>
  <c r="AB65" i="20" a="1"/>
  <c r="AB65" i="20" s="1"/>
  <c r="AA65" i="20" a="1"/>
  <c r="AA65" i="20" s="1"/>
  <c r="Z65" i="20" a="1"/>
  <c r="Z65" i="20" s="1"/>
  <c r="Y65" i="20" a="1"/>
  <c r="Y65" i="20" s="1"/>
  <c r="X65" i="20" a="1"/>
  <c r="X65" i="20" s="1"/>
  <c r="W65" i="20" a="1"/>
  <c r="W65" i="20" s="1"/>
  <c r="V65" i="20" a="1"/>
  <c r="V65" i="20" s="1"/>
  <c r="U65" i="20" a="1"/>
  <c r="U65" i="20" s="1"/>
  <c r="T65" i="20" a="1"/>
  <c r="T65" i="20" s="1"/>
  <c r="S65" i="20" a="1"/>
  <c r="S65" i="20" s="1"/>
  <c r="R65" i="20" a="1"/>
  <c r="R65" i="20" s="1"/>
  <c r="Q65" i="20" a="1"/>
  <c r="Q65" i="20" s="1"/>
  <c r="P65" i="20" a="1"/>
  <c r="P65" i="20" s="1"/>
  <c r="O65" i="20" a="1"/>
  <c r="O65" i="20" s="1"/>
  <c r="N65" i="20" a="1"/>
  <c r="N65" i="20" s="1"/>
  <c r="M65" i="20" a="1"/>
  <c r="M65" i="20" s="1"/>
  <c r="L65" i="20" a="1"/>
  <c r="L65" i="20" s="1"/>
  <c r="K65" i="20" a="1"/>
  <c r="K65" i="20" s="1"/>
  <c r="J65" i="20" a="1"/>
  <c r="J65" i="20" s="1"/>
  <c r="I65" i="20" a="1"/>
  <c r="I65" i="20" s="1"/>
  <c r="H65" i="20" a="1"/>
  <c r="H65" i="20" s="1"/>
  <c r="G65" i="20" a="1"/>
  <c r="G65" i="20" s="1"/>
  <c r="F65" i="20" a="1"/>
  <c r="F65" i="20" s="1"/>
  <c r="E65" i="20" a="1"/>
  <c r="E65" i="20" s="1"/>
  <c r="D65" i="20" a="1"/>
  <c r="D65" i="20" s="1"/>
  <c r="C65" i="20" a="1"/>
  <c r="C65" i="20" s="1"/>
  <c r="B65" i="20" a="1"/>
  <c r="B65" i="20" s="1"/>
  <c r="AJ64" i="20" a="1"/>
  <c r="AJ64" i="20" s="1"/>
  <c r="AI64" i="20" a="1"/>
  <c r="AI64" i="20" s="1"/>
  <c r="AH64" i="20" a="1"/>
  <c r="AH64" i="20" s="1"/>
  <c r="AG64" i="20" a="1"/>
  <c r="AG64" i="20" s="1"/>
  <c r="AF64" i="20" a="1"/>
  <c r="AF64" i="20" s="1"/>
  <c r="AE64" i="20" a="1"/>
  <c r="AE64" i="20" s="1"/>
  <c r="AD64" i="20" a="1"/>
  <c r="AD64" i="20" s="1"/>
  <c r="AC64" i="20" a="1"/>
  <c r="AC64" i="20" s="1"/>
  <c r="AB64" i="20" a="1"/>
  <c r="AB64" i="20" s="1"/>
  <c r="AA64" i="20" a="1"/>
  <c r="AA64" i="20" s="1"/>
  <c r="Z64" i="20" a="1"/>
  <c r="Z64" i="20" s="1"/>
  <c r="Y64" i="20" a="1"/>
  <c r="Y64" i="20" s="1"/>
  <c r="X64" i="20" a="1"/>
  <c r="X64" i="20" s="1"/>
  <c r="W64" i="20" a="1"/>
  <c r="W64" i="20" s="1"/>
  <c r="V64" i="20" a="1"/>
  <c r="V64" i="20" s="1"/>
  <c r="U64" i="20" a="1"/>
  <c r="U64" i="20" s="1"/>
  <c r="T64" i="20" a="1"/>
  <c r="T64" i="20" s="1"/>
  <c r="S64" i="20" a="1"/>
  <c r="S64" i="20" s="1"/>
  <c r="R64" i="20" a="1"/>
  <c r="R64" i="20" s="1"/>
  <c r="Q64" i="20" a="1"/>
  <c r="Q64" i="20" s="1"/>
  <c r="P64" i="20" a="1"/>
  <c r="P64" i="20" s="1"/>
  <c r="O64" i="20" a="1"/>
  <c r="O64" i="20" s="1"/>
  <c r="N64" i="20" a="1"/>
  <c r="N64" i="20" s="1"/>
  <c r="M64" i="20" a="1"/>
  <c r="M64" i="20" s="1"/>
  <c r="L64" i="20" a="1"/>
  <c r="L64" i="20" s="1"/>
  <c r="K64" i="20" a="1"/>
  <c r="K64" i="20" s="1"/>
  <c r="J64" i="20" a="1"/>
  <c r="J64" i="20" s="1"/>
  <c r="I64" i="20" a="1"/>
  <c r="I64" i="20" s="1"/>
  <c r="H64" i="20" a="1"/>
  <c r="H64" i="20" s="1"/>
  <c r="G64" i="20" a="1"/>
  <c r="G64" i="20" s="1"/>
  <c r="F64" i="20" a="1"/>
  <c r="F64" i="20" s="1"/>
  <c r="E64" i="20" a="1"/>
  <c r="E64" i="20" s="1"/>
  <c r="D64" i="20" a="1"/>
  <c r="D64" i="20" s="1"/>
  <c r="C64" i="20" a="1"/>
  <c r="C64" i="20" s="1"/>
  <c r="B64" i="20" a="1"/>
  <c r="B64" i="20" s="1"/>
  <c r="AJ63" i="20" a="1"/>
  <c r="AJ63" i="20" s="1"/>
  <c r="AI63" i="20" a="1"/>
  <c r="AI63" i="20" s="1"/>
  <c r="AH63" i="20" a="1"/>
  <c r="AH63" i="20" s="1"/>
  <c r="AG63" i="20" a="1"/>
  <c r="AG63" i="20" s="1"/>
  <c r="AF63" i="20" a="1"/>
  <c r="AF63" i="20" s="1"/>
  <c r="AE63" i="20" a="1"/>
  <c r="AE63" i="20" s="1"/>
  <c r="AD63" i="20" a="1"/>
  <c r="AD63" i="20" s="1"/>
  <c r="AC63" i="20" a="1"/>
  <c r="AC63" i="20" s="1"/>
  <c r="AB63" i="20" a="1"/>
  <c r="AB63" i="20" s="1"/>
  <c r="AA63" i="20" a="1"/>
  <c r="AA63" i="20" s="1"/>
  <c r="Z63" i="20" a="1"/>
  <c r="Z63" i="20" s="1"/>
  <c r="Y63" i="20" a="1"/>
  <c r="Y63" i="20" s="1"/>
  <c r="X63" i="20" a="1"/>
  <c r="X63" i="20" s="1"/>
  <c r="W63" i="20" a="1"/>
  <c r="W63" i="20" s="1"/>
  <c r="V63" i="20" a="1"/>
  <c r="V63" i="20" s="1"/>
  <c r="U63" i="20" a="1"/>
  <c r="U63" i="20" s="1"/>
  <c r="T63" i="20" a="1"/>
  <c r="T63" i="20" s="1"/>
  <c r="S63" i="20" a="1"/>
  <c r="S63" i="20" s="1"/>
  <c r="R63" i="20" a="1"/>
  <c r="R63" i="20" s="1"/>
  <c r="Q63" i="20" a="1"/>
  <c r="Q63" i="20" s="1"/>
  <c r="P63" i="20" a="1"/>
  <c r="P63" i="20" s="1"/>
  <c r="O63" i="20" a="1"/>
  <c r="O63" i="20" s="1"/>
  <c r="N63" i="20" a="1"/>
  <c r="N63" i="20" s="1"/>
  <c r="M63" i="20" a="1"/>
  <c r="M63" i="20" s="1"/>
  <c r="L63" i="20" a="1"/>
  <c r="L63" i="20" s="1"/>
  <c r="K63" i="20" a="1"/>
  <c r="K63" i="20" s="1"/>
  <c r="J63" i="20" a="1"/>
  <c r="J63" i="20" s="1"/>
  <c r="I63" i="20" a="1"/>
  <c r="I63" i="20" s="1"/>
  <c r="H63" i="20" a="1"/>
  <c r="H63" i="20" s="1"/>
  <c r="G63" i="20" a="1"/>
  <c r="G63" i="20" s="1"/>
  <c r="F63" i="20" a="1"/>
  <c r="F63" i="20" s="1"/>
  <c r="E63" i="20" a="1"/>
  <c r="E63" i="20" s="1"/>
  <c r="D63" i="20" a="1"/>
  <c r="D63" i="20" s="1"/>
  <c r="C63" i="20" a="1"/>
  <c r="C63" i="20" s="1"/>
  <c r="B63" i="20" a="1"/>
  <c r="B63" i="20" s="1"/>
  <c r="AJ62" i="20" a="1"/>
  <c r="AJ62" i="20" s="1"/>
  <c r="AI62" i="20" a="1"/>
  <c r="AI62" i="20" s="1"/>
  <c r="AH62" i="20" a="1"/>
  <c r="AH62" i="20" s="1"/>
  <c r="AG62" i="20" a="1"/>
  <c r="AG62" i="20" s="1"/>
  <c r="AF62" i="20" a="1"/>
  <c r="AF62" i="20" s="1"/>
  <c r="AE62" i="20" a="1"/>
  <c r="AE62" i="20" s="1"/>
  <c r="AD62" i="20" a="1"/>
  <c r="AD62" i="20" s="1"/>
  <c r="AC62" i="20" a="1"/>
  <c r="AC62" i="20" s="1"/>
  <c r="AB62" i="20" a="1"/>
  <c r="AB62" i="20" s="1"/>
  <c r="AA62" i="20" a="1"/>
  <c r="AA62" i="20" s="1"/>
  <c r="Z62" i="20" a="1"/>
  <c r="Z62" i="20" s="1"/>
  <c r="Y62" i="20" a="1"/>
  <c r="Y62" i="20" s="1"/>
  <c r="X62" i="20" a="1"/>
  <c r="X62" i="20" s="1"/>
  <c r="W62" i="20" a="1"/>
  <c r="W62" i="20" s="1"/>
  <c r="V62" i="20" a="1"/>
  <c r="V62" i="20" s="1"/>
  <c r="U62" i="20" a="1"/>
  <c r="U62" i="20" s="1"/>
  <c r="T62" i="20" a="1"/>
  <c r="T62" i="20" s="1"/>
  <c r="S62" i="20" a="1"/>
  <c r="S62" i="20" s="1"/>
  <c r="R62" i="20" a="1"/>
  <c r="R62" i="20" s="1"/>
  <c r="Q62" i="20" a="1"/>
  <c r="Q62" i="20" s="1"/>
  <c r="P62" i="20" a="1"/>
  <c r="P62" i="20" s="1"/>
  <c r="O62" i="20" a="1"/>
  <c r="O62" i="20" s="1"/>
  <c r="N62" i="20" a="1"/>
  <c r="N62" i="20" s="1"/>
  <c r="M62" i="20" a="1"/>
  <c r="M62" i="20" s="1"/>
  <c r="L62" i="20" a="1"/>
  <c r="L62" i="20" s="1"/>
  <c r="K62" i="20" a="1"/>
  <c r="K62" i="20" s="1"/>
  <c r="J62" i="20" a="1"/>
  <c r="J62" i="20" s="1"/>
  <c r="I62" i="20" a="1"/>
  <c r="I62" i="20" s="1"/>
  <c r="H62" i="20" a="1"/>
  <c r="H62" i="20" s="1"/>
  <c r="G62" i="20" a="1"/>
  <c r="G62" i="20" s="1"/>
  <c r="F62" i="20" a="1"/>
  <c r="F62" i="20" s="1"/>
  <c r="E62" i="20" a="1"/>
  <c r="E62" i="20" s="1"/>
  <c r="D62" i="20" a="1"/>
  <c r="D62" i="20" s="1"/>
  <c r="C62" i="20" a="1"/>
  <c r="C62" i="20" s="1"/>
  <c r="B62" i="20" a="1"/>
  <c r="B62" i="20" s="1"/>
  <c r="AJ61" i="20" a="1"/>
  <c r="AJ61" i="20" s="1"/>
  <c r="AI61" i="20" a="1"/>
  <c r="AI61" i="20" s="1"/>
  <c r="AH61" i="20" a="1"/>
  <c r="AH61" i="20" s="1"/>
  <c r="AG61" i="20" a="1"/>
  <c r="AG61" i="20" s="1"/>
  <c r="AF61" i="20" a="1"/>
  <c r="AF61" i="20" s="1"/>
  <c r="AE61" i="20" a="1"/>
  <c r="AE61" i="20" s="1"/>
  <c r="AD61" i="20" a="1"/>
  <c r="AD61" i="20" s="1"/>
  <c r="AC61" i="20" a="1"/>
  <c r="AC61" i="20" s="1"/>
  <c r="AB61" i="20" a="1"/>
  <c r="AB61" i="20" s="1"/>
  <c r="AA61" i="20" a="1"/>
  <c r="AA61" i="20" s="1"/>
  <c r="Z61" i="20" a="1"/>
  <c r="Z61" i="20" s="1"/>
  <c r="Y61" i="20" a="1"/>
  <c r="Y61" i="20" s="1"/>
  <c r="X61" i="20" a="1"/>
  <c r="X61" i="20" s="1"/>
  <c r="W61" i="20" a="1"/>
  <c r="W61" i="20" s="1"/>
  <c r="V61" i="20" a="1"/>
  <c r="V61" i="20" s="1"/>
  <c r="U61" i="20" a="1"/>
  <c r="U61" i="20" s="1"/>
  <c r="T61" i="20" a="1"/>
  <c r="T61" i="20" s="1"/>
  <c r="S61" i="20" a="1"/>
  <c r="S61" i="20" s="1"/>
  <c r="R61" i="20" a="1"/>
  <c r="R61" i="20" s="1"/>
  <c r="Q61" i="20" a="1"/>
  <c r="Q61" i="20" s="1"/>
  <c r="P61" i="20" a="1"/>
  <c r="P61" i="20" s="1"/>
  <c r="O61" i="20" a="1"/>
  <c r="O61" i="20" s="1"/>
  <c r="N61" i="20" a="1"/>
  <c r="N61" i="20" s="1"/>
  <c r="M61" i="20" a="1"/>
  <c r="M61" i="20" s="1"/>
  <c r="L61" i="20" a="1"/>
  <c r="L61" i="20" s="1"/>
  <c r="K61" i="20" a="1"/>
  <c r="K61" i="20" s="1"/>
  <c r="J61" i="20" a="1"/>
  <c r="J61" i="20" s="1"/>
  <c r="I61" i="20" a="1"/>
  <c r="I61" i="20" s="1"/>
  <c r="H61" i="20" a="1"/>
  <c r="H61" i="20" s="1"/>
  <c r="G61" i="20" a="1"/>
  <c r="G61" i="20" s="1"/>
  <c r="F61" i="20" a="1"/>
  <c r="F61" i="20" s="1"/>
  <c r="E61" i="20" a="1"/>
  <c r="E61" i="20" s="1"/>
  <c r="D61" i="20" a="1"/>
  <c r="D61" i="20" s="1"/>
  <c r="B61" i="20" a="1"/>
  <c r="B61" i="20" s="1"/>
  <c r="AJ60" i="20" a="1"/>
  <c r="AJ60" i="20" s="1"/>
  <c r="AI60" i="20" a="1"/>
  <c r="AI60" i="20" s="1"/>
  <c r="AH60" i="20" a="1"/>
  <c r="AH60" i="20" s="1"/>
  <c r="AG60" i="20" a="1"/>
  <c r="AG60" i="20" s="1"/>
  <c r="AF60" i="20" a="1"/>
  <c r="AF60" i="20" s="1"/>
  <c r="AE60" i="20" a="1"/>
  <c r="AE60" i="20" s="1"/>
  <c r="AD60" i="20" a="1"/>
  <c r="AD60" i="20" s="1"/>
  <c r="AC60" i="20" a="1"/>
  <c r="AC60" i="20" s="1"/>
  <c r="AB60" i="20" a="1"/>
  <c r="AB60" i="20" s="1"/>
  <c r="AA60" i="20" a="1"/>
  <c r="AA60" i="20" s="1"/>
  <c r="Z60" i="20" a="1"/>
  <c r="Z60" i="20" s="1"/>
  <c r="Y60" i="20" a="1"/>
  <c r="Y60" i="20" s="1"/>
  <c r="X60" i="20" a="1"/>
  <c r="X60" i="20" s="1"/>
  <c r="W60" i="20" a="1"/>
  <c r="W60" i="20" s="1"/>
  <c r="V60" i="20" a="1"/>
  <c r="V60" i="20" s="1"/>
  <c r="U60" i="20" a="1"/>
  <c r="U60" i="20" s="1"/>
  <c r="T60" i="20" a="1"/>
  <c r="T60" i="20" s="1"/>
  <c r="S60" i="20" a="1"/>
  <c r="S60" i="20" s="1"/>
  <c r="R60" i="20" a="1"/>
  <c r="R60" i="20" s="1"/>
  <c r="Q60" i="20" a="1"/>
  <c r="Q60" i="20" s="1"/>
  <c r="P60" i="20" a="1"/>
  <c r="P60" i="20" s="1"/>
  <c r="O60" i="20" a="1"/>
  <c r="O60" i="20" s="1"/>
  <c r="N60" i="20" a="1"/>
  <c r="N60" i="20" s="1"/>
  <c r="M60" i="20" a="1"/>
  <c r="M60" i="20" s="1"/>
  <c r="L60" i="20" a="1"/>
  <c r="L60" i="20" s="1"/>
  <c r="K60" i="20" a="1"/>
  <c r="K60" i="20" s="1"/>
  <c r="J60" i="20" a="1"/>
  <c r="J60" i="20" s="1"/>
  <c r="I60" i="20" a="1"/>
  <c r="I60" i="20" s="1"/>
  <c r="H60" i="20" a="1"/>
  <c r="H60" i="20" s="1"/>
  <c r="G60" i="20" a="1"/>
  <c r="G60" i="20" s="1"/>
  <c r="F60" i="20" a="1"/>
  <c r="F60" i="20" s="1"/>
  <c r="E60" i="20" a="1"/>
  <c r="E60" i="20" s="1"/>
  <c r="D60" i="20" a="1"/>
  <c r="D60" i="20" s="1"/>
  <c r="C60" i="20" a="1"/>
  <c r="C60" i="20" s="1"/>
  <c r="B60" i="20" a="1"/>
  <c r="B60" i="20" s="1"/>
  <c r="AJ59" i="20" a="1"/>
  <c r="AJ59" i="20" s="1"/>
  <c r="AI59" i="20" a="1"/>
  <c r="AI59" i="20" s="1"/>
  <c r="AH59" i="20" a="1"/>
  <c r="AH59" i="20" s="1"/>
  <c r="AG59" i="20" a="1"/>
  <c r="AG59" i="20" s="1"/>
  <c r="AF59" i="20" a="1"/>
  <c r="AF59" i="20" s="1"/>
  <c r="AE59" i="20" a="1"/>
  <c r="AE59" i="20" s="1"/>
  <c r="AD59" i="20" a="1"/>
  <c r="AD59" i="20" s="1"/>
  <c r="AC59" i="20" a="1"/>
  <c r="AC59" i="20" s="1"/>
  <c r="AB59" i="20" a="1"/>
  <c r="AB59" i="20" s="1"/>
  <c r="AA59" i="20" a="1"/>
  <c r="AA59" i="20" s="1"/>
  <c r="Z59" i="20" a="1"/>
  <c r="Z59" i="20" s="1"/>
  <c r="Y59" i="20" a="1"/>
  <c r="Y59" i="20" s="1"/>
  <c r="X59" i="20" a="1"/>
  <c r="X59" i="20" s="1"/>
  <c r="W59" i="20" a="1"/>
  <c r="W59" i="20" s="1"/>
  <c r="V59" i="20" a="1"/>
  <c r="V59" i="20" s="1"/>
  <c r="U59" i="20" a="1"/>
  <c r="U59" i="20" s="1"/>
  <c r="T59" i="20" a="1"/>
  <c r="T59" i="20" s="1"/>
  <c r="S59" i="20" a="1"/>
  <c r="S59" i="20" s="1"/>
  <c r="R59" i="20" a="1"/>
  <c r="R59" i="20" s="1"/>
  <c r="Q59" i="20" a="1"/>
  <c r="Q59" i="20" s="1"/>
  <c r="P59" i="20" a="1"/>
  <c r="P59" i="20" s="1"/>
  <c r="O59" i="20" a="1"/>
  <c r="O59" i="20" s="1"/>
  <c r="N59" i="20" a="1"/>
  <c r="N59" i="20" s="1"/>
  <c r="M59" i="20" a="1"/>
  <c r="M59" i="20" s="1"/>
  <c r="L59" i="20" a="1"/>
  <c r="L59" i="20" s="1"/>
  <c r="K59" i="20" a="1"/>
  <c r="K59" i="20" s="1"/>
  <c r="I59" i="20" a="1"/>
  <c r="I59" i="20" s="1"/>
  <c r="H59" i="20" a="1"/>
  <c r="H59" i="20" s="1"/>
  <c r="G59" i="20" a="1"/>
  <c r="G59" i="20" s="1"/>
  <c r="F59" i="20" a="1"/>
  <c r="F59" i="20" s="1"/>
  <c r="E59" i="20" a="1"/>
  <c r="E59" i="20" s="1"/>
  <c r="C59" i="20" a="1"/>
  <c r="C59" i="20" s="1"/>
  <c r="B59" i="20" a="1"/>
  <c r="B59" i="20" s="1"/>
  <c r="AJ58" i="20" a="1"/>
  <c r="AJ58" i="20" s="1"/>
  <c r="AI58" i="20" a="1"/>
  <c r="AI58" i="20" s="1"/>
  <c r="AH58" i="20" a="1"/>
  <c r="AH58" i="20" s="1"/>
  <c r="AG58" i="20" a="1"/>
  <c r="AG58" i="20" s="1"/>
  <c r="AF58" i="20" a="1"/>
  <c r="AF58" i="20" s="1"/>
  <c r="AE58" i="20" a="1"/>
  <c r="AE58" i="20" s="1"/>
  <c r="AD58" i="20" a="1"/>
  <c r="AD58" i="20" s="1"/>
  <c r="AC58" i="20" a="1"/>
  <c r="AC58" i="20" s="1"/>
  <c r="AB58" i="20" a="1"/>
  <c r="AB58" i="20" s="1"/>
  <c r="AA58" i="20" a="1"/>
  <c r="AA58" i="20" s="1"/>
  <c r="Z58" i="20" a="1"/>
  <c r="Z58" i="20" s="1"/>
  <c r="Y58" i="20" a="1"/>
  <c r="Y58" i="20" s="1"/>
  <c r="X58" i="20" a="1"/>
  <c r="X58" i="20" s="1"/>
  <c r="W58" i="20" a="1"/>
  <c r="W58" i="20" s="1"/>
  <c r="V58" i="20" a="1"/>
  <c r="V58" i="20" s="1"/>
  <c r="U58" i="20" a="1"/>
  <c r="U58" i="20" s="1"/>
  <c r="T58" i="20" a="1"/>
  <c r="T58" i="20" s="1"/>
  <c r="S58" i="20" a="1"/>
  <c r="S58" i="20" s="1"/>
  <c r="R58" i="20" a="1"/>
  <c r="R58" i="20" s="1"/>
  <c r="Q58" i="20" a="1"/>
  <c r="Q58" i="20" s="1"/>
  <c r="P58" i="20" a="1"/>
  <c r="P58" i="20" s="1"/>
  <c r="O58" i="20" a="1"/>
  <c r="O58" i="20" s="1"/>
  <c r="N58" i="20" a="1"/>
  <c r="N58" i="20" s="1"/>
  <c r="M58" i="20" a="1"/>
  <c r="M58" i="20" s="1"/>
  <c r="L58" i="20" a="1"/>
  <c r="L58" i="20" s="1"/>
  <c r="K58" i="20" a="1"/>
  <c r="K58" i="20" s="1"/>
  <c r="J58" i="20" a="1"/>
  <c r="J58" i="20" s="1"/>
  <c r="I58" i="20" a="1"/>
  <c r="I58" i="20" s="1"/>
  <c r="H58" i="20" a="1"/>
  <c r="H58" i="20" s="1"/>
  <c r="G58" i="20" a="1"/>
  <c r="G58" i="20" s="1"/>
  <c r="F58" i="20" a="1"/>
  <c r="F58" i="20" s="1"/>
  <c r="E58" i="20" a="1"/>
  <c r="E58" i="20" s="1"/>
  <c r="D58" i="20" a="1"/>
  <c r="D58" i="20" s="1"/>
  <c r="C58" i="20" a="1"/>
  <c r="C58" i="20" s="1"/>
  <c r="B58" i="20" a="1"/>
  <c r="B58" i="20" s="1"/>
  <c r="AJ57" i="20" a="1"/>
  <c r="AJ57" i="20" s="1"/>
  <c r="AI57" i="20" a="1"/>
  <c r="AI57" i="20" s="1"/>
  <c r="AH57" i="20" a="1"/>
  <c r="AH57" i="20" s="1"/>
  <c r="AG57" i="20" a="1"/>
  <c r="AG57" i="20" s="1"/>
  <c r="AF57" i="20" a="1"/>
  <c r="AF57" i="20" s="1"/>
  <c r="AE57" i="20" a="1"/>
  <c r="AE57" i="20" s="1"/>
  <c r="AD57" i="20" a="1"/>
  <c r="AD57" i="20" s="1"/>
  <c r="AC57" i="20" a="1"/>
  <c r="AC57" i="20" s="1"/>
  <c r="AB57" i="20" a="1"/>
  <c r="AB57" i="20" s="1"/>
  <c r="AA57" i="20" a="1"/>
  <c r="AA57" i="20" s="1"/>
  <c r="Z57" i="20" a="1"/>
  <c r="Z57" i="20" s="1"/>
  <c r="Y57" i="20" a="1"/>
  <c r="Y57" i="20" s="1"/>
  <c r="X57" i="20" a="1"/>
  <c r="X57" i="20" s="1"/>
  <c r="W57" i="20" a="1"/>
  <c r="W57" i="20" s="1"/>
  <c r="V57" i="20" a="1"/>
  <c r="V57" i="20" s="1"/>
  <c r="U57" i="20" a="1"/>
  <c r="U57" i="20" s="1"/>
  <c r="T57" i="20" a="1"/>
  <c r="T57" i="20" s="1"/>
  <c r="S57" i="20" a="1"/>
  <c r="S57" i="20" s="1"/>
  <c r="R57" i="20" a="1"/>
  <c r="R57" i="20" s="1"/>
  <c r="Q57" i="20" a="1"/>
  <c r="Q57" i="20" s="1"/>
  <c r="P57" i="20" a="1"/>
  <c r="P57" i="20" s="1"/>
  <c r="O57" i="20" a="1"/>
  <c r="O57" i="20" s="1"/>
  <c r="N57" i="20" a="1"/>
  <c r="N57" i="20" s="1"/>
  <c r="M57" i="20" a="1"/>
  <c r="M57" i="20" s="1"/>
  <c r="L57" i="20" a="1"/>
  <c r="L57" i="20" s="1"/>
  <c r="K57" i="20" a="1"/>
  <c r="K57" i="20" s="1"/>
  <c r="J57" i="20" a="1"/>
  <c r="J57" i="20" s="1"/>
  <c r="I57" i="20" a="1"/>
  <c r="I57" i="20" s="1"/>
  <c r="H57" i="20" a="1"/>
  <c r="H57" i="20" s="1"/>
  <c r="G57" i="20" a="1"/>
  <c r="G57" i="20" s="1"/>
  <c r="F57" i="20" a="1"/>
  <c r="F57" i="20" s="1"/>
  <c r="E57" i="20" a="1"/>
  <c r="E57" i="20" s="1"/>
  <c r="D57" i="20" a="1"/>
  <c r="D57" i="20" s="1"/>
  <c r="C57" i="20" a="1"/>
  <c r="C57" i="20" s="1"/>
  <c r="B57" i="20" a="1"/>
  <c r="B57" i="20" s="1"/>
  <c r="AJ56" i="20" a="1"/>
  <c r="AJ56" i="20" s="1"/>
  <c r="AI56" i="20" a="1"/>
  <c r="AI56" i="20" s="1"/>
  <c r="AH56" i="20" a="1"/>
  <c r="AH56" i="20" s="1"/>
  <c r="AG56" i="20" a="1"/>
  <c r="AG56" i="20" s="1"/>
  <c r="AF56" i="20" a="1"/>
  <c r="AF56" i="20" s="1"/>
  <c r="AE56" i="20" a="1"/>
  <c r="AE56" i="20" s="1"/>
  <c r="AD56" i="20" a="1"/>
  <c r="AD56" i="20" s="1"/>
  <c r="AC56" i="20" a="1"/>
  <c r="AC56" i="20" s="1"/>
  <c r="AB56" i="20" a="1"/>
  <c r="AB56" i="20" s="1"/>
  <c r="AA56" i="20" a="1"/>
  <c r="AA56" i="20" s="1"/>
  <c r="Z56" i="20" a="1"/>
  <c r="Z56" i="20" s="1"/>
  <c r="Y56" i="20" a="1"/>
  <c r="Y56" i="20" s="1"/>
  <c r="X56" i="20" a="1"/>
  <c r="X56" i="20" s="1"/>
  <c r="W56" i="20" a="1"/>
  <c r="W56" i="20" s="1"/>
  <c r="V56" i="20" a="1"/>
  <c r="V56" i="20" s="1"/>
  <c r="U56" i="20" a="1"/>
  <c r="U56" i="20" s="1"/>
  <c r="T56" i="20" a="1"/>
  <c r="T56" i="20" s="1"/>
  <c r="S56" i="20" a="1"/>
  <c r="S56" i="20" s="1"/>
  <c r="R56" i="20" a="1"/>
  <c r="R56" i="20" s="1"/>
  <c r="Q56" i="20" a="1"/>
  <c r="Q56" i="20" s="1"/>
  <c r="P56" i="20" a="1"/>
  <c r="P56" i="20" s="1"/>
  <c r="O56" i="20" a="1"/>
  <c r="O56" i="20" s="1"/>
  <c r="N56" i="20" a="1"/>
  <c r="N56" i="20" s="1"/>
  <c r="M56" i="20" a="1"/>
  <c r="M56" i="20" s="1"/>
  <c r="L56" i="20" a="1"/>
  <c r="L56" i="20" s="1"/>
  <c r="K56" i="20" a="1"/>
  <c r="K56" i="20" s="1"/>
  <c r="J56" i="20" a="1"/>
  <c r="J56" i="20" s="1"/>
  <c r="I56" i="20" a="1"/>
  <c r="I56" i="20" s="1"/>
  <c r="H56" i="20" a="1"/>
  <c r="H56" i="20" s="1"/>
  <c r="G56" i="20" a="1"/>
  <c r="G56" i="20" s="1"/>
  <c r="F56" i="20" a="1"/>
  <c r="F56" i="20" s="1"/>
  <c r="E56" i="20" a="1"/>
  <c r="E56" i="20" s="1"/>
  <c r="D56" i="20" a="1"/>
  <c r="D56" i="20" s="1"/>
  <c r="C56" i="20" a="1"/>
  <c r="C56" i="20" s="1"/>
  <c r="B56" i="20" a="1"/>
  <c r="B56" i="20" s="1"/>
  <c r="AJ55" i="20" a="1"/>
  <c r="AJ55" i="20" s="1"/>
  <c r="AI55" i="20" a="1"/>
  <c r="AI55" i="20" s="1"/>
  <c r="AH55" i="20" a="1"/>
  <c r="AH55" i="20" s="1"/>
  <c r="AG55" i="20" a="1"/>
  <c r="AG55" i="20" s="1"/>
  <c r="AF55" i="20" a="1"/>
  <c r="AF55" i="20" s="1"/>
  <c r="AE55" i="20" a="1"/>
  <c r="AE55" i="20" s="1"/>
  <c r="AD55" i="20" a="1"/>
  <c r="AD55" i="20" s="1"/>
  <c r="AC55" i="20" a="1"/>
  <c r="AC55" i="20" s="1"/>
  <c r="AB55" i="20" a="1"/>
  <c r="AB55" i="20" s="1"/>
  <c r="AA55" i="20" a="1"/>
  <c r="AA55" i="20" s="1"/>
  <c r="Z55" i="20" a="1"/>
  <c r="Z55" i="20" s="1"/>
  <c r="Y55" i="20" a="1"/>
  <c r="Y55" i="20" s="1"/>
  <c r="X55" i="20" a="1"/>
  <c r="X55" i="20" s="1"/>
  <c r="W55" i="20" a="1"/>
  <c r="W55" i="20" s="1"/>
  <c r="V55" i="20" a="1"/>
  <c r="V55" i="20" s="1"/>
  <c r="U55" i="20" a="1"/>
  <c r="U55" i="20" s="1"/>
  <c r="T55" i="20" a="1"/>
  <c r="T55" i="20" s="1"/>
  <c r="S55" i="20" a="1"/>
  <c r="S55" i="20" s="1"/>
  <c r="R55" i="20" a="1"/>
  <c r="R55" i="20" s="1"/>
  <c r="Q55" i="20" a="1"/>
  <c r="Q55" i="20" s="1"/>
  <c r="P55" i="20" a="1"/>
  <c r="P55" i="20" s="1"/>
  <c r="O55" i="20" a="1"/>
  <c r="O55" i="20" s="1"/>
  <c r="N55" i="20" a="1"/>
  <c r="N55" i="20" s="1"/>
  <c r="M55" i="20" a="1"/>
  <c r="M55" i="20" s="1"/>
  <c r="L55" i="20" a="1"/>
  <c r="L55" i="20" s="1"/>
  <c r="K55" i="20" a="1"/>
  <c r="K55" i="20" s="1"/>
  <c r="J55" i="20" a="1"/>
  <c r="J55" i="20" s="1"/>
  <c r="I55" i="20" a="1"/>
  <c r="I55" i="20" s="1"/>
  <c r="H55" i="20" a="1"/>
  <c r="H55" i="20" s="1"/>
  <c r="G55" i="20" a="1"/>
  <c r="G55" i="20" s="1"/>
  <c r="F55" i="20" a="1"/>
  <c r="F55" i="20" s="1"/>
  <c r="E55" i="20" a="1"/>
  <c r="E55" i="20" s="1"/>
  <c r="D55" i="20" a="1"/>
  <c r="D55" i="20" s="1"/>
  <c r="C55" i="20" a="1"/>
  <c r="C55" i="20" s="1"/>
  <c r="B55" i="20" a="1"/>
  <c r="B55" i="20" s="1"/>
  <c r="AJ54" i="20" a="1"/>
  <c r="AJ54" i="20" s="1"/>
  <c r="AI54" i="20" a="1"/>
  <c r="AI54" i="20" s="1"/>
  <c r="AH54" i="20" a="1"/>
  <c r="AH54" i="20" s="1"/>
  <c r="AG54" i="20" a="1"/>
  <c r="AG54" i="20" s="1"/>
  <c r="AF54" i="20" a="1"/>
  <c r="AF54" i="20" s="1"/>
  <c r="AE54" i="20" a="1"/>
  <c r="AE54" i="20" s="1"/>
  <c r="AD54" i="20" a="1"/>
  <c r="AD54" i="20" s="1"/>
  <c r="AC54" i="20" a="1"/>
  <c r="AC54" i="20" s="1"/>
  <c r="AB54" i="20" a="1"/>
  <c r="AB54" i="20" s="1"/>
  <c r="AA54" i="20" a="1"/>
  <c r="AA54" i="20" s="1"/>
  <c r="Z54" i="20" a="1"/>
  <c r="Z54" i="20" s="1"/>
  <c r="Y54" i="20" a="1"/>
  <c r="Y54" i="20" s="1"/>
  <c r="X54" i="20" a="1"/>
  <c r="X54" i="20" s="1"/>
  <c r="W54" i="20" a="1"/>
  <c r="W54" i="20" s="1"/>
  <c r="V54" i="20" a="1"/>
  <c r="V54" i="20" s="1"/>
  <c r="U54" i="20" a="1"/>
  <c r="U54" i="20" s="1"/>
  <c r="T54" i="20" a="1"/>
  <c r="T54" i="20" s="1"/>
  <c r="S54" i="20" a="1"/>
  <c r="S54" i="20" s="1"/>
  <c r="R54" i="20" a="1"/>
  <c r="R54" i="20" s="1"/>
  <c r="Q54" i="20" a="1"/>
  <c r="Q54" i="20" s="1"/>
  <c r="P54" i="20" a="1"/>
  <c r="P54" i="20" s="1"/>
  <c r="O54" i="20" a="1"/>
  <c r="O54" i="20" s="1"/>
  <c r="N54" i="20" a="1"/>
  <c r="N54" i="20" s="1"/>
  <c r="M54" i="20" a="1"/>
  <c r="M54" i="20" s="1"/>
  <c r="L54" i="20" a="1"/>
  <c r="L54" i="20" s="1"/>
  <c r="K54" i="20" a="1"/>
  <c r="K54" i="20" s="1"/>
  <c r="J54" i="20" a="1"/>
  <c r="J54" i="20" s="1"/>
  <c r="I54" i="20" a="1"/>
  <c r="I54" i="20" s="1"/>
  <c r="H54" i="20" a="1"/>
  <c r="H54" i="20" s="1"/>
  <c r="G54" i="20" a="1"/>
  <c r="G54" i="20" s="1"/>
  <c r="F54" i="20" a="1"/>
  <c r="F54" i="20" s="1"/>
  <c r="E54" i="20" a="1"/>
  <c r="E54" i="20" s="1"/>
  <c r="D54" i="20" a="1"/>
  <c r="D54" i="20" s="1"/>
  <c r="C54" i="20" a="1"/>
  <c r="C54" i="20" s="1"/>
  <c r="B54" i="20" a="1"/>
  <c r="B54" i="20" s="1"/>
  <c r="AJ53" i="20" a="1"/>
  <c r="AJ53" i="20" s="1"/>
  <c r="AI53" i="20" a="1"/>
  <c r="AI53" i="20" s="1"/>
  <c r="AH53" i="20" a="1"/>
  <c r="AH53" i="20" s="1"/>
  <c r="AG53" i="20" a="1"/>
  <c r="AG53" i="20" s="1"/>
  <c r="AF53" i="20" a="1"/>
  <c r="AF53" i="20" s="1"/>
  <c r="AE53" i="20" a="1"/>
  <c r="AE53" i="20" s="1"/>
  <c r="AD53" i="20" a="1"/>
  <c r="AD53" i="20" s="1"/>
  <c r="AC53" i="20" a="1"/>
  <c r="AC53" i="20" s="1"/>
  <c r="AB53" i="20" a="1"/>
  <c r="AB53" i="20" s="1"/>
  <c r="AA53" i="20" a="1"/>
  <c r="AA53" i="20" s="1"/>
  <c r="Z53" i="20" a="1"/>
  <c r="Z53" i="20" s="1"/>
  <c r="Y53" i="20" a="1"/>
  <c r="Y53" i="20" s="1"/>
  <c r="X53" i="20" a="1"/>
  <c r="X53" i="20" s="1"/>
  <c r="W53" i="20" a="1"/>
  <c r="W53" i="20" s="1"/>
  <c r="V53" i="20" a="1"/>
  <c r="V53" i="20" s="1"/>
  <c r="U53" i="20" a="1"/>
  <c r="U53" i="20" s="1"/>
  <c r="T53" i="20" a="1"/>
  <c r="T53" i="20" s="1"/>
  <c r="S53" i="20" a="1"/>
  <c r="S53" i="20" s="1"/>
  <c r="R53" i="20" a="1"/>
  <c r="R53" i="20" s="1"/>
  <c r="Q53" i="20" a="1"/>
  <c r="Q53" i="20" s="1"/>
  <c r="P53" i="20" a="1"/>
  <c r="P53" i="20" s="1"/>
  <c r="O53" i="20" a="1"/>
  <c r="O53" i="20" s="1"/>
  <c r="N53" i="20" a="1"/>
  <c r="N53" i="20" s="1"/>
  <c r="M53" i="20" a="1"/>
  <c r="M53" i="20" s="1"/>
  <c r="L53" i="20" a="1"/>
  <c r="L53" i="20" s="1"/>
  <c r="K53" i="20" a="1"/>
  <c r="K53" i="20" s="1"/>
  <c r="J53" i="20" a="1"/>
  <c r="J53" i="20" s="1"/>
  <c r="I53" i="20" a="1"/>
  <c r="I53" i="20" s="1"/>
  <c r="H53" i="20" a="1"/>
  <c r="H53" i="20" s="1"/>
  <c r="G53" i="20" a="1"/>
  <c r="G53" i="20" s="1"/>
  <c r="F53" i="20" a="1"/>
  <c r="F53" i="20" s="1"/>
  <c r="E53" i="20" a="1"/>
  <c r="E53" i="20" s="1"/>
  <c r="D53" i="20" a="1"/>
  <c r="D53" i="20" s="1"/>
  <c r="C53" i="20" a="1"/>
  <c r="C53" i="20" s="1"/>
  <c r="B53" i="20" a="1"/>
  <c r="B53" i="20" s="1"/>
  <c r="AJ52" i="20" a="1"/>
  <c r="AJ52" i="20" s="1"/>
  <c r="AI52" i="20" a="1"/>
  <c r="AI52" i="20" s="1"/>
  <c r="AH52" i="20" a="1"/>
  <c r="AH52" i="20" s="1"/>
  <c r="AG52" i="20" a="1"/>
  <c r="AG52" i="20" s="1"/>
  <c r="AF52" i="20" a="1"/>
  <c r="AF52" i="20" s="1"/>
  <c r="AE52" i="20" a="1"/>
  <c r="AE52" i="20" s="1"/>
  <c r="AD52" i="20" a="1"/>
  <c r="AD52" i="20" s="1"/>
  <c r="AC52" i="20" a="1"/>
  <c r="AC52" i="20" s="1"/>
  <c r="AB52" i="20" a="1"/>
  <c r="AB52" i="20" s="1"/>
  <c r="AA52" i="20" a="1"/>
  <c r="AA52" i="20" s="1"/>
  <c r="Z52" i="20" a="1"/>
  <c r="Z52" i="20" s="1"/>
  <c r="Y52" i="20" a="1"/>
  <c r="Y52" i="20" s="1"/>
  <c r="X52" i="20" a="1"/>
  <c r="X52" i="20" s="1"/>
  <c r="W52" i="20" a="1"/>
  <c r="W52" i="20" s="1"/>
  <c r="V52" i="20" a="1"/>
  <c r="V52" i="20" s="1"/>
  <c r="U52" i="20" a="1"/>
  <c r="U52" i="20" s="1"/>
  <c r="T52" i="20" a="1"/>
  <c r="T52" i="20" s="1"/>
  <c r="S52" i="20" a="1"/>
  <c r="S52" i="20" s="1"/>
  <c r="R52" i="20" a="1"/>
  <c r="R52" i="20" s="1"/>
  <c r="Q52" i="20" a="1"/>
  <c r="Q52" i="20" s="1"/>
  <c r="P52" i="20" a="1"/>
  <c r="P52" i="20" s="1"/>
  <c r="O52" i="20" a="1"/>
  <c r="O52" i="20" s="1"/>
  <c r="N52" i="20" a="1"/>
  <c r="N52" i="20" s="1"/>
  <c r="M52" i="20" a="1"/>
  <c r="M52" i="20" s="1"/>
  <c r="L52" i="20" a="1"/>
  <c r="L52" i="20" s="1"/>
  <c r="K52" i="20" a="1"/>
  <c r="K52" i="20" s="1"/>
  <c r="J52" i="20" a="1"/>
  <c r="J52" i="20" s="1"/>
  <c r="I52" i="20" a="1"/>
  <c r="I52" i="20" s="1"/>
  <c r="H52" i="20" a="1"/>
  <c r="H52" i="20" s="1"/>
  <c r="G52" i="20" a="1"/>
  <c r="G52" i="20" s="1"/>
  <c r="F52" i="20" a="1"/>
  <c r="F52" i="20" s="1"/>
  <c r="E52" i="20" a="1"/>
  <c r="E52" i="20" s="1"/>
  <c r="D52" i="20" a="1"/>
  <c r="D52" i="20" s="1"/>
  <c r="B52" i="20" a="1"/>
  <c r="B52" i="20" s="1"/>
  <c r="AJ51" i="20" a="1"/>
  <c r="AJ51" i="20" s="1"/>
  <c r="AI51" i="20" a="1"/>
  <c r="AI51" i="20" s="1"/>
  <c r="AH51" i="20" a="1"/>
  <c r="AH51" i="20" s="1"/>
  <c r="AG51" i="20" a="1"/>
  <c r="AG51" i="20" s="1"/>
  <c r="AF51" i="20" a="1"/>
  <c r="AF51" i="20" s="1"/>
  <c r="AE51" i="20" a="1"/>
  <c r="AE51" i="20" s="1"/>
  <c r="AD51" i="20" a="1"/>
  <c r="AD51" i="20" s="1"/>
  <c r="AC51" i="20" a="1"/>
  <c r="AC51" i="20" s="1"/>
  <c r="AB51" i="20" a="1"/>
  <c r="AB51" i="20" s="1"/>
  <c r="AA51" i="20" a="1"/>
  <c r="AA51" i="20" s="1"/>
  <c r="Z51" i="20" a="1"/>
  <c r="Z51" i="20" s="1"/>
  <c r="Y51" i="20" a="1"/>
  <c r="Y51" i="20" s="1"/>
  <c r="X51" i="20" a="1"/>
  <c r="X51" i="20" s="1"/>
  <c r="W51" i="20" a="1"/>
  <c r="W51" i="20" s="1"/>
  <c r="V51" i="20" a="1"/>
  <c r="V51" i="20" s="1"/>
  <c r="U51" i="20" a="1"/>
  <c r="U51" i="20" s="1"/>
  <c r="T51" i="20" a="1"/>
  <c r="T51" i="20" s="1"/>
  <c r="S51" i="20" a="1"/>
  <c r="S51" i="20" s="1"/>
  <c r="R51" i="20" a="1"/>
  <c r="R51" i="20" s="1"/>
  <c r="Q51" i="20" a="1"/>
  <c r="Q51" i="20" s="1"/>
  <c r="P51" i="20" a="1"/>
  <c r="P51" i="20" s="1"/>
  <c r="N51" i="20" a="1"/>
  <c r="N51" i="20" s="1"/>
  <c r="M51" i="20" a="1"/>
  <c r="M51" i="20" s="1"/>
  <c r="L51" i="20" a="1"/>
  <c r="L51" i="20" s="1"/>
  <c r="K51" i="20" a="1"/>
  <c r="K51" i="20" s="1"/>
  <c r="J51" i="20" a="1"/>
  <c r="J51" i="20" s="1"/>
  <c r="I51" i="20" a="1"/>
  <c r="I51" i="20" s="1"/>
  <c r="H51" i="20" a="1"/>
  <c r="H51" i="20" s="1"/>
  <c r="G51" i="20" a="1"/>
  <c r="G51" i="20" s="1"/>
  <c r="F51" i="20" a="1"/>
  <c r="F51" i="20" s="1"/>
  <c r="E51" i="20" a="1"/>
  <c r="E51" i="20" s="1"/>
  <c r="D51" i="20" a="1"/>
  <c r="D51" i="20" s="1"/>
  <c r="C51" i="20" a="1"/>
  <c r="C51" i="20" s="1"/>
  <c r="AJ50" i="20" a="1"/>
  <c r="AJ50" i="20" s="1"/>
  <c r="AI50" i="20" a="1"/>
  <c r="AI50" i="20" s="1"/>
  <c r="AH50" i="20" a="1"/>
  <c r="AH50" i="20" s="1"/>
  <c r="AG50" i="20" a="1"/>
  <c r="AG50" i="20" s="1"/>
  <c r="AF50" i="20" a="1"/>
  <c r="AF50" i="20" s="1"/>
  <c r="AE50" i="20" a="1"/>
  <c r="AE50" i="20" s="1"/>
  <c r="AD50" i="20" a="1"/>
  <c r="AD50" i="20" s="1"/>
  <c r="AC50" i="20" a="1"/>
  <c r="AC50" i="20" s="1"/>
  <c r="AB50" i="20" a="1"/>
  <c r="AB50" i="20" s="1"/>
  <c r="AA50" i="20" a="1"/>
  <c r="AA50" i="20" s="1"/>
  <c r="Z50" i="20" a="1"/>
  <c r="Z50" i="20" s="1"/>
  <c r="Y50" i="20" a="1"/>
  <c r="Y50" i="20" s="1"/>
  <c r="X50" i="20" a="1"/>
  <c r="X50" i="20" s="1"/>
  <c r="W50" i="20" a="1"/>
  <c r="W50" i="20" s="1"/>
  <c r="V50" i="20" a="1"/>
  <c r="V50" i="20" s="1"/>
  <c r="U50" i="20" a="1"/>
  <c r="U50" i="20" s="1"/>
  <c r="T50" i="20" a="1"/>
  <c r="T50" i="20" s="1"/>
  <c r="S50" i="20" a="1"/>
  <c r="S50" i="20" s="1"/>
  <c r="Q50" i="20" a="1"/>
  <c r="Q50" i="20" s="1"/>
  <c r="P50" i="20" a="1"/>
  <c r="P50" i="20" s="1"/>
  <c r="O50" i="20" a="1"/>
  <c r="O50" i="20" s="1"/>
  <c r="N50" i="20" a="1"/>
  <c r="N50" i="20" s="1"/>
  <c r="M50" i="20" a="1"/>
  <c r="M50" i="20" s="1"/>
  <c r="L50" i="20" a="1"/>
  <c r="L50" i="20" s="1"/>
  <c r="K50" i="20" a="1"/>
  <c r="K50" i="20" s="1"/>
  <c r="J50" i="20" a="1"/>
  <c r="J50" i="20" s="1"/>
  <c r="I50" i="20" a="1"/>
  <c r="I50" i="20" s="1"/>
  <c r="H50" i="20" a="1"/>
  <c r="H50" i="20" s="1"/>
  <c r="G50" i="20" a="1"/>
  <c r="G50" i="20" s="1"/>
  <c r="F50" i="20" a="1"/>
  <c r="F50" i="20" s="1"/>
  <c r="E50" i="20" a="1"/>
  <c r="E50" i="20" s="1"/>
  <c r="D50" i="20" a="1"/>
  <c r="D50" i="20" s="1"/>
  <c r="C50" i="20" a="1"/>
  <c r="C50" i="20" s="1"/>
  <c r="B50" i="20" a="1"/>
  <c r="B50" i="20" s="1"/>
  <c r="AJ49" i="20" a="1"/>
  <c r="AJ49" i="20" s="1"/>
  <c r="AI49" i="20" a="1"/>
  <c r="AI49" i="20" s="1"/>
  <c r="AH49" i="20" a="1"/>
  <c r="AH49" i="20" s="1"/>
  <c r="AG49" i="20" a="1"/>
  <c r="AG49" i="20" s="1"/>
  <c r="AF49" i="20" a="1"/>
  <c r="AF49" i="20" s="1"/>
  <c r="AE49" i="20" a="1"/>
  <c r="AE49" i="20" s="1"/>
  <c r="AD49" i="20" a="1"/>
  <c r="AD49" i="20" s="1"/>
  <c r="AC49" i="20" a="1"/>
  <c r="AC49" i="20" s="1"/>
  <c r="AB49" i="20" a="1"/>
  <c r="AB49" i="20" s="1"/>
  <c r="AA49" i="20" a="1"/>
  <c r="AA49" i="20" s="1"/>
  <c r="Z49" i="20" a="1"/>
  <c r="Z49" i="20" s="1"/>
  <c r="Y49" i="20" a="1"/>
  <c r="Y49" i="20" s="1"/>
  <c r="X49" i="20" a="1"/>
  <c r="X49" i="20" s="1"/>
  <c r="W49" i="20" a="1"/>
  <c r="W49" i="20" s="1"/>
  <c r="V49" i="20" a="1"/>
  <c r="V49" i="20" s="1"/>
  <c r="U49" i="20" a="1"/>
  <c r="U49" i="20" s="1"/>
  <c r="T49" i="20" a="1"/>
  <c r="T49" i="20" s="1"/>
  <c r="S49" i="20" a="1"/>
  <c r="S49" i="20" s="1"/>
  <c r="R49" i="20" a="1"/>
  <c r="R49" i="20" s="1"/>
  <c r="Q49" i="20" a="1"/>
  <c r="Q49" i="20" s="1"/>
  <c r="P49" i="20" a="1"/>
  <c r="P49" i="20" s="1"/>
  <c r="O49" i="20" a="1"/>
  <c r="O49" i="20" s="1"/>
  <c r="N49" i="20" a="1"/>
  <c r="N49" i="20" s="1"/>
  <c r="M49" i="20" a="1"/>
  <c r="M49" i="20" s="1"/>
  <c r="L49" i="20" a="1"/>
  <c r="L49" i="20" s="1"/>
  <c r="K49" i="20" a="1"/>
  <c r="K49" i="20" s="1"/>
  <c r="I49" i="20" a="1"/>
  <c r="I49" i="20" s="1"/>
  <c r="H49" i="20" a="1"/>
  <c r="H49" i="20" s="1"/>
  <c r="G49" i="20" a="1"/>
  <c r="G49" i="20" s="1"/>
  <c r="F49" i="20" a="1"/>
  <c r="F49" i="20" s="1"/>
  <c r="E49" i="20" a="1"/>
  <c r="E49" i="20" s="1"/>
  <c r="D49" i="20" a="1"/>
  <c r="D49" i="20" s="1"/>
  <c r="C49" i="20" a="1"/>
  <c r="C49" i="20" s="1"/>
  <c r="B49" i="20" a="1"/>
  <c r="B49" i="20" s="1"/>
  <c r="AJ48" i="20" a="1"/>
  <c r="AJ48" i="20" s="1"/>
  <c r="AI48" i="20" a="1"/>
  <c r="AI48" i="20" s="1"/>
  <c r="AH48" i="20" a="1"/>
  <c r="AH48" i="20" s="1"/>
  <c r="AG48" i="20" a="1"/>
  <c r="AG48" i="20" s="1"/>
  <c r="AF48" i="20" a="1"/>
  <c r="AF48" i="20" s="1"/>
  <c r="AE48" i="20" a="1"/>
  <c r="AE48" i="20" s="1"/>
  <c r="AD48" i="20" a="1"/>
  <c r="AD48" i="20" s="1"/>
  <c r="AC48" i="20" a="1"/>
  <c r="AC48" i="20" s="1"/>
  <c r="AB48" i="20" a="1"/>
  <c r="AB48" i="20" s="1"/>
  <c r="AA48" i="20" a="1"/>
  <c r="AA48" i="20" s="1"/>
  <c r="Z48" i="20" a="1"/>
  <c r="Z48" i="20" s="1"/>
  <c r="Y48" i="20" a="1"/>
  <c r="Y48" i="20" s="1"/>
  <c r="X48" i="20" a="1"/>
  <c r="X48" i="20" s="1"/>
  <c r="W48" i="20" a="1"/>
  <c r="W48" i="20" s="1"/>
  <c r="V48" i="20" a="1"/>
  <c r="V48" i="20" s="1"/>
  <c r="U48" i="20" a="1"/>
  <c r="U48" i="20" s="1"/>
  <c r="T48" i="20" a="1"/>
  <c r="T48" i="20" s="1"/>
  <c r="S48" i="20" a="1"/>
  <c r="S48" i="20" s="1"/>
  <c r="R48" i="20" a="1"/>
  <c r="R48" i="20" s="1"/>
  <c r="Q48" i="20" a="1"/>
  <c r="Q48" i="20" s="1"/>
  <c r="P48" i="20" a="1"/>
  <c r="P48" i="20" s="1"/>
  <c r="O48" i="20" a="1"/>
  <c r="O48" i="20" s="1"/>
  <c r="N48" i="20" a="1"/>
  <c r="N48" i="20" s="1"/>
  <c r="M48" i="20" a="1"/>
  <c r="M48" i="20" s="1"/>
  <c r="L48" i="20" a="1"/>
  <c r="L48" i="20" s="1"/>
  <c r="K48" i="20" a="1"/>
  <c r="K48" i="20" s="1"/>
  <c r="J48" i="20" a="1"/>
  <c r="J48" i="20" s="1"/>
  <c r="I48" i="20" a="1"/>
  <c r="I48" i="20" s="1"/>
  <c r="H48" i="20" a="1"/>
  <c r="H48" i="20" s="1"/>
  <c r="G48" i="20" a="1"/>
  <c r="G48" i="20" s="1"/>
  <c r="F48" i="20" a="1"/>
  <c r="F48" i="20" s="1"/>
  <c r="E48" i="20" a="1"/>
  <c r="E48" i="20" s="1"/>
  <c r="D48" i="20" a="1"/>
  <c r="D48" i="20" s="1"/>
  <c r="C48" i="20" a="1"/>
  <c r="C48" i="20" s="1"/>
  <c r="B48" i="20" a="1"/>
  <c r="B48" i="20" s="1"/>
  <c r="AJ47" i="20" a="1"/>
  <c r="AJ47" i="20" s="1"/>
  <c r="AI47" i="20" a="1"/>
  <c r="AI47" i="20" s="1"/>
  <c r="AH47" i="20" a="1"/>
  <c r="AH47" i="20" s="1"/>
  <c r="AG47" i="20" a="1"/>
  <c r="AG47" i="20" s="1"/>
  <c r="AF47" i="20" a="1"/>
  <c r="AF47" i="20" s="1"/>
  <c r="AE47" i="20" a="1"/>
  <c r="AE47" i="20" s="1"/>
  <c r="AD47" i="20" a="1"/>
  <c r="AD47" i="20" s="1"/>
  <c r="AC47" i="20" a="1"/>
  <c r="AC47" i="20" s="1"/>
  <c r="AB47" i="20" a="1"/>
  <c r="AB47" i="20" s="1"/>
  <c r="AA47" i="20" a="1"/>
  <c r="AA47" i="20" s="1"/>
  <c r="Z47" i="20" a="1"/>
  <c r="Z47" i="20" s="1"/>
  <c r="Y47" i="20" a="1"/>
  <c r="Y47" i="20" s="1"/>
  <c r="X47" i="20" a="1"/>
  <c r="X47" i="20" s="1"/>
  <c r="W47" i="20" a="1"/>
  <c r="W47" i="20" s="1"/>
  <c r="V47" i="20" a="1"/>
  <c r="V47" i="20" s="1"/>
  <c r="U47" i="20" a="1"/>
  <c r="U47" i="20" s="1"/>
  <c r="T47" i="20" a="1"/>
  <c r="T47" i="20" s="1"/>
  <c r="S47" i="20" a="1"/>
  <c r="S47" i="20" s="1"/>
  <c r="Q47" i="20" a="1"/>
  <c r="Q47" i="20" s="1"/>
  <c r="P47" i="20" a="1"/>
  <c r="P47" i="20" s="1"/>
  <c r="N47" i="20" a="1"/>
  <c r="N47" i="20" s="1"/>
  <c r="M47" i="20" a="1"/>
  <c r="M47" i="20" s="1"/>
  <c r="L47" i="20" a="1"/>
  <c r="L47" i="20" s="1"/>
  <c r="K47" i="20" a="1"/>
  <c r="K47" i="20" s="1"/>
  <c r="J47" i="20" a="1"/>
  <c r="J47" i="20" s="1"/>
  <c r="I47" i="20" a="1"/>
  <c r="I47" i="20" s="1"/>
  <c r="H47" i="20" a="1"/>
  <c r="H47" i="20" s="1"/>
  <c r="G47" i="20" a="1"/>
  <c r="G47" i="20" s="1"/>
  <c r="F47" i="20" a="1"/>
  <c r="F47" i="20" s="1"/>
  <c r="E47" i="20" a="1"/>
  <c r="E47" i="20" s="1"/>
  <c r="D47" i="20" a="1"/>
  <c r="D47" i="20" s="1"/>
  <c r="C47" i="20" a="1"/>
  <c r="C47" i="20" s="1"/>
  <c r="B47" i="20" a="1"/>
  <c r="B47" i="20" s="1"/>
  <c r="AJ46" i="20" a="1"/>
  <c r="AJ46" i="20" s="1"/>
  <c r="AI46" i="20" a="1"/>
  <c r="AI46" i="20" s="1"/>
  <c r="AH46" i="20" a="1"/>
  <c r="AH46" i="20" s="1"/>
  <c r="AG46" i="20" a="1"/>
  <c r="AG46" i="20" s="1"/>
  <c r="AF46" i="20" a="1"/>
  <c r="AF46" i="20" s="1"/>
  <c r="AE46" i="20" a="1"/>
  <c r="AE46" i="20" s="1"/>
  <c r="AD46" i="20" a="1"/>
  <c r="AD46" i="20" s="1"/>
  <c r="AC46" i="20" a="1"/>
  <c r="AC46" i="20" s="1"/>
  <c r="AB46" i="20" a="1"/>
  <c r="AB46" i="20" s="1"/>
  <c r="AA46" i="20" a="1"/>
  <c r="AA46" i="20" s="1"/>
  <c r="Z46" i="20" a="1"/>
  <c r="Z46" i="20" s="1"/>
  <c r="Y46" i="20" a="1"/>
  <c r="Y46" i="20" s="1"/>
  <c r="X46" i="20" a="1"/>
  <c r="X46" i="20" s="1"/>
  <c r="W46" i="20" a="1"/>
  <c r="W46" i="20" s="1"/>
  <c r="V46" i="20" a="1"/>
  <c r="V46" i="20" s="1"/>
  <c r="U46" i="20" a="1"/>
  <c r="U46" i="20" s="1"/>
  <c r="T46" i="20" a="1"/>
  <c r="T46" i="20" s="1"/>
  <c r="S46" i="20" a="1"/>
  <c r="S46" i="20" s="1"/>
  <c r="R46" i="20" a="1"/>
  <c r="R46" i="20" s="1"/>
  <c r="Q46" i="20" a="1"/>
  <c r="Q46" i="20" s="1"/>
  <c r="P46" i="20" a="1"/>
  <c r="P46" i="20" s="1"/>
  <c r="N46" i="20" a="1"/>
  <c r="N46" i="20" s="1"/>
  <c r="M46" i="20" a="1"/>
  <c r="M46" i="20" s="1"/>
  <c r="L46" i="20" a="1"/>
  <c r="L46" i="20" s="1"/>
  <c r="K46" i="20" a="1"/>
  <c r="K46" i="20" s="1"/>
  <c r="J46" i="20" a="1"/>
  <c r="J46" i="20" s="1"/>
  <c r="I46" i="20" a="1"/>
  <c r="I46" i="20" s="1"/>
  <c r="H46" i="20" a="1"/>
  <c r="H46" i="20" s="1"/>
  <c r="G46" i="20" a="1"/>
  <c r="G46" i="20" s="1"/>
  <c r="F46" i="20" a="1"/>
  <c r="F46" i="20" s="1"/>
  <c r="E46" i="20" a="1"/>
  <c r="E46" i="20" s="1"/>
  <c r="C46" i="20" a="1"/>
  <c r="C46" i="20" s="1"/>
  <c r="B46" i="20" a="1"/>
  <c r="B46" i="20" s="1"/>
  <c r="AJ45" i="20" a="1"/>
  <c r="AJ45" i="20" s="1"/>
  <c r="AI45" i="20" a="1"/>
  <c r="AI45" i="20" s="1"/>
  <c r="AH45" i="20" a="1"/>
  <c r="AH45" i="20" s="1"/>
  <c r="AF45" i="20" a="1"/>
  <c r="AF45" i="20" s="1"/>
  <c r="AE45" i="20" a="1"/>
  <c r="AE45" i="20" s="1"/>
  <c r="AD45" i="20" a="1"/>
  <c r="AD45" i="20" s="1"/>
  <c r="AC45" i="20" a="1"/>
  <c r="AC45" i="20" s="1"/>
  <c r="AB45" i="20" a="1"/>
  <c r="AB45" i="20" s="1"/>
  <c r="AA45" i="20" a="1"/>
  <c r="AA45" i="20" s="1"/>
  <c r="Z45" i="20" a="1"/>
  <c r="Z45" i="20" s="1"/>
  <c r="Y45" i="20" a="1"/>
  <c r="Y45" i="20" s="1"/>
  <c r="X45" i="20" a="1"/>
  <c r="X45" i="20" s="1"/>
  <c r="W45" i="20" a="1"/>
  <c r="W45" i="20" s="1"/>
  <c r="V45" i="20" a="1"/>
  <c r="V45" i="20" s="1"/>
  <c r="U45" i="20" a="1"/>
  <c r="U45" i="20" s="1"/>
  <c r="T45" i="20" a="1"/>
  <c r="T45" i="20" s="1"/>
  <c r="S45" i="20" a="1"/>
  <c r="S45" i="20" s="1"/>
  <c r="R45" i="20" a="1"/>
  <c r="R45" i="20" s="1"/>
  <c r="Q45" i="20" a="1"/>
  <c r="Q45" i="20" s="1"/>
  <c r="P45" i="20" a="1"/>
  <c r="P45" i="20" s="1"/>
  <c r="O45" i="20" a="1"/>
  <c r="O45" i="20" s="1"/>
  <c r="N45" i="20" a="1"/>
  <c r="N45" i="20" s="1"/>
  <c r="M45" i="20" a="1"/>
  <c r="M45" i="20" s="1"/>
  <c r="L45" i="20" a="1"/>
  <c r="L45" i="20" s="1"/>
  <c r="K45" i="20" a="1"/>
  <c r="K45" i="20" s="1"/>
  <c r="J45" i="20" a="1"/>
  <c r="J45" i="20" s="1"/>
  <c r="I45" i="20" a="1"/>
  <c r="I45" i="20" s="1"/>
  <c r="H45" i="20" a="1"/>
  <c r="H45" i="20" s="1"/>
  <c r="G45" i="20" a="1"/>
  <c r="G45" i="20" s="1"/>
  <c r="F45" i="20" a="1"/>
  <c r="F45" i="20" s="1"/>
  <c r="E45" i="20" a="1"/>
  <c r="E45" i="20" s="1"/>
  <c r="D45" i="20" a="1"/>
  <c r="D45" i="20" s="1"/>
  <c r="C45" i="20" a="1"/>
  <c r="C45" i="20" s="1"/>
  <c r="B45" i="20" a="1"/>
  <c r="B45" i="20" s="1"/>
  <c r="AJ44" i="20" a="1"/>
  <c r="AJ44" i="20" s="1"/>
  <c r="AI44" i="20" a="1"/>
  <c r="AI44" i="20" s="1"/>
  <c r="AH44" i="20" a="1"/>
  <c r="AH44" i="20" s="1"/>
  <c r="AG44" i="20" a="1"/>
  <c r="AG44" i="20" s="1"/>
  <c r="AF44" i="20" a="1"/>
  <c r="AF44" i="20" s="1"/>
  <c r="AE44" i="20" a="1"/>
  <c r="AE44" i="20" s="1"/>
  <c r="AD44" i="20" a="1"/>
  <c r="AD44" i="20" s="1"/>
  <c r="AC44" i="20" a="1"/>
  <c r="AC44" i="20" s="1"/>
  <c r="AB44" i="20" a="1"/>
  <c r="AB44" i="20" s="1"/>
  <c r="AA44" i="20" a="1"/>
  <c r="AA44" i="20" s="1"/>
  <c r="Z44" i="20" a="1"/>
  <c r="Z44" i="20" s="1"/>
  <c r="Y44" i="20" a="1"/>
  <c r="Y44" i="20" s="1"/>
  <c r="X44" i="20" a="1"/>
  <c r="X44" i="20" s="1"/>
  <c r="W44" i="20" a="1"/>
  <c r="W44" i="20" s="1"/>
  <c r="V44" i="20" a="1"/>
  <c r="V44" i="20" s="1"/>
  <c r="U44" i="20" a="1"/>
  <c r="U44" i="20" s="1"/>
  <c r="S44" i="20" a="1"/>
  <c r="S44" i="20" s="1"/>
  <c r="Q44" i="20" a="1"/>
  <c r="Q44" i="20" s="1"/>
  <c r="P44" i="20" a="1"/>
  <c r="P44" i="20" s="1"/>
  <c r="O44" i="20" a="1"/>
  <c r="O44" i="20" s="1"/>
  <c r="N44" i="20" a="1"/>
  <c r="N44" i="20" s="1"/>
  <c r="M44" i="20" a="1"/>
  <c r="M44" i="20" s="1"/>
  <c r="L44" i="20" a="1"/>
  <c r="L44" i="20" s="1"/>
  <c r="K44" i="20" a="1"/>
  <c r="K44" i="20" s="1"/>
  <c r="J44" i="20" a="1"/>
  <c r="J44" i="20" s="1"/>
  <c r="I44" i="20" a="1"/>
  <c r="I44" i="20" s="1"/>
  <c r="H44" i="20" a="1"/>
  <c r="H44" i="20" s="1"/>
  <c r="G44" i="20" a="1"/>
  <c r="G44" i="20" s="1"/>
  <c r="F44" i="20" a="1"/>
  <c r="F44" i="20" s="1"/>
  <c r="E44" i="20" a="1"/>
  <c r="E44" i="20" s="1"/>
  <c r="D44" i="20" a="1"/>
  <c r="D44" i="20" s="1"/>
  <c r="C44" i="20" a="1"/>
  <c r="C44" i="20" s="1"/>
  <c r="B44" i="20" a="1"/>
  <c r="B44" i="20" s="1"/>
  <c r="AJ43" i="20" a="1"/>
  <c r="AJ43" i="20" s="1"/>
  <c r="AI43" i="20" a="1"/>
  <c r="AI43" i="20" s="1"/>
  <c r="AH43" i="20" a="1"/>
  <c r="AH43" i="20" s="1"/>
  <c r="AG43" i="20" a="1"/>
  <c r="AG43" i="20" s="1"/>
  <c r="AF43" i="20" a="1"/>
  <c r="AF43" i="20" s="1"/>
  <c r="AE43" i="20" a="1"/>
  <c r="AE43" i="20" s="1"/>
  <c r="AD43" i="20" a="1"/>
  <c r="AD43" i="20" s="1"/>
  <c r="AC43" i="20" a="1"/>
  <c r="AC43" i="20" s="1"/>
  <c r="AB43" i="20" a="1"/>
  <c r="AB43" i="20" s="1"/>
  <c r="AA43" i="20" a="1"/>
  <c r="AA43" i="20" s="1"/>
  <c r="Z43" i="20" a="1"/>
  <c r="Z43" i="20" s="1"/>
  <c r="Y43" i="20" a="1"/>
  <c r="Y43" i="20" s="1"/>
  <c r="X43" i="20" a="1"/>
  <c r="X43" i="20" s="1"/>
  <c r="W43" i="20" a="1"/>
  <c r="W43" i="20" s="1"/>
  <c r="V43" i="20" a="1"/>
  <c r="V43" i="20" s="1"/>
  <c r="U43" i="20" a="1"/>
  <c r="U43" i="20" s="1"/>
  <c r="T43" i="20" a="1"/>
  <c r="T43" i="20" s="1"/>
  <c r="S43" i="20" a="1"/>
  <c r="S43" i="20" s="1"/>
  <c r="R43" i="20" a="1"/>
  <c r="R43" i="20" s="1"/>
  <c r="Q43" i="20" a="1"/>
  <c r="Q43" i="20" s="1"/>
  <c r="P43" i="20" a="1"/>
  <c r="P43" i="20" s="1"/>
  <c r="O43" i="20" a="1"/>
  <c r="O43" i="20" s="1"/>
  <c r="N43" i="20" a="1"/>
  <c r="N43" i="20" s="1"/>
  <c r="M43" i="20" a="1"/>
  <c r="M43" i="20" s="1"/>
  <c r="L43" i="20" a="1"/>
  <c r="L43" i="20" s="1"/>
  <c r="K43" i="20" a="1"/>
  <c r="K43" i="20" s="1"/>
  <c r="J43" i="20" a="1"/>
  <c r="J43" i="20" s="1"/>
  <c r="I43" i="20" a="1"/>
  <c r="I43" i="20" s="1"/>
  <c r="H43" i="20" a="1"/>
  <c r="H43" i="20" s="1"/>
  <c r="G43" i="20" a="1"/>
  <c r="G43" i="20" s="1"/>
  <c r="F43" i="20" a="1"/>
  <c r="F43" i="20" s="1"/>
  <c r="E43" i="20" a="1"/>
  <c r="E43" i="20" s="1"/>
  <c r="D43" i="20" a="1"/>
  <c r="D43" i="20" s="1"/>
  <c r="C43" i="20" a="1"/>
  <c r="C43" i="20" s="1"/>
  <c r="B43" i="20" a="1"/>
  <c r="B43" i="20" s="1"/>
  <c r="AJ42" i="20" a="1"/>
  <c r="AJ42" i="20" s="1"/>
  <c r="AI42" i="20" a="1"/>
  <c r="AI42" i="20" s="1"/>
  <c r="AH42" i="20" a="1"/>
  <c r="AH42" i="20" s="1"/>
  <c r="AG42" i="20" a="1"/>
  <c r="AG42" i="20" s="1"/>
  <c r="AF42" i="20" a="1"/>
  <c r="AF42" i="20" s="1"/>
  <c r="AE42" i="20" a="1"/>
  <c r="AE42" i="20" s="1"/>
  <c r="AC42" i="20" a="1"/>
  <c r="AC42" i="20" s="1"/>
  <c r="AB42" i="20" a="1"/>
  <c r="AB42" i="20" s="1"/>
  <c r="AA42" i="20" a="1"/>
  <c r="AA42" i="20" s="1"/>
  <c r="Z42" i="20" a="1"/>
  <c r="Z42" i="20" s="1"/>
  <c r="Y42" i="20" a="1"/>
  <c r="Y42" i="20" s="1"/>
  <c r="X42" i="20" a="1"/>
  <c r="X42" i="20" s="1"/>
  <c r="W42" i="20" a="1"/>
  <c r="W42" i="20" s="1"/>
  <c r="V42" i="20" a="1"/>
  <c r="V42" i="20" s="1"/>
  <c r="U42" i="20" a="1"/>
  <c r="U42" i="20" s="1"/>
  <c r="T42" i="20" a="1"/>
  <c r="T42" i="20" s="1"/>
  <c r="S42" i="20" a="1"/>
  <c r="S42" i="20" s="1"/>
  <c r="R42" i="20" a="1"/>
  <c r="R42" i="20" s="1"/>
  <c r="Q42" i="20" a="1"/>
  <c r="Q42" i="20" s="1"/>
  <c r="P42" i="20" a="1"/>
  <c r="P42" i="20" s="1"/>
  <c r="O42" i="20" a="1"/>
  <c r="O42" i="20" s="1"/>
  <c r="M42" i="20" a="1"/>
  <c r="M42" i="20" s="1"/>
  <c r="L42" i="20" a="1"/>
  <c r="L42" i="20" s="1"/>
  <c r="J42" i="20" a="1"/>
  <c r="J42" i="20" s="1"/>
  <c r="I42" i="20" a="1"/>
  <c r="I42" i="20" s="1"/>
  <c r="H42" i="20" a="1"/>
  <c r="H42" i="20" s="1"/>
  <c r="G42" i="20" a="1"/>
  <c r="G42" i="20" s="1"/>
  <c r="F42" i="20" a="1"/>
  <c r="F42" i="20" s="1"/>
  <c r="E42" i="20" a="1"/>
  <c r="E42" i="20" s="1"/>
  <c r="D42" i="20" a="1"/>
  <c r="D42" i="20" s="1"/>
  <c r="C42" i="20" a="1"/>
  <c r="C42" i="20" s="1"/>
  <c r="B42" i="20" a="1"/>
  <c r="B42" i="20" s="1"/>
  <c r="AJ41" i="20" a="1"/>
  <c r="AJ41" i="20" s="1"/>
  <c r="AI41" i="20" a="1"/>
  <c r="AI41" i="20" s="1"/>
  <c r="AH41" i="20" a="1"/>
  <c r="AH41" i="20" s="1"/>
  <c r="AG41" i="20" a="1"/>
  <c r="AG41" i="20" s="1"/>
  <c r="AE41" i="20" a="1"/>
  <c r="AE41" i="20" s="1"/>
  <c r="AD41" i="20" a="1"/>
  <c r="AD41" i="20" s="1"/>
  <c r="AC41" i="20" a="1"/>
  <c r="AC41" i="20" s="1"/>
  <c r="AB41" i="20" a="1"/>
  <c r="AB41" i="20" s="1"/>
  <c r="AA41" i="20" a="1"/>
  <c r="AA41" i="20" s="1"/>
  <c r="Z41" i="20" a="1"/>
  <c r="Z41" i="20" s="1"/>
  <c r="Y41" i="20" a="1"/>
  <c r="Y41" i="20" s="1"/>
  <c r="X41" i="20" a="1"/>
  <c r="X41" i="20" s="1"/>
  <c r="W41" i="20" a="1"/>
  <c r="W41" i="20" s="1"/>
  <c r="V41" i="20" a="1"/>
  <c r="V41" i="20" s="1"/>
  <c r="U41" i="20" a="1"/>
  <c r="U41" i="20" s="1"/>
  <c r="T41" i="20" a="1"/>
  <c r="T41" i="20" s="1"/>
  <c r="S41" i="20" a="1"/>
  <c r="S41" i="20" s="1"/>
  <c r="R41" i="20" a="1"/>
  <c r="R41" i="20" s="1"/>
  <c r="Q41" i="20" a="1"/>
  <c r="Q41" i="20" s="1"/>
  <c r="P41" i="20" a="1"/>
  <c r="P41" i="20" s="1"/>
  <c r="O41" i="20" a="1"/>
  <c r="O41" i="20" s="1"/>
  <c r="N41" i="20" a="1"/>
  <c r="N41" i="20" s="1"/>
  <c r="M41" i="20" a="1"/>
  <c r="M41" i="20" s="1"/>
  <c r="K41" i="20" a="1"/>
  <c r="K41" i="20" s="1"/>
  <c r="J41" i="20" a="1"/>
  <c r="J41" i="20" s="1"/>
  <c r="H41" i="20" a="1"/>
  <c r="H41" i="20" s="1"/>
  <c r="G41" i="20" a="1"/>
  <c r="G41" i="20" s="1"/>
  <c r="F41" i="20" a="1"/>
  <c r="F41" i="20" s="1"/>
  <c r="E41" i="20" a="1"/>
  <c r="E41" i="20" s="1"/>
  <c r="D41" i="20" a="1"/>
  <c r="D41" i="20" s="1"/>
  <c r="C41" i="20" a="1"/>
  <c r="C41" i="20" s="1"/>
  <c r="B41" i="20" a="1"/>
  <c r="B41" i="20" s="1"/>
  <c r="AJ40" i="20" a="1"/>
  <c r="AJ40" i="20" s="1"/>
  <c r="AI40" i="20" a="1"/>
  <c r="AI40" i="20" s="1"/>
  <c r="AH40" i="20" a="1"/>
  <c r="AH40" i="20" s="1"/>
  <c r="AG40" i="20" a="1"/>
  <c r="AG40" i="20" s="1"/>
  <c r="AF40" i="20" a="1"/>
  <c r="AF40" i="20" s="1"/>
  <c r="AE40" i="20" a="1"/>
  <c r="AE40" i="20" s="1"/>
  <c r="AD40" i="20" a="1"/>
  <c r="AD40" i="20" s="1"/>
  <c r="AC40" i="20" a="1"/>
  <c r="AC40" i="20" s="1"/>
  <c r="AB40" i="20" a="1"/>
  <c r="AB40" i="20" s="1"/>
  <c r="AA40" i="20" a="1"/>
  <c r="AA40" i="20" s="1"/>
  <c r="Z40" i="20" a="1"/>
  <c r="Z40" i="20" s="1"/>
  <c r="Y40" i="20" a="1"/>
  <c r="Y40" i="20" s="1"/>
  <c r="X40" i="20" a="1"/>
  <c r="X40" i="20" s="1"/>
  <c r="W40" i="20" a="1"/>
  <c r="W40" i="20" s="1"/>
  <c r="U40" i="20" a="1"/>
  <c r="U40" i="20" s="1"/>
  <c r="T40" i="20" a="1"/>
  <c r="T40" i="20" s="1"/>
  <c r="S40" i="20" a="1"/>
  <c r="S40" i="20" s="1"/>
  <c r="R40" i="20" a="1"/>
  <c r="R40" i="20" s="1"/>
  <c r="Q40" i="20" a="1"/>
  <c r="Q40" i="20" s="1"/>
  <c r="P40" i="20" a="1"/>
  <c r="P40" i="20" s="1"/>
  <c r="O40" i="20" a="1"/>
  <c r="O40" i="20" s="1"/>
  <c r="N40" i="20" a="1"/>
  <c r="N40" i="20" s="1"/>
  <c r="M40" i="20" a="1"/>
  <c r="M40" i="20" s="1"/>
  <c r="L40" i="20" a="1"/>
  <c r="L40" i="20" s="1"/>
  <c r="K40" i="20" a="1"/>
  <c r="K40" i="20" s="1"/>
  <c r="J40" i="20" a="1"/>
  <c r="J40" i="20" s="1"/>
  <c r="H40" i="20" a="1"/>
  <c r="H40" i="20" s="1"/>
  <c r="F40" i="20" a="1"/>
  <c r="F40" i="20" s="1"/>
  <c r="E40" i="20" a="1"/>
  <c r="E40" i="20" s="1"/>
  <c r="C40" i="20" a="1"/>
  <c r="C40" i="20" s="1"/>
  <c r="B40" i="20" a="1"/>
  <c r="B40" i="20" s="1"/>
  <c r="AJ39" i="20" a="1"/>
  <c r="AJ39" i="20" s="1"/>
  <c r="AI39" i="20" a="1"/>
  <c r="AI39" i="20" s="1"/>
  <c r="AG39" i="20" a="1"/>
  <c r="AG39" i="20" s="1"/>
  <c r="AF39" i="20" a="1"/>
  <c r="AF39" i="20" s="1"/>
  <c r="AE39" i="20" a="1"/>
  <c r="AE39" i="20" s="1"/>
  <c r="AD39" i="20" a="1"/>
  <c r="AD39" i="20" s="1"/>
  <c r="AC39" i="20" a="1"/>
  <c r="AC39" i="20" s="1"/>
  <c r="AB39" i="20" a="1"/>
  <c r="AB39" i="20" s="1"/>
  <c r="AA39" i="20" a="1"/>
  <c r="AA39" i="20" s="1"/>
  <c r="Z39" i="20" a="1"/>
  <c r="Z39" i="20" s="1"/>
  <c r="Y39" i="20" a="1"/>
  <c r="Y39" i="20" s="1"/>
  <c r="X39" i="20" a="1"/>
  <c r="X39" i="20" s="1"/>
  <c r="W39" i="20" a="1"/>
  <c r="W39" i="20" s="1"/>
  <c r="V39" i="20" a="1"/>
  <c r="V39" i="20" s="1"/>
  <c r="U39" i="20" a="1"/>
  <c r="U39" i="20" s="1"/>
  <c r="T39" i="20" a="1"/>
  <c r="T39" i="20" s="1"/>
  <c r="S39" i="20" a="1"/>
  <c r="S39" i="20" s="1"/>
  <c r="R39" i="20" a="1"/>
  <c r="R39" i="20" s="1"/>
  <c r="Q39" i="20" a="1"/>
  <c r="Q39" i="20" s="1"/>
  <c r="P39" i="20" a="1"/>
  <c r="P39" i="20" s="1"/>
  <c r="O39" i="20" a="1"/>
  <c r="O39" i="20" s="1"/>
  <c r="N39" i="20" a="1"/>
  <c r="N39" i="20" s="1"/>
  <c r="M39" i="20" a="1"/>
  <c r="M39" i="20" s="1"/>
  <c r="L39" i="20" a="1"/>
  <c r="L39" i="20" s="1"/>
  <c r="K39" i="20" a="1"/>
  <c r="K39" i="20" s="1"/>
  <c r="J39" i="20" a="1"/>
  <c r="J39" i="20" s="1"/>
  <c r="I39" i="20" a="1"/>
  <c r="I39" i="20" s="1"/>
  <c r="H39" i="20" a="1"/>
  <c r="H39" i="20" s="1"/>
  <c r="G39" i="20" a="1"/>
  <c r="G39" i="20" s="1"/>
  <c r="F39" i="20" a="1"/>
  <c r="F39" i="20" s="1"/>
  <c r="E39" i="20" a="1"/>
  <c r="E39" i="20" s="1"/>
  <c r="D39" i="20" a="1"/>
  <c r="D39" i="20" s="1"/>
  <c r="C39" i="20" a="1"/>
  <c r="C39" i="20" s="1"/>
  <c r="B39" i="20" a="1"/>
  <c r="B39" i="20" s="1"/>
  <c r="AJ38" i="20" a="1"/>
  <c r="AJ38" i="20" s="1"/>
  <c r="AI38" i="20" a="1"/>
  <c r="AI38" i="20" s="1"/>
  <c r="AH38" i="20" a="1"/>
  <c r="AH38" i="20" s="1"/>
  <c r="AG38" i="20" a="1"/>
  <c r="AG38" i="20" s="1"/>
  <c r="AF38" i="20" a="1"/>
  <c r="AF38" i="20" s="1"/>
  <c r="AE38" i="20" a="1"/>
  <c r="AE38" i="20" s="1"/>
  <c r="AD38" i="20" a="1"/>
  <c r="AD38" i="20" s="1"/>
  <c r="AC38" i="20" a="1"/>
  <c r="AC38" i="20" s="1"/>
  <c r="AB38" i="20" a="1"/>
  <c r="AB38" i="20" s="1"/>
  <c r="AA38" i="20" a="1"/>
  <c r="AA38" i="20" s="1"/>
  <c r="Z38" i="20" a="1"/>
  <c r="Z38" i="20" s="1"/>
  <c r="Y38" i="20" a="1"/>
  <c r="Y38" i="20" s="1"/>
  <c r="X38" i="20" a="1"/>
  <c r="X38" i="20" s="1"/>
  <c r="W38" i="20" a="1"/>
  <c r="W38" i="20" s="1"/>
  <c r="V38" i="20" a="1"/>
  <c r="V38" i="20" s="1"/>
  <c r="U38" i="20" a="1"/>
  <c r="U38" i="20" s="1"/>
  <c r="T38" i="20" a="1"/>
  <c r="T38" i="20" s="1"/>
  <c r="S38" i="20" a="1"/>
  <c r="S38" i="20" s="1"/>
  <c r="R38" i="20" a="1"/>
  <c r="R38" i="20" s="1"/>
  <c r="Q38" i="20" a="1"/>
  <c r="Q38" i="20" s="1"/>
  <c r="P38" i="20" a="1"/>
  <c r="P38" i="20" s="1"/>
  <c r="O38" i="20" a="1"/>
  <c r="O38" i="20" s="1"/>
  <c r="N38" i="20" a="1"/>
  <c r="N38" i="20" s="1"/>
  <c r="M38" i="20" a="1"/>
  <c r="M38" i="20" s="1"/>
  <c r="L38" i="20" a="1"/>
  <c r="L38" i="20" s="1"/>
  <c r="K38" i="20" a="1"/>
  <c r="K38" i="20" s="1"/>
  <c r="J38" i="20" a="1"/>
  <c r="J38" i="20" s="1"/>
  <c r="I38" i="20" a="1"/>
  <c r="I38" i="20" s="1"/>
  <c r="H38" i="20" a="1"/>
  <c r="H38" i="20" s="1"/>
  <c r="G38" i="20" a="1"/>
  <c r="G38" i="20" s="1"/>
  <c r="F38" i="20" a="1"/>
  <c r="F38" i="20" s="1"/>
  <c r="E38" i="20" a="1"/>
  <c r="E38" i="20" s="1"/>
  <c r="D38" i="20" a="1"/>
  <c r="D38" i="20" s="1"/>
  <c r="C38" i="20" a="1"/>
  <c r="C38" i="20" s="1"/>
  <c r="B38" i="20" a="1"/>
  <c r="B38" i="20" s="1"/>
  <c r="AJ37" i="20" a="1"/>
  <c r="AJ37" i="20" s="1"/>
  <c r="AI37" i="20" a="1"/>
  <c r="AI37" i="20" s="1"/>
  <c r="AH37" i="20" a="1"/>
  <c r="AH37" i="20" s="1"/>
  <c r="AG37" i="20" a="1"/>
  <c r="AG37" i="20" s="1"/>
  <c r="AF37" i="20" a="1"/>
  <c r="AF37" i="20" s="1"/>
  <c r="AE37" i="20" a="1"/>
  <c r="AE37" i="20" s="1"/>
  <c r="AD37" i="20" a="1"/>
  <c r="AD37" i="20" s="1"/>
  <c r="AC37" i="20" a="1"/>
  <c r="AC37" i="20" s="1"/>
  <c r="AB37" i="20" a="1"/>
  <c r="AB37" i="20" s="1"/>
  <c r="AA37" i="20" a="1"/>
  <c r="AA37" i="20" s="1"/>
  <c r="Z37" i="20" a="1"/>
  <c r="Z37" i="20" s="1"/>
  <c r="Y37" i="20" a="1"/>
  <c r="Y37" i="20" s="1"/>
  <c r="X37" i="20" a="1"/>
  <c r="X37" i="20" s="1"/>
  <c r="W37" i="20" a="1"/>
  <c r="W37" i="20" s="1"/>
  <c r="V37" i="20" a="1"/>
  <c r="V37" i="20" s="1"/>
  <c r="U37" i="20" a="1"/>
  <c r="U37" i="20" s="1"/>
  <c r="T37" i="20" a="1"/>
  <c r="T37" i="20" s="1"/>
  <c r="S37" i="20" a="1"/>
  <c r="S37" i="20" s="1"/>
  <c r="R37" i="20" a="1"/>
  <c r="R37" i="20" s="1"/>
  <c r="Q37" i="20" a="1"/>
  <c r="Q37" i="20" s="1"/>
  <c r="P37" i="20" a="1"/>
  <c r="P37" i="20" s="1"/>
  <c r="O37" i="20" a="1"/>
  <c r="O37" i="20" s="1"/>
  <c r="N37" i="20" a="1"/>
  <c r="N37" i="20" s="1"/>
  <c r="M37" i="20" a="1"/>
  <c r="M37" i="20" s="1"/>
  <c r="L37" i="20" a="1"/>
  <c r="L37" i="20" s="1"/>
  <c r="K37" i="20" a="1"/>
  <c r="K37" i="20" s="1"/>
  <c r="J37" i="20" a="1"/>
  <c r="J37" i="20" s="1"/>
  <c r="I37" i="20" a="1"/>
  <c r="I37" i="20" s="1"/>
  <c r="H37" i="20" a="1"/>
  <c r="H37" i="20" s="1"/>
  <c r="G37" i="20" a="1"/>
  <c r="G37" i="20" s="1"/>
  <c r="F37" i="20" a="1"/>
  <c r="F37" i="20" s="1"/>
  <c r="E37" i="20" a="1"/>
  <c r="E37" i="20" s="1"/>
  <c r="D37" i="20" a="1"/>
  <c r="D37" i="20" s="1"/>
  <c r="C37" i="20" a="1"/>
  <c r="C37" i="20" s="1"/>
  <c r="B37" i="20" a="1"/>
  <c r="B37" i="20" s="1"/>
  <c r="AJ36" i="20" a="1"/>
  <c r="AJ36" i="20" s="1"/>
  <c r="AI36" i="20" a="1"/>
  <c r="AI36" i="20" s="1"/>
  <c r="AH36" i="20" a="1"/>
  <c r="AH36" i="20" s="1"/>
  <c r="AG36" i="20" a="1"/>
  <c r="AG36" i="20" s="1"/>
  <c r="AF36" i="20" a="1"/>
  <c r="AF36" i="20" s="1"/>
  <c r="AE36" i="20" a="1"/>
  <c r="AE36" i="20" s="1"/>
  <c r="AD36" i="20" a="1"/>
  <c r="AD36" i="20" s="1"/>
  <c r="AC36" i="20" a="1"/>
  <c r="AC36" i="20" s="1"/>
  <c r="AB36" i="20" a="1"/>
  <c r="AB36" i="20" s="1"/>
  <c r="AA36" i="20" a="1"/>
  <c r="AA36" i="20" s="1"/>
  <c r="Z36" i="20" a="1"/>
  <c r="Z36" i="20" s="1"/>
  <c r="Y36" i="20" a="1"/>
  <c r="Y36" i="20" s="1"/>
  <c r="X36" i="20" a="1"/>
  <c r="X36" i="20" s="1"/>
  <c r="W36" i="20" a="1"/>
  <c r="W36" i="20" s="1"/>
  <c r="V36" i="20" a="1"/>
  <c r="V36" i="20" s="1"/>
  <c r="U36" i="20" a="1"/>
  <c r="U36" i="20" s="1"/>
  <c r="T36" i="20" a="1"/>
  <c r="T36" i="20" s="1"/>
  <c r="S36" i="20" a="1"/>
  <c r="S36" i="20" s="1"/>
  <c r="R36" i="20" a="1"/>
  <c r="R36" i="20" s="1"/>
  <c r="Q36" i="20" a="1"/>
  <c r="Q36" i="20" s="1"/>
  <c r="P36" i="20" a="1"/>
  <c r="P36" i="20" s="1"/>
  <c r="O36" i="20" a="1"/>
  <c r="O36" i="20" s="1"/>
  <c r="N36" i="20" a="1"/>
  <c r="N36" i="20" s="1"/>
  <c r="M36" i="20" a="1"/>
  <c r="M36" i="20" s="1"/>
  <c r="L36" i="20" a="1"/>
  <c r="L36" i="20" s="1"/>
  <c r="K36" i="20" a="1"/>
  <c r="K36" i="20" s="1"/>
  <c r="J36" i="20" a="1"/>
  <c r="J36" i="20" s="1"/>
  <c r="I36" i="20" a="1"/>
  <c r="I36" i="20" s="1"/>
  <c r="H36" i="20" a="1"/>
  <c r="H36" i="20" s="1"/>
  <c r="G36" i="20" a="1"/>
  <c r="G36" i="20" s="1"/>
  <c r="F36" i="20" a="1"/>
  <c r="F36" i="20" s="1"/>
  <c r="E36" i="20" a="1"/>
  <c r="E36" i="20" s="1"/>
  <c r="D36" i="20" a="1"/>
  <c r="D36" i="20" s="1"/>
  <c r="C36" i="20" a="1"/>
  <c r="C36" i="20" s="1"/>
  <c r="B36" i="20" a="1"/>
  <c r="B36" i="20" s="1"/>
  <c r="AJ35" i="20" a="1"/>
  <c r="AJ35" i="20" s="1"/>
  <c r="AI35" i="20" a="1"/>
  <c r="AI35" i="20" s="1"/>
  <c r="AH35" i="20" a="1"/>
  <c r="AH35" i="20" s="1"/>
  <c r="AG35" i="20" a="1"/>
  <c r="AG35" i="20" s="1"/>
  <c r="AF35" i="20" a="1"/>
  <c r="AF35" i="20" s="1"/>
  <c r="AE35" i="20" a="1"/>
  <c r="AE35" i="20" s="1"/>
  <c r="AD35" i="20" a="1"/>
  <c r="AD35" i="20" s="1"/>
  <c r="AC35" i="20" a="1"/>
  <c r="AC35" i="20" s="1"/>
  <c r="AB35" i="20" a="1"/>
  <c r="AB35" i="20" s="1"/>
  <c r="AA35" i="20" a="1"/>
  <c r="AA35" i="20" s="1"/>
  <c r="Z35" i="20" a="1"/>
  <c r="Z35" i="20" s="1"/>
  <c r="Y35" i="20" a="1"/>
  <c r="Y35" i="20" s="1"/>
  <c r="X35" i="20" a="1"/>
  <c r="X35" i="20" s="1"/>
  <c r="W35" i="20" a="1"/>
  <c r="W35" i="20" s="1"/>
  <c r="V35" i="20" a="1"/>
  <c r="V35" i="20" s="1"/>
  <c r="U35" i="20" a="1"/>
  <c r="U35" i="20" s="1"/>
  <c r="T35" i="20" a="1"/>
  <c r="T35" i="20" s="1"/>
  <c r="S35" i="20" a="1"/>
  <c r="S35" i="20" s="1"/>
  <c r="R35" i="20" a="1"/>
  <c r="R35" i="20" s="1"/>
  <c r="Q35" i="20" a="1"/>
  <c r="Q35" i="20" s="1"/>
  <c r="P35" i="20" a="1"/>
  <c r="P35" i="20" s="1"/>
  <c r="O35" i="20" a="1"/>
  <c r="O35" i="20" s="1"/>
  <c r="N35" i="20" a="1"/>
  <c r="N35" i="20" s="1"/>
  <c r="M35" i="20" a="1"/>
  <c r="M35" i="20" s="1"/>
  <c r="L35" i="20" a="1"/>
  <c r="L35" i="20" s="1"/>
  <c r="K35" i="20" a="1"/>
  <c r="K35" i="20" s="1"/>
  <c r="J35" i="20" a="1"/>
  <c r="J35" i="20" s="1"/>
  <c r="I35" i="20" a="1"/>
  <c r="I35" i="20" s="1"/>
  <c r="H35" i="20" a="1"/>
  <c r="H35" i="20" s="1"/>
  <c r="G35" i="20" a="1"/>
  <c r="G35" i="20" s="1"/>
  <c r="F35" i="20" a="1"/>
  <c r="F35" i="20" s="1"/>
  <c r="E35" i="20" a="1"/>
  <c r="E35" i="20" s="1"/>
  <c r="D35" i="20" a="1"/>
  <c r="D35" i="20" s="1"/>
  <c r="C35" i="20" a="1"/>
  <c r="C35" i="20" s="1"/>
  <c r="B35" i="20" a="1"/>
  <c r="B35" i="20" s="1"/>
  <c r="AJ34" i="20" a="1"/>
  <c r="AJ34" i="20" s="1"/>
  <c r="AI34" i="20" a="1"/>
  <c r="AI34" i="20" s="1"/>
  <c r="AH34" i="20" a="1"/>
  <c r="AH34" i="20" s="1"/>
  <c r="AG34" i="20" a="1"/>
  <c r="AG34" i="20" s="1"/>
  <c r="AF34" i="20" a="1"/>
  <c r="AF34" i="20" s="1"/>
  <c r="AE34" i="20" a="1"/>
  <c r="AE34" i="20" s="1"/>
  <c r="AD34" i="20" a="1"/>
  <c r="AD34" i="20" s="1"/>
  <c r="AC34" i="20" a="1"/>
  <c r="AC34" i="20" s="1"/>
  <c r="AB34" i="20" a="1"/>
  <c r="AB34" i="20" s="1"/>
  <c r="AA34" i="20" a="1"/>
  <c r="AA34" i="20" s="1"/>
  <c r="Z34" i="20" a="1"/>
  <c r="Z34" i="20" s="1"/>
  <c r="Y34" i="20" a="1"/>
  <c r="Y34" i="20" s="1"/>
  <c r="X34" i="20" a="1"/>
  <c r="X34" i="20" s="1"/>
  <c r="W34" i="20" a="1"/>
  <c r="W34" i="20" s="1"/>
  <c r="V34" i="20" a="1"/>
  <c r="V34" i="20" s="1"/>
  <c r="U34" i="20" a="1"/>
  <c r="U34" i="20" s="1"/>
  <c r="T34" i="20" a="1"/>
  <c r="T34" i="20" s="1"/>
  <c r="S34" i="20" a="1"/>
  <c r="S34" i="20" s="1"/>
  <c r="R34" i="20" a="1"/>
  <c r="R34" i="20" s="1"/>
  <c r="Q34" i="20" a="1"/>
  <c r="Q34" i="20" s="1"/>
  <c r="P34" i="20" a="1"/>
  <c r="P34" i="20" s="1"/>
  <c r="O34" i="20" a="1"/>
  <c r="O34" i="20" s="1"/>
  <c r="N34" i="20" a="1"/>
  <c r="N34" i="20" s="1"/>
  <c r="M34" i="20" a="1"/>
  <c r="M34" i="20" s="1"/>
  <c r="L34" i="20" a="1"/>
  <c r="L34" i="20" s="1"/>
  <c r="K34" i="20" a="1"/>
  <c r="K34" i="20" s="1"/>
  <c r="J34" i="20" a="1"/>
  <c r="J34" i="20" s="1"/>
  <c r="I34" i="20" a="1"/>
  <c r="I34" i="20" s="1"/>
  <c r="H34" i="20" a="1"/>
  <c r="H34" i="20" s="1"/>
  <c r="G34" i="20" a="1"/>
  <c r="G34" i="20" s="1"/>
  <c r="F34" i="20" a="1"/>
  <c r="F34" i="20" s="1"/>
  <c r="E34" i="20" a="1"/>
  <c r="E34" i="20" s="1"/>
  <c r="D34" i="20" a="1"/>
  <c r="D34" i="20" s="1"/>
  <c r="C34" i="20" a="1"/>
  <c r="C34" i="20" s="1"/>
  <c r="B34" i="20" a="1"/>
  <c r="B34" i="20" s="1"/>
  <c r="AJ33" i="20" a="1"/>
  <c r="AJ33" i="20" s="1"/>
  <c r="AI33" i="20" a="1"/>
  <c r="AI33" i="20" s="1"/>
  <c r="AH33" i="20" a="1"/>
  <c r="AH33" i="20" s="1"/>
  <c r="AG33" i="20" a="1"/>
  <c r="AG33" i="20" s="1"/>
  <c r="AF33" i="20" a="1"/>
  <c r="AF33" i="20" s="1"/>
  <c r="AE33" i="20" a="1"/>
  <c r="AE33" i="20" s="1"/>
  <c r="AD33" i="20" a="1"/>
  <c r="AD33" i="20" s="1"/>
  <c r="AC33" i="20" a="1"/>
  <c r="AC33" i="20" s="1"/>
  <c r="AB33" i="20" a="1"/>
  <c r="AB33" i="20" s="1"/>
  <c r="AA33" i="20" a="1"/>
  <c r="AA33" i="20" s="1"/>
  <c r="Z33" i="20" a="1"/>
  <c r="Z33" i="20" s="1"/>
  <c r="Y33" i="20" a="1"/>
  <c r="Y33" i="20" s="1"/>
  <c r="X33" i="20" a="1"/>
  <c r="X33" i="20" s="1"/>
  <c r="W33" i="20" a="1"/>
  <c r="W33" i="20" s="1"/>
  <c r="V33" i="20" a="1"/>
  <c r="V33" i="20" s="1"/>
  <c r="U33" i="20" a="1"/>
  <c r="U33" i="20" s="1"/>
  <c r="T33" i="20" a="1"/>
  <c r="T33" i="20" s="1"/>
  <c r="S33" i="20" a="1"/>
  <c r="S33" i="20" s="1"/>
  <c r="R33" i="20" a="1"/>
  <c r="R33" i="20" s="1"/>
  <c r="Q33" i="20" a="1"/>
  <c r="Q33" i="20" s="1"/>
  <c r="P33" i="20" a="1"/>
  <c r="P33" i="20" s="1"/>
  <c r="O33" i="20" a="1"/>
  <c r="O33" i="20" s="1"/>
  <c r="N33" i="20" a="1"/>
  <c r="N33" i="20" s="1"/>
  <c r="M33" i="20" a="1"/>
  <c r="M33" i="20" s="1"/>
  <c r="L33" i="20" a="1"/>
  <c r="L33" i="20" s="1"/>
  <c r="K33" i="20" a="1"/>
  <c r="K33" i="20" s="1"/>
  <c r="J33" i="20" a="1"/>
  <c r="J33" i="20" s="1"/>
  <c r="I33" i="20" a="1"/>
  <c r="I33" i="20" s="1"/>
  <c r="H33" i="20" a="1"/>
  <c r="H33" i="20" s="1"/>
  <c r="G33" i="20" a="1"/>
  <c r="G33" i="20" s="1"/>
  <c r="F33" i="20" a="1"/>
  <c r="F33" i="20" s="1"/>
  <c r="E33" i="20" a="1"/>
  <c r="E33" i="20" s="1"/>
  <c r="D33" i="20" a="1"/>
  <c r="D33" i="20" s="1"/>
  <c r="C33" i="20" a="1"/>
  <c r="C33" i="20" s="1"/>
  <c r="B33" i="20" a="1"/>
  <c r="B33" i="20" s="1"/>
  <c r="AJ32" i="20" a="1"/>
  <c r="AJ32" i="20" s="1"/>
  <c r="AI32" i="20" a="1"/>
  <c r="AI32" i="20" s="1"/>
  <c r="AH32" i="20" a="1"/>
  <c r="AH32" i="20" s="1"/>
  <c r="AG32" i="20" a="1"/>
  <c r="AG32" i="20" s="1"/>
  <c r="AF32" i="20" a="1"/>
  <c r="AF32" i="20" s="1"/>
  <c r="AE32" i="20" a="1"/>
  <c r="AE32" i="20" s="1"/>
  <c r="AD32" i="20" a="1"/>
  <c r="AD32" i="20" s="1"/>
  <c r="AC32" i="20" a="1"/>
  <c r="AC32" i="20" s="1"/>
  <c r="AB32" i="20" a="1"/>
  <c r="AB32" i="20" s="1"/>
  <c r="AA32" i="20" a="1"/>
  <c r="AA32" i="20" s="1"/>
  <c r="Z32" i="20" a="1"/>
  <c r="Z32" i="20" s="1"/>
  <c r="Y32" i="20" a="1"/>
  <c r="Y32" i="20" s="1"/>
  <c r="X32" i="20" a="1"/>
  <c r="X32" i="20" s="1"/>
  <c r="W32" i="20" a="1"/>
  <c r="W32" i="20" s="1"/>
  <c r="V32" i="20" a="1"/>
  <c r="V32" i="20" s="1"/>
  <c r="U32" i="20" a="1"/>
  <c r="U32" i="20" s="1"/>
  <c r="T32" i="20" a="1"/>
  <c r="T32" i="20" s="1"/>
  <c r="S32" i="20" a="1"/>
  <c r="S32" i="20" s="1"/>
  <c r="R32" i="20" a="1"/>
  <c r="R32" i="20" s="1"/>
  <c r="Q32" i="20" a="1"/>
  <c r="Q32" i="20" s="1"/>
  <c r="P32" i="20" a="1"/>
  <c r="P32" i="20" s="1"/>
  <c r="O32" i="20" a="1"/>
  <c r="O32" i="20" s="1"/>
  <c r="N32" i="20" a="1"/>
  <c r="N32" i="20" s="1"/>
  <c r="M32" i="20" a="1"/>
  <c r="M32" i="20" s="1"/>
  <c r="L32" i="20" a="1"/>
  <c r="L32" i="20" s="1"/>
  <c r="K32" i="20" a="1"/>
  <c r="K32" i="20" s="1"/>
  <c r="J32" i="20" a="1"/>
  <c r="J32" i="20" s="1"/>
  <c r="I32" i="20" a="1"/>
  <c r="I32" i="20" s="1"/>
  <c r="H32" i="20" a="1"/>
  <c r="H32" i="20" s="1"/>
  <c r="G32" i="20" a="1"/>
  <c r="G32" i="20" s="1"/>
  <c r="F32" i="20" a="1"/>
  <c r="F32" i="20" s="1"/>
  <c r="E32" i="20" a="1"/>
  <c r="E32" i="20" s="1"/>
  <c r="D32" i="20" a="1"/>
  <c r="D32" i="20" s="1"/>
  <c r="C32" i="20" a="1"/>
  <c r="C32" i="20" s="1"/>
  <c r="B32" i="20" a="1"/>
  <c r="B32" i="20" s="1"/>
  <c r="AJ31" i="20" a="1"/>
  <c r="AJ31" i="20" s="1"/>
  <c r="AI31" i="20" a="1"/>
  <c r="AI31" i="20" s="1"/>
  <c r="AH31" i="20" a="1"/>
  <c r="AH31" i="20" s="1"/>
  <c r="AG31" i="20" a="1"/>
  <c r="AG31" i="20" s="1"/>
  <c r="AF31" i="20" a="1"/>
  <c r="AF31" i="20" s="1"/>
  <c r="AE31" i="20" a="1"/>
  <c r="AE31" i="20" s="1"/>
  <c r="AD31" i="20" a="1"/>
  <c r="AD31" i="20" s="1"/>
  <c r="AC31" i="20" a="1"/>
  <c r="AC31" i="20" s="1"/>
  <c r="AB31" i="20" a="1"/>
  <c r="AB31" i="20" s="1"/>
  <c r="AA31" i="20" a="1"/>
  <c r="AA31" i="20" s="1"/>
  <c r="Z31" i="20" a="1"/>
  <c r="Z31" i="20" s="1"/>
  <c r="Y31" i="20" a="1"/>
  <c r="Y31" i="20" s="1"/>
  <c r="X31" i="20" a="1"/>
  <c r="X31" i="20" s="1"/>
  <c r="W31" i="20" a="1"/>
  <c r="W31" i="20" s="1"/>
  <c r="V31" i="20" a="1"/>
  <c r="V31" i="20" s="1"/>
  <c r="U31" i="20" a="1"/>
  <c r="U31" i="20" s="1"/>
  <c r="T31" i="20" a="1"/>
  <c r="T31" i="20" s="1"/>
  <c r="S31" i="20" a="1"/>
  <c r="S31" i="20" s="1"/>
  <c r="R31" i="20" a="1"/>
  <c r="R31" i="20" s="1"/>
  <c r="Q31" i="20" a="1"/>
  <c r="Q31" i="20" s="1"/>
  <c r="P31" i="20" a="1"/>
  <c r="P31" i="20" s="1"/>
  <c r="O31" i="20" a="1"/>
  <c r="O31" i="20" s="1"/>
  <c r="N31" i="20" a="1"/>
  <c r="N31" i="20" s="1"/>
  <c r="M31" i="20" a="1"/>
  <c r="M31" i="20" s="1"/>
  <c r="L31" i="20" a="1"/>
  <c r="L31" i="20" s="1"/>
  <c r="K31" i="20" a="1"/>
  <c r="K31" i="20" s="1"/>
  <c r="J31" i="20" a="1"/>
  <c r="J31" i="20" s="1"/>
  <c r="I31" i="20" a="1"/>
  <c r="I31" i="20" s="1"/>
  <c r="H31" i="20" a="1"/>
  <c r="H31" i="20" s="1"/>
  <c r="G31" i="20" a="1"/>
  <c r="G31" i="20" s="1"/>
  <c r="F31" i="20" a="1"/>
  <c r="F31" i="20" s="1"/>
  <c r="E31" i="20" a="1"/>
  <c r="E31" i="20" s="1"/>
  <c r="D31" i="20" a="1"/>
  <c r="D31" i="20" s="1"/>
  <c r="C31" i="20" a="1"/>
  <c r="C31" i="20" s="1"/>
  <c r="B31" i="20" a="1"/>
  <c r="B31" i="20" s="1"/>
  <c r="AJ30" i="20" a="1"/>
  <c r="AJ30" i="20" s="1"/>
  <c r="AI30" i="20" a="1"/>
  <c r="AI30" i="20" s="1"/>
  <c r="AH30" i="20" a="1"/>
  <c r="AH30" i="20" s="1"/>
  <c r="AG30" i="20" a="1"/>
  <c r="AG30" i="20" s="1"/>
  <c r="AF30" i="20" a="1"/>
  <c r="AF30" i="20" s="1"/>
  <c r="AE30" i="20" a="1"/>
  <c r="AE30" i="20" s="1"/>
  <c r="AD30" i="20" a="1"/>
  <c r="AD30" i="20" s="1"/>
  <c r="AC30" i="20" a="1"/>
  <c r="AC30" i="20" s="1"/>
  <c r="AB30" i="20" a="1"/>
  <c r="AB30" i="20" s="1"/>
  <c r="AA30" i="20" a="1"/>
  <c r="AA30" i="20" s="1"/>
  <c r="Z30" i="20" a="1"/>
  <c r="Z30" i="20" s="1"/>
  <c r="Y30" i="20" a="1"/>
  <c r="Y30" i="20" s="1"/>
  <c r="X30" i="20" a="1"/>
  <c r="X30" i="20" s="1"/>
  <c r="W30" i="20" a="1"/>
  <c r="W30" i="20" s="1"/>
  <c r="V30" i="20" a="1"/>
  <c r="V30" i="20" s="1"/>
  <c r="U30" i="20" a="1"/>
  <c r="U30" i="20" s="1"/>
  <c r="T30" i="20" a="1"/>
  <c r="T30" i="20" s="1"/>
  <c r="S30" i="20" a="1"/>
  <c r="S30" i="20" s="1"/>
  <c r="R30" i="20" a="1"/>
  <c r="R30" i="20" s="1"/>
  <c r="Q30" i="20" a="1"/>
  <c r="Q30" i="20" s="1"/>
  <c r="P30" i="20" a="1"/>
  <c r="P30" i="20" s="1"/>
  <c r="O30" i="20" a="1"/>
  <c r="O30" i="20" s="1"/>
  <c r="N30" i="20" a="1"/>
  <c r="N30" i="20" s="1"/>
  <c r="M30" i="20" a="1"/>
  <c r="M30" i="20" s="1"/>
  <c r="L30" i="20" a="1"/>
  <c r="L30" i="20" s="1"/>
  <c r="K30" i="20" a="1"/>
  <c r="K30" i="20" s="1"/>
  <c r="J30" i="20" a="1"/>
  <c r="J30" i="20" s="1"/>
  <c r="I30" i="20" a="1"/>
  <c r="I30" i="20" s="1"/>
  <c r="H30" i="20" a="1"/>
  <c r="H30" i="20" s="1"/>
  <c r="G30" i="20" a="1"/>
  <c r="G30" i="20" s="1"/>
  <c r="F30" i="20" a="1"/>
  <c r="F30" i="20" s="1"/>
  <c r="E30" i="20" a="1"/>
  <c r="E30" i="20" s="1"/>
  <c r="D30" i="20" a="1"/>
  <c r="D30" i="20" s="1"/>
  <c r="C30" i="20" a="1"/>
  <c r="C30" i="20" s="1"/>
  <c r="B30" i="20" a="1"/>
  <c r="B30" i="20" s="1"/>
  <c r="AJ29" i="20" a="1"/>
  <c r="AJ29" i="20" s="1"/>
  <c r="AI29" i="20" a="1"/>
  <c r="AI29" i="20" s="1"/>
  <c r="AH29" i="20" a="1"/>
  <c r="AH29" i="20" s="1"/>
  <c r="AG29" i="20" a="1"/>
  <c r="AG29" i="20" s="1"/>
  <c r="AF29" i="20" a="1"/>
  <c r="AF29" i="20" s="1"/>
  <c r="AE29" i="20" a="1"/>
  <c r="AE29" i="20" s="1"/>
  <c r="AD29" i="20" a="1"/>
  <c r="AD29" i="20" s="1"/>
  <c r="AC29" i="20" a="1"/>
  <c r="AC29" i="20" s="1"/>
  <c r="AB29" i="20" a="1"/>
  <c r="AB29" i="20" s="1"/>
  <c r="AA29" i="20" a="1"/>
  <c r="AA29" i="20" s="1"/>
  <c r="Z29" i="20" a="1"/>
  <c r="Z29" i="20" s="1"/>
  <c r="Y29" i="20" a="1"/>
  <c r="Y29" i="20" s="1"/>
  <c r="X29" i="20" a="1"/>
  <c r="X29" i="20" s="1"/>
  <c r="W29" i="20" a="1"/>
  <c r="W29" i="20" s="1"/>
  <c r="V29" i="20" a="1"/>
  <c r="V29" i="20" s="1"/>
  <c r="U29" i="20" a="1"/>
  <c r="U29" i="20" s="1"/>
  <c r="T29" i="20" a="1"/>
  <c r="T29" i="20" s="1"/>
  <c r="S29" i="20" a="1"/>
  <c r="S29" i="20" s="1"/>
  <c r="R29" i="20" a="1"/>
  <c r="R29" i="20" s="1"/>
  <c r="Q29" i="20" a="1"/>
  <c r="Q29" i="20" s="1"/>
  <c r="P29" i="20" a="1"/>
  <c r="P29" i="20" s="1"/>
  <c r="O29" i="20" a="1"/>
  <c r="O29" i="20" s="1"/>
  <c r="N29" i="20" a="1"/>
  <c r="N29" i="20" s="1"/>
  <c r="M29" i="20" a="1"/>
  <c r="M29" i="20" s="1"/>
  <c r="L29" i="20" a="1"/>
  <c r="L29" i="20" s="1"/>
  <c r="K29" i="20" a="1"/>
  <c r="K29" i="20" s="1"/>
  <c r="J29" i="20" a="1"/>
  <c r="J29" i="20" s="1"/>
  <c r="I29" i="20" a="1"/>
  <c r="I29" i="20" s="1"/>
  <c r="H29" i="20" a="1"/>
  <c r="H29" i="20" s="1"/>
  <c r="G29" i="20" a="1"/>
  <c r="G29" i="20" s="1"/>
  <c r="F29" i="20" a="1"/>
  <c r="F29" i="20" s="1"/>
  <c r="E29" i="20" a="1"/>
  <c r="E29" i="20" s="1"/>
  <c r="D29" i="20" a="1"/>
  <c r="D29" i="20" s="1"/>
  <c r="C29" i="20" a="1"/>
  <c r="C29" i="20" s="1"/>
  <c r="B29" i="20" a="1"/>
  <c r="B29" i="20" s="1"/>
  <c r="AJ28" i="20" a="1"/>
  <c r="AJ28" i="20" s="1"/>
  <c r="AI28" i="20" a="1"/>
  <c r="AI28" i="20" s="1"/>
  <c r="AH28" i="20" a="1"/>
  <c r="AH28" i="20" s="1"/>
  <c r="AG28" i="20" a="1"/>
  <c r="AG28" i="20" s="1"/>
  <c r="AF28" i="20" a="1"/>
  <c r="AF28" i="20" s="1"/>
  <c r="AE28" i="20" a="1"/>
  <c r="AE28" i="20" s="1"/>
  <c r="AD28" i="20" a="1"/>
  <c r="AD28" i="20" s="1"/>
  <c r="AC28" i="20" a="1"/>
  <c r="AC28" i="20" s="1"/>
  <c r="AB28" i="20" a="1"/>
  <c r="AB28" i="20" s="1"/>
  <c r="AA28" i="20" a="1"/>
  <c r="AA28" i="20" s="1"/>
  <c r="Z28" i="20" a="1"/>
  <c r="Z28" i="20" s="1"/>
  <c r="Y28" i="20" a="1"/>
  <c r="Y28" i="20" s="1"/>
  <c r="X28" i="20" a="1"/>
  <c r="X28" i="20" s="1"/>
  <c r="W28" i="20" a="1"/>
  <c r="W28" i="20" s="1"/>
  <c r="V28" i="20" a="1"/>
  <c r="V28" i="20" s="1"/>
  <c r="U28" i="20" a="1"/>
  <c r="U28" i="20" s="1"/>
  <c r="T28" i="20" a="1"/>
  <c r="T28" i="20" s="1"/>
  <c r="S28" i="20" a="1"/>
  <c r="S28" i="20" s="1"/>
  <c r="R28" i="20" a="1"/>
  <c r="R28" i="20" s="1"/>
  <c r="Q28" i="20" a="1"/>
  <c r="Q28" i="20" s="1"/>
  <c r="P28" i="20" a="1"/>
  <c r="P28" i="20" s="1"/>
  <c r="O28" i="20" a="1"/>
  <c r="O28" i="20" s="1"/>
  <c r="N28" i="20" a="1"/>
  <c r="N28" i="20" s="1"/>
  <c r="M28" i="20" a="1"/>
  <c r="M28" i="20" s="1"/>
  <c r="L28" i="20" a="1"/>
  <c r="L28" i="20" s="1"/>
  <c r="K28" i="20" a="1"/>
  <c r="K28" i="20" s="1"/>
  <c r="J28" i="20" a="1"/>
  <c r="J28" i="20" s="1"/>
  <c r="I28" i="20" a="1"/>
  <c r="I28" i="20" s="1"/>
  <c r="H28" i="20" a="1"/>
  <c r="H28" i="20" s="1"/>
  <c r="G28" i="20" a="1"/>
  <c r="G28" i="20" s="1"/>
  <c r="F28" i="20" a="1"/>
  <c r="F28" i="20" s="1"/>
  <c r="E28" i="20" a="1"/>
  <c r="E28" i="20" s="1"/>
  <c r="D28" i="20" a="1"/>
  <c r="D28" i="20" s="1"/>
  <c r="C28" i="20" a="1"/>
  <c r="C28" i="20" s="1"/>
  <c r="B28" i="20" a="1"/>
  <c r="B28" i="20" s="1"/>
  <c r="AJ27" i="20" a="1"/>
  <c r="AJ27" i="20" s="1"/>
  <c r="AI27" i="20" a="1"/>
  <c r="AI27" i="20" s="1"/>
  <c r="AH27" i="20" a="1"/>
  <c r="AH27" i="20" s="1"/>
  <c r="AG27" i="20" a="1"/>
  <c r="AG27" i="20" s="1"/>
  <c r="AF27" i="20" a="1"/>
  <c r="AF27" i="20" s="1"/>
  <c r="AE27" i="20" a="1"/>
  <c r="AE27" i="20" s="1"/>
  <c r="AD27" i="20" a="1"/>
  <c r="AD27" i="20" s="1"/>
  <c r="AC27" i="20" a="1"/>
  <c r="AC27" i="20" s="1"/>
  <c r="AB27" i="20" a="1"/>
  <c r="AB27" i="20" s="1"/>
  <c r="AA27" i="20" a="1"/>
  <c r="AA27" i="20" s="1"/>
  <c r="Z27" i="20" a="1"/>
  <c r="Z27" i="20" s="1"/>
  <c r="Y27" i="20" a="1"/>
  <c r="Y27" i="20" s="1"/>
  <c r="X27" i="20" a="1"/>
  <c r="X27" i="20" s="1"/>
  <c r="W27" i="20" a="1"/>
  <c r="W27" i="20" s="1"/>
  <c r="V27" i="20" a="1"/>
  <c r="V27" i="20" s="1"/>
  <c r="T27" i="20" a="1"/>
  <c r="T27" i="20" s="1"/>
  <c r="S27" i="20" a="1"/>
  <c r="S27" i="20" s="1"/>
  <c r="R27" i="20" a="1"/>
  <c r="R27" i="20" s="1"/>
  <c r="Q27" i="20" a="1"/>
  <c r="Q27" i="20" s="1"/>
  <c r="P27" i="20" a="1"/>
  <c r="P27" i="20" s="1"/>
  <c r="O27" i="20" a="1"/>
  <c r="O27" i="20" s="1"/>
  <c r="N27" i="20" a="1"/>
  <c r="N27" i="20" s="1"/>
  <c r="M27" i="20" a="1"/>
  <c r="M27" i="20" s="1"/>
  <c r="L27" i="20" a="1"/>
  <c r="L27" i="20" s="1"/>
  <c r="K27" i="20" a="1"/>
  <c r="K27" i="20" s="1"/>
  <c r="J27" i="20" a="1"/>
  <c r="J27" i="20" s="1"/>
  <c r="I27" i="20" a="1"/>
  <c r="I27" i="20" s="1"/>
  <c r="H27" i="20" a="1"/>
  <c r="H27" i="20" s="1"/>
  <c r="G27" i="20" a="1"/>
  <c r="G27" i="20" s="1"/>
  <c r="F27" i="20" a="1"/>
  <c r="F27" i="20" s="1"/>
  <c r="E27" i="20" a="1"/>
  <c r="E27" i="20" s="1"/>
  <c r="D27" i="20" a="1"/>
  <c r="D27" i="20" s="1"/>
  <c r="C27" i="20" a="1"/>
  <c r="C27" i="20" s="1"/>
  <c r="B27" i="20" a="1"/>
  <c r="B27" i="20" s="1"/>
  <c r="AJ26" i="20" a="1"/>
  <c r="AJ26" i="20" s="1"/>
  <c r="AI26" i="20" a="1"/>
  <c r="AI26" i="20" s="1"/>
  <c r="AH26" i="20" a="1"/>
  <c r="AH26" i="20" s="1"/>
  <c r="AG26" i="20" a="1"/>
  <c r="AG26" i="20" s="1"/>
  <c r="AF26" i="20" a="1"/>
  <c r="AF26" i="20" s="1"/>
  <c r="AE26" i="20" a="1"/>
  <c r="AE26" i="20" s="1"/>
  <c r="AD26" i="20" a="1"/>
  <c r="AD26" i="20" s="1"/>
  <c r="AC26" i="20" a="1"/>
  <c r="AC26" i="20" s="1"/>
  <c r="AB26" i="20" a="1"/>
  <c r="AB26" i="20" s="1"/>
  <c r="AA26" i="20" a="1"/>
  <c r="AA26" i="20" s="1"/>
  <c r="Z26" i="20" a="1"/>
  <c r="Z26" i="20" s="1"/>
  <c r="Y26" i="20" a="1"/>
  <c r="Y26" i="20" s="1"/>
  <c r="X26" i="20" a="1"/>
  <c r="X26" i="20" s="1"/>
  <c r="W26" i="20" a="1"/>
  <c r="W26" i="20" s="1"/>
  <c r="V26" i="20" a="1"/>
  <c r="V26" i="20" s="1"/>
  <c r="T26" i="20" a="1"/>
  <c r="T26" i="20" s="1"/>
  <c r="S26" i="20" a="1"/>
  <c r="S26" i="20" s="1"/>
  <c r="R26" i="20" a="1"/>
  <c r="R26" i="20" s="1"/>
  <c r="Q26" i="20" a="1"/>
  <c r="Q26" i="20" s="1"/>
  <c r="P26" i="20" a="1"/>
  <c r="P26" i="20" s="1"/>
  <c r="O26" i="20" a="1"/>
  <c r="O26" i="20" s="1"/>
  <c r="N26" i="20" a="1"/>
  <c r="N26" i="20" s="1"/>
  <c r="M26" i="20" a="1"/>
  <c r="M26" i="20" s="1"/>
  <c r="L26" i="20" a="1"/>
  <c r="L26" i="20" s="1"/>
  <c r="K26" i="20" a="1"/>
  <c r="K26" i="20" s="1"/>
  <c r="J26" i="20" a="1"/>
  <c r="J26" i="20" s="1"/>
  <c r="I26" i="20" a="1"/>
  <c r="I26" i="20" s="1"/>
  <c r="H26" i="20" a="1"/>
  <c r="H26" i="20" s="1"/>
  <c r="G26" i="20" a="1"/>
  <c r="G26" i="20" s="1"/>
  <c r="F26" i="20" a="1"/>
  <c r="F26" i="20" s="1"/>
  <c r="E26" i="20" a="1"/>
  <c r="E26" i="20" s="1"/>
  <c r="D26" i="20" a="1"/>
  <c r="D26" i="20" s="1"/>
  <c r="C26" i="20" a="1"/>
  <c r="C26" i="20" s="1"/>
  <c r="B26" i="20" a="1"/>
  <c r="B26" i="20" s="1"/>
  <c r="AJ25" i="20" a="1"/>
  <c r="AJ25" i="20" s="1"/>
  <c r="AI25" i="20" a="1"/>
  <c r="AI25" i="20" s="1"/>
  <c r="AH25" i="20" a="1"/>
  <c r="AH25" i="20" s="1"/>
  <c r="AG25" i="20" a="1"/>
  <c r="AG25" i="20" s="1"/>
  <c r="AF25" i="20" a="1"/>
  <c r="AF25" i="20" s="1"/>
  <c r="AE25" i="20" a="1"/>
  <c r="AE25" i="20" s="1"/>
  <c r="AD25" i="20" a="1"/>
  <c r="AD25" i="20" s="1"/>
  <c r="AC25" i="20" a="1"/>
  <c r="AC25" i="20" s="1"/>
  <c r="AB25" i="20" a="1"/>
  <c r="AB25" i="20" s="1"/>
  <c r="AA25" i="20" a="1"/>
  <c r="AA25" i="20" s="1"/>
  <c r="Z25" i="20" a="1"/>
  <c r="Z25" i="20" s="1"/>
  <c r="Y25" i="20" a="1"/>
  <c r="Y25" i="20" s="1"/>
  <c r="X25" i="20" a="1"/>
  <c r="X25" i="20" s="1"/>
  <c r="W25" i="20" a="1"/>
  <c r="W25" i="20" s="1"/>
  <c r="V25" i="20" a="1"/>
  <c r="V25" i="20" s="1"/>
  <c r="U25" i="20" a="1"/>
  <c r="U25" i="20" s="1"/>
  <c r="T25" i="20" a="1"/>
  <c r="T25" i="20" s="1"/>
  <c r="S25" i="20" a="1"/>
  <c r="S25" i="20" s="1"/>
  <c r="R25" i="20" a="1"/>
  <c r="R25" i="20" s="1"/>
  <c r="Q25" i="20" a="1"/>
  <c r="Q25" i="20" s="1"/>
  <c r="P25" i="20" a="1"/>
  <c r="P25" i="20" s="1"/>
  <c r="O25" i="20" a="1"/>
  <c r="O25" i="20" s="1"/>
  <c r="N25" i="20" a="1"/>
  <c r="N25" i="20" s="1"/>
  <c r="M25" i="20" a="1"/>
  <c r="M25" i="20" s="1"/>
  <c r="L25" i="20" a="1"/>
  <c r="L25" i="20" s="1"/>
  <c r="K25" i="20" a="1"/>
  <c r="K25" i="20" s="1"/>
  <c r="J25" i="20" a="1"/>
  <c r="J25" i="20" s="1"/>
  <c r="I25" i="20" a="1"/>
  <c r="I25" i="20" s="1"/>
  <c r="H25" i="20" a="1"/>
  <c r="H25" i="20" s="1"/>
  <c r="G25" i="20" a="1"/>
  <c r="G25" i="20" s="1"/>
  <c r="F25" i="20" a="1"/>
  <c r="F25" i="20" s="1"/>
  <c r="E25" i="20" a="1"/>
  <c r="E25" i="20" s="1"/>
  <c r="D25" i="20" a="1"/>
  <c r="D25" i="20" s="1"/>
  <c r="C25" i="20" a="1"/>
  <c r="C25" i="20" s="1"/>
  <c r="B25" i="20" a="1"/>
  <c r="B25" i="20" s="1"/>
  <c r="AJ24" i="20" a="1"/>
  <c r="AJ24" i="20" s="1"/>
  <c r="AI24" i="20" a="1"/>
  <c r="AI24" i="20" s="1"/>
  <c r="AH24" i="20" a="1"/>
  <c r="AH24" i="20" s="1"/>
  <c r="AG24" i="20" a="1"/>
  <c r="AG24" i="20" s="1"/>
  <c r="AF24" i="20" a="1"/>
  <c r="AF24" i="20" s="1"/>
  <c r="AE24" i="20" a="1"/>
  <c r="AE24" i="20" s="1"/>
  <c r="AD24" i="20" a="1"/>
  <c r="AD24" i="20" s="1"/>
  <c r="AC24" i="20" a="1"/>
  <c r="AC24" i="20" s="1"/>
  <c r="AB24" i="20" a="1"/>
  <c r="AB24" i="20" s="1"/>
  <c r="AA24" i="20" a="1"/>
  <c r="AA24" i="20" s="1"/>
  <c r="Z24" i="20" a="1"/>
  <c r="Z24" i="20" s="1"/>
  <c r="Y24" i="20" a="1"/>
  <c r="Y24" i="20" s="1"/>
  <c r="X24" i="20" a="1"/>
  <c r="X24" i="20" s="1"/>
  <c r="W24" i="20" a="1"/>
  <c r="W24" i="20" s="1"/>
  <c r="V24" i="20" a="1"/>
  <c r="V24" i="20" s="1"/>
  <c r="U24" i="20" a="1"/>
  <c r="U24" i="20" s="1"/>
  <c r="T24" i="20" a="1"/>
  <c r="T24" i="20" s="1"/>
  <c r="S24" i="20" a="1"/>
  <c r="S24" i="20" s="1"/>
  <c r="R24" i="20" a="1"/>
  <c r="R24" i="20" s="1"/>
  <c r="Q24" i="20" a="1"/>
  <c r="Q24" i="20" s="1"/>
  <c r="P24" i="20" a="1"/>
  <c r="P24" i="20" s="1"/>
  <c r="O24" i="20" a="1"/>
  <c r="O24" i="20" s="1"/>
  <c r="N24" i="20" a="1"/>
  <c r="N24" i="20" s="1"/>
  <c r="M24" i="20" a="1"/>
  <c r="M24" i="20" s="1"/>
  <c r="L24" i="20" a="1"/>
  <c r="L24" i="20" s="1"/>
  <c r="K24" i="20" a="1"/>
  <c r="K24" i="20" s="1"/>
  <c r="J24" i="20" a="1"/>
  <c r="J24" i="20" s="1"/>
  <c r="I24" i="20" a="1"/>
  <c r="I24" i="20" s="1"/>
  <c r="H24" i="20" a="1"/>
  <c r="H24" i="20" s="1"/>
  <c r="G24" i="20" a="1"/>
  <c r="G24" i="20" s="1"/>
  <c r="F24" i="20" a="1"/>
  <c r="F24" i="20" s="1"/>
  <c r="E24" i="20" a="1"/>
  <c r="E24" i="20" s="1"/>
  <c r="D24" i="20" a="1"/>
  <c r="D24" i="20" s="1"/>
  <c r="C24" i="20" a="1"/>
  <c r="C24" i="20" s="1"/>
  <c r="B24" i="20" a="1"/>
  <c r="B24" i="20" s="1"/>
  <c r="AJ23" i="20" a="1"/>
  <c r="AJ23" i="20" s="1"/>
  <c r="AI23" i="20" a="1"/>
  <c r="AI23" i="20" s="1"/>
  <c r="AH23" i="20" a="1"/>
  <c r="AH23" i="20" s="1"/>
  <c r="AG23" i="20" a="1"/>
  <c r="AG23" i="20" s="1"/>
  <c r="AF23" i="20" a="1"/>
  <c r="AF23" i="20" s="1"/>
  <c r="AE23" i="20" a="1"/>
  <c r="AE23" i="20" s="1"/>
  <c r="AD23" i="20" a="1"/>
  <c r="AD23" i="20" s="1"/>
  <c r="AC23" i="20" a="1"/>
  <c r="AC23" i="20" s="1"/>
  <c r="AB23" i="20" a="1"/>
  <c r="AB23" i="20" s="1"/>
  <c r="AA23" i="20" a="1"/>
  <c r="AA23" i="20" s="1"/>
  <c r="Z23" i="20" a="1"/>
  <c r="Z23" i="20" s="1"/>
  <c r="Y23" i="20" a="1"/>
  <c r="Y23" i="20" s="1"/>
  <c r="X23" i="20" a="1"/>
  <c r="X23" i="20" s="1"/>
  <c r="W23" i="20" a="1"/>
  <c r="W23" i="20" s="1"/>
  <c r="V23" i="20" a="1"/>
  <c r="V23" i="20" s="1"/>
  <c r="U23" i="20" a="1"/>
  <c r="U23" i="20" s="1"/>
  <c r="T23" i="20" a="1"/>
  <c r="T23" i="20" s="1"/>
  <c r="S23" i="20" a="1"/>
  <c r="S23" i="20" s="1"/>
  <c r="R23" i="20" a="1"/>
  <c r="R23" i="20" s="1"/>
  <c r="Q23" i="20" a="1"/>
  <c r="Q23" i="20" s="1"/>
  <c r="P23" i="20" a="1"/>
  <c r="P23" i="20" s="1"/>
  <c r="O23" i="20" a="1"/>
  <c r="O23" i="20" s="1"/>
  <c r="N23" i="20" a="1"/>
  <c r="N23" i="20" s="1"/>
  <c r="M23" i="20" a="1"/>
  <c r="M23" i="20" s="1"/>
  <c r="L23" i="20" a="1"/>
  <c r="L23" i="20" s="1"/>
  <c r="K23" i="20" a="1"/>
  <c r="K23" i="20" s="1"/>
  <c r="J23" i="20" a="1"/>
  <c r="J23" i="20" s="1"/>
  <c r="I23" i="20" a="1"/>
  <c r="I23" i="20" s="1"/>
  <c r="H23" i="20" a="1"/>
  <c r="H23" i="20" s="1"/>
  <c r="G23" i="20" a="1"/>
  <c r="G23" i="20" s="1"/>
  <c r="F23" i="20" a="1"/>
  <c r="F23" i="20" s="1"/>
  <c r="E23" i="20" a="1"/>
  <c r="E23" i="20" s="1"/>
  <c r="D23" i="20" a="1"/>
  <c r="D23" i="20" s="1"/>
  <c r="C23" i="20" a="1"/>
  <c r="C23" i="20" s="1"/>
  <c r="B23" i="20" a="1"/>
  <c r="B23" i="20" s="1"/>
  <c r="AJ22" i="20" a="1"/>
  <c r="AJ22" i="20" s="1"/>
  <c r="AI22" i="20" a="1"/>
  <c r="AI22" i="20" s="1"/>
  <c r="AH22" i="20" a="1"/>
  <c r="AH22" i="20" s="1"/>
  <c r="AG22" i="20" a="1"/>
  <c r="AG22" i="20" s="1"/>
  <c r="AF22" i="20" a="1"/>
  <c r="AF22" i="20" s="1"/>
  <c r="AE22" i="20" a="1"/>
  <c r="AE22" i="20" s="1"/>
  <c r="AD22" i="20" a="1"/>
  <c r="AD22" i="20" s="1"/>
  <c r="AC22" i="20" a="1"/>
  <c r="AC22" i="20" s="1"/>
  <c r="AB22" i="20" a="1"/>
  <c r="AB22" i="20" s="1"/>
  <c r="AA22" i="20" a="1"/>
  <c r="AA22" i="20" s="1"/>
  <c r="Z22" i="20" a="1"/>
  <c r="Z22" i="20" s="1"/>
  <c r="Y22" i="20" a="1"/>
  <c r="Y22" i="20" s="1"/>
  <c r="X22" i="20" a="1"/>
  <c r="X22" i="20" s="1"/>
  <c r="W22" i="20" a="1"/>
  <c r="W22" i="20" s="1"/>
  <c r="V22" i="20" a="1"/>
  <c r="V22" i="20" s="1"/>
  <c r="T22" i="20" a="1"/>
  <c r="T22" i="20" s="1"/>
  <c r="S22" i="20" a="1"/>
  <c r="S22" i="20" s="1"/>
  <c r="R22" i="20" a="1"/>
  <c r="R22" i="20" s="1"/>
  <c r="Q22" i="20" a="1"/>
  <c r="Q22" i="20" s="1"/>
  <c r="P22" i="20" a="1"/>
  <c r="P22" i="20" s="1"/>
  <c r="O22" i="20" a="1"/>
  <c r="O22" i="20" s="1"/>
  <c r="N22" i="20" a="1"/>
  <c r="N22" i="20" s="1"/>
  <c r="M22" i="20" a="1"/>
  <c r="M22" i="20" s="1"/>
  <c r="L22" i="20" a="1"/>
  <c r="L22" i="20" s="1"/>
  <c r="K22" i="20" a="1"/>
  <c r="K22" i="20" s="1"/>
  <c r="J22" i="20" a="1"/>
  <c r="J22" i="20" s="1"/>
  <c r="I22" i="20" a="1"/>
  <c r="I22" i="20" s="1"/>
  <c r="H22" i="20" a="1"/>
  <c r="H22" i="20" s="1"/>
  <c r="G22" i="20" a="1"/>
  <c r="G22" i="20" s="1"/>
  <c r="F22" i="20" a="1"/>
  <c r="F22" i="20" s="1"/>
  <c r="E22" i="20" a="1"/>
  <c r="E22" i="20" s="1"/>
  <c r="D22" i="20" a="1"/>
  <c r="D22" i="20" s="1"/>
  <c r="C22" i="20" a="1"/>
  <c r="C22" i="20" s="1"/>
  <c r="B22" i="20" a="1"/>
  <c r="B22" i="20" s="1"/>
  <c r="AJ21" i="20" a="1"/>
  <c r="AJ21" i="20" s="1"/>
  <c r="AI21" i="20" a="1"/>
  <c r="AI21" i="20" s="1"/>
  <c r="AH21" i="20" a="1"/>
  <c r="AH21" i="20" s="1"/>
  <c r="AG21" i="20" a="1"/>
  <c r="AG21" i="20" s="1"/>
  <c r="AF21" i="20" a="1"/>
  <c r="AF21" i="20" s="1"/>
  <c r="AE21" i="20" a="1"/>
  <c r="AE21" i="20" s="1"/>
  <c r="AD21" i="20" a="1"/>
  <c r="AD21" i="20" s="1"/>
  <c r="AC21" i="20" a="1"/>
  <c r="AC21" i="20" s="1"/>
  <c r="AB21" i="20" a="1"/>
  <c r="AB21" i="20" s="1"/>
  <c r="AA21" i="20" a="1"/>
  <c r="AA21" i="20" s="1"/>
  <c r="Z21" i="20" a="1"/>
  <c r="Z21" i="20" s="1"/>
  <c r="Y21" i="20" a="1"/>
  <c r="Y21" i="20" s="1"/>
  <c r="X21" i="20" a="1"/>
  <c r="X21" i="20" s="1"/>
  <c r="W21" i="20" a="1"/>
  <c r="W21" i="20" s="1"/>
  <c r="V21" i="20" a="1"/>
  <c r="V21" i="20" s="1"/>
  <c r="U21" i="20" a="1"/>
  <c r="U21" i="20" s="1"/>
  <c r="T21" i="20" a="1"/>
  <c r="T21" i="20" s="1"/>
  <c r="S21" i="20" a="1"/>
  <c r="S21" i="20" s="1"/>
  <c r="R21" i="20" a="1"/>
  <c r="R21" i="20" s="1"/>
  <c r="Q21" i="20" a="1"/>
  <c r="Q21" i="20" s="1"/>
  <c r="P21" i="20" a="1"/>
  <c r="P21" i="20" s="1"/>
  <c r="O21" i="20" a="1"/>
  <c r="O21" i="20" s="1"/>
  <c r="N21" i="20" a="1"/>
  <c r="N21" i="20" s="1"/>
  <c r="M21" i="20" a="1"/>
  <c r="M21" i="20" s="1"/>
  <c r="L21" i="20" a="1"/>
  <c r="L21" i="20" s="1"/>
  <c r="K21" i="20" a="1"/>
  <c r="K21" i="20" s="1"/>
  <c r="J21" i="20" a="1"/>
  <c r="J21" i="20" s="1"/>
  <c r="I21" i="20" a="1"/>
  <c r="I21" i="20" s="1"/>
  <c r="H21" i="20" a="1"/>
  <c r="H21" i="20" s="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AJ20" i="20" a="1"/>
  <c r="AJ20" i="20" s="1"/>
  <c r="AI20" i="20" a="1"/>
  <c r="AI20" i="20" s="1"/>
  <c r="AH20" i="20" a="1"/>
  <c r="AH20" i="20" s="1"/>
  <c r="AG20" i="20" a="1"/>
  <c r="AG20" i="20" s="1"/>
  <c r="AF20" i="20" a="1"/>
  <c r="AF20" i="20" s="1"/>
  <c r="AE20" i="20" a="1"/>
  <c r="AE20" i="20" s="1"/>
  <c r="AD20" i="20" a="1"/>
  <c r="AD20" i="20" s="1"/>
  <c r="AC20" i="20" a="1"/>
  <c r="AC20" i="20" s="1"/>
  <c r="AB20" i="20" a="1"/>
  <c r="AB20" i="20" s="1"/>
  <c r="AA20" i="20" a="1"/>
  <c r="AA20" i="20" s="1"/>
  <c r="Z20" i="20" a="1"/>
  <c r="Z20" i="20" s="1"/>
  <c r="Y20" i="20" a="1"/>
  <c r="Y20" i="20" s="1"/>
  <c r="X20" i="20" a="1"/>
  <c r="X20" i="20" s="1"/>
  <c r="W20" i="20" a="1"/>
  <c r="W20" i="20" s="1"/>
  <c r="V20" i="20" a="1"/>
  <c r="V20" i="20" s="1"/>
  <c r="U20" i="20" a="1"/>
  <c r="U20" i="20" s="1"/>
  <c r="T20" i="20" a="1"/>
  <c r="T20" i="20" s="1"/>
  <c r="S20" i="20" a="1"/>
  <c r="S20" i="20" s="1"/>
  <c r="R20" i="20" a="1"/>
  <c r="R20" i="20" s="1"/>
  <c r="Q20" i="20" a="1"/>
  <c r="Q20" i="20" s="1"/>
  <c r="P20" i="20" a="1"/>
  <c r="P20" i="20" s="1"/>
  <c r="O20" i="20" a="1"/>
  <c r="O20" i="20" s="1"/>
  <c r="N20" i="20" a="1"/>
  <c r="N20" i="20" s="1"/>
  <c r="M20" i="20" a="1"/>
  <c r="M20" i="20" s="1"/>
  <c r="L20" i="20" a="1"/>
  <c r="L20" i="20" s="1"/>
  <c r="K20" i="20" a="1"/>
  <c r="K20" i="20" s="1"/>
  <c r="J20" i="20" a="1"/>
  <c r="J20" i="20" s="1"/>
  <c r="I20" i="20" a="1"/>
  <c r="I20" i="20" s="1"/>
  <c r="H20" i="20" a="1"/>
  <c r="H20" i="20" s="1"/>
  <c r="G20" i="20" a="1"/>
  <c r="G20" i="20" s="1"/>
  <c r="F20" i="20" a="1"/>
  <c r="F20" i="20" s="1"/>
  <c r="E20" i="20" a="1"/>
  <c r="E20" i="20" s="1"/>
  <c r="D20" i="20" a="1"/>
  <c r="D20" i="20" s="1"/>
  <c r="C20" i="20" a="1"/>
  <c r="C20" i="20" s="1"/>
  <c r="B20" i="20" a="1"/>
  <c r="B20" i="20" s="1"/>
  <c r="AJ19" i="20" a="1"/>
  <c r="AJ19" i="20" s="1"/>
  <c r="AI19" i="20" a="1"/>
  <c r="AI19" i="20" s="1"/>
  <c r="AH19" i="20" a="1"/>
  <c r="AH19" i="20" s="1"/>
  <c r="AG19" i="20" a="1"/>
  <c r="AG19" i="20" s="1"/>
  <c r="AF19" i="20" a="1"/>
  <c r="AF19" i="20" s="1"/>
  <c r="AE19" i="20" a="1"/>
  <c r="AE19" i="20" s="1"/>
  <c r="AD19" i="20" a="1"/>
  <c r="AD19" i="20" s="1"/>
  <c r="AC19" i="20" a="1"/>
  <c r="AC19" i="20" s="1"/>
  <c r="AB19" i="20" a="1"/>
  <c r="AB19" i="20" s="1"/>
  <c r="AA19" i="20" a="1"/>
  <c r="AA19" i="20" s="1"/>
  <c r="Z19" i="20" a="1"/>
  <c r="Z19" i="20" s="1"/>
  <c r="Y19" i="20" a="1"/>
  <c r="Y19" i="20" s="1"/>
  <c r="X19" i="20" a="1"/>
  <c r="X19" i="20" s="1"/>
  <c r="W19" i="20" a="1"/>
  <c r="W19" i="20" s="1"/>
  <c r="V19" i="20" a="1"/>
  <c r="V19" i="20" s="1"/>
  <c r="U19" i="20" a="1"/>
  <c r="U19" i="20" s="1"/>
  <c r="T19" i="20" a="1"/>
  <c r="T19" i="20" s="1"/>
  <c r="S19" i="20" a="1"/>
  <c r="S19" i="20" s="1"/>
  <c r="R19" i="20" a="1"/>
  <c r="R19" i="20" s="1"/>
  <c r="Q19" i="20" a="1"/>
  <c r="Q19" i="20" s="1"/>
  <c r="P19" i="20" a="1"/>
  <c r="P19" i="20" s="1"/>
  <c r="O19" i="20" a="1"/>
  <c r="O19" i="20" s="1"/>
  <c r="N19" i="20" a="1"/>
  <c r="N19" i="20" s="1"/>
  <c r="M19" i="20" a="1"/>
  <c r="M19" i="20" s="1"/>
  <c r="L19" i="20" a="1"/>
  <c r="L19" i="20" s="1"/>
  <c r="K19" i="20" a="1"/>
  <c r="K19" i="20" s="1"/>
  <c r="J19" i="20" a="1"/>
  <c r="J19" i="20" s="1"/>
  <c r="I19" i="20" a="1"/>
  <c r="I19" i="20" s="1"/>
  <c r="H19" i="20" a="1"/>
  <c r="H19" i="20" s="1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AJ18" i="20" a="1"/>
  <c r="AJ18" i="20" s="1"/>
  <c r="AI18" i="20" a="1"/>
  <c r="AI18" i="20" s="1"/>
  <c r="AH18" i="20" a="1"/>
  <c r="AH18" i="20" s="1"/>
  <c r="AG18" i="20" a="1"/>
  <c r="AG18" i="20" s="1"/>
  <c r="AF18" i="20" a="1"/>
  <c r="AF18" i="20" s="1"/>
  <c r="AE18" i="20" a="1"/>
  <c r="AE18" i="20" s="1"/>
  <c r="AD18" i="20" a="1"/>
  <c r="AD18" i="20" s="1"/>
  <c r="AC18" i="20" a="1"/>
  <c r="AC18" i="20" s="1"/>
  <c r="AB18" i="20" a="1"/>
  <c r="AB18" i="20" s="1"/>
  <c r="AA18" i="20" a="1"/>
  <c r="AA18" i="20" s="1"/>
  <c r="Z18" i="20" a="1"/>
  <c r="Z18" i="20" s="1"/>
  <c r="Y18" i="20" a="1"/>
  <c r="Y18" i="20" s="1"/>
  <c r="X18" i="20" a="1"/>
  <c r="X18" i="20" s="1"/>
  <c r="W18" i="20" a="1"/>
  <c r="W18" i="20" s="1"/>
  <c r="V18" i="20" a="1"/>
  <c r="V18" i="20" s="1"/>
  <c r="U18" i="20" a="1"/>
  <c r="U18" i="20" s="1"/>
  <c r="T18" i="20" a="1"/>
  <c r="T18" i="20" s="1"/>
  <c r="S18" i="20" a="1"/>
  <c r="S18" i="20" s="1"/>
  <c r="R18" i="20" a="1"/>
  <c r="R18" i="20" s="1"/>
  <c r="Q18" i="20" a="1"/>
  <c r="Q18" i="20" s="1"/>
  <c r="P18" i="20" a="1"/>
  <c r="P18" i="20" s="1"/>
  <c r="O18" i="20" a="1"/>
  <c r="O18" i="20" s="1"/>
  <c r="N18" i="20" a="1"/>
  <c r="N18" i="20" s="1"/>
  <c r="M18" i="20" a="1"/>
  <c r="M18" i="20" s="1"/>
  <c r="L18" i="20" a="1"/>
  <c r="L18" i="20" s="1"/>
  <c r="K18" i="20" a="1"/>
  <c r="K18" i="20" s="1"/>
  <c r="J18" i="20" a="1"/>
  <c r="J18" i="20" s="1"/>
  <c r="I18" i="20" a="1"/>
  <c r="I18" i="20" s="1"/>
  <c r="H18" i="20" a="1"/>
  <c r="H18" i="20" s="1"/>
  <c r="G18" i="20" a="1"/>
  <c r="G18" i="20" s="1"/>
  <c r="F18" i="20" a="1"/>
  <c r="F18" i="20" s="1"/>
  <c r="E18" i="20" a="1"/>
  <c r="E18" i="20" s="1"/>
  <c r="D18" i="20" a="1"/>
  <c r="D18" i="20" s="1"/>
  <c r="C18" i="20" a="1"/>
  <c r="C18" i="20" s="1"/>
  <c r="B18" i="20" a="1"/>
  <c r="B18" i="20" s="1"/>
  <c r="AJ17" i="20" a="1"/>
  <c r="AJ17" i="20" s="1"/>
  <c r="AI17" i="20" a="1"/>
  <c r="AI17" i="20" s="1"/>
  <c r="AH17" i="20" a="1"/>
  <c r="AH17" i="20" s="1"/>
  <c r="AG17" i="20" a="1"/>
  <c r="AG17" i="20" s="1"/>
  <c r="AF17" i="20" a="1"/>
  <c r="AF17" i="20" s="1"/>
  <c r="AE17" i="20" a="1"/>
  <c r="AE17" i="20" s="1"/>
  <c r="AD17" i="20" a="1"/>
  <c r="AD17" i="20" s="1"/>
  <c r="AC17" i="20" a="1"/>
  <c r="AC17" i="20" s="1"/>
  <c r="AB17" i="20" a="1"/>
  <c r="AB17" i="20" s="1"/>
  <c r="AA17" i="20" a="1"/>
  <c r="AA17" i="20" s="1"/>
  <c r="Z17" i="20" a="1"/>
  <c r="Z17" i="20" s="1"/>
  <c r="Y17" i="20" a="1"/>
  <c r="Y17" i="20" s="1"/>
  <c r="X17" i="20" a="1"/>
  <c r="X17" i="20" s="1"/>
  <c r="W17" i="20" a="1"/>
  <c r="W17" i="20" s="1"/>
  <c r="V17" i="20" a="1"/>
  <c r="V17" i="20" s="1"/>
  <c r="U17" i="20" a="1"/>
  <c r="U17" i="20" s="1"/>
  <c r="T17" i="20" a="1"/>
  <c r="T17" i="20" s="1"/>
  <c r="S17" i="20" a="1"/>
  <c r="S17" i="20" s="1"/>
  <c r="R17" i="20" a="1"/>
  <c r="R17" i="20" s="1"/>
  <c r="Q17" i="20" a="1"/>
  <c r="Q17" i="20" s="1"/>
  <c r="P17" i="20" a="1"/>
  <c r="P17" i="20" s="1"/>
  <c r="O17" i="20" a="1"/>
  <c r="O17" i="20" s="1"/>
  <c r="N17" i="20" a="1"/>
  <c r="N17" i="20" s="1"/>
  <c r="M17" i="20" a="1"/>
  <c r="M17" i="20" s="1"/>
  <c r="L17" i="20" a="1"/>
  <c r="L17" i="20" s="1"/>
  <c r="K17" i="20" a="1"/>
  <c r="K17" i="20" s="1"/>
  <c r="J17" i="20" a="1"/>
  <c r="J17" i="20" s="1"/>
  <c r="I17" i="20" a="1"/>
  <c r="I17" i="20" s="1"/>
  <c r="H17" i="20" a="1"/>
  <c r="H17" i="20" s="1"/>
  <c r="G17" i="20" a="1"/>
  <c r="G17" i="20" s="1"/>
  <c r="F17" i="20" a="1"/>
  <c r="F17" i="20" s="1"/>
  <c r="E17" i="20" a="1"/>
  <c r="E17" i="20" s="1"/>
  <c r="D17" i="20" a="1"/>
  <c r="D17" i="20" s="1"/>
  <c r="C17" i="20" a="1"/>
  <c r="C17" i="20" s="1"/>
  <c r="B17" i="20" a="1"/>
  <c r="B17" i="20" s="1"/>
  <c r="AJ16" i="20" a="1"/>
  <c r="AJ16" i="20" s="1"/>
  <c r="AI16" i="20" a="1"/>
  <c r="AI16" i="20" s="1"/>
  <c r="AH16" i="20" a="1"/>
  <c r="AH16" i="20" s="1"/>
  <c r="AG16" i="20" a="1"/>
  <c r="AG16" i="20" s="1"/>
  <c r="AF16" i="20" a="1"/>
  <c r="AF16" i="20" s="1"/>
  <c r="AE16" i="20" a="1"/>
  <c r="AE16" i="20" s="1"/>
  <c r="AD16" i="20" a="1"/>
  <c r="AD16" i="20" s="1"/>
  <c r="AC16" i="20" a="1"/>
  <c r="AC16" i="20" s="1"/>
  <c r="AB16" i="20" a="1"/>
  <c r="AB16" i="20" s="1"/>
  <c r="AA16" i="20" a="1"/>
  <c r="AA16" i="20" s="1"/>
  <c r="Z16" i="20" a="1"/>
  <c r="Z16" i="20" s="1"/>
  <c r="Y16" i="20" a="1"/>
  <c r="Y16" i="20" s="1"/>
  <c r="X16" i="20" a="1"/>
  <c r="X16" i="20" s="1"/>
  <c r="W16" i="20" a="1"/>
  <c r="W16" i="20" s="1"/>
  <c r="V16" i="20" a="1"/>
  <c r="V16" i="20" s="1"/>
  <c r="U16" i="20" a="1"/>
  <c r="U16" i="20" s="1"/>
  <c r="T16" i="20" a="1"/>
  <c r="T16" i="20" s="1"/>
  <c r="S16" i="20" a="1"/>
  <c r="S16" i="20" s="1"/>
  <c r="R16" i="20" a="1"/>
  <c r="R16" i="20" s="1"/>
  <c r="Q16" i="20" a="1"/>
  <c r="Q16" i="20" s="1"/>
  <c r="P16" i="20" a="1"/>
  <c r="P16" i="20" s="1"/>
  <c r="O16" i="20" a="1"/>
  <c r="O16" i="20" s="1"/>
  <c r="M16" i="20" a="1"/>
  <c r="M16" i="20" s="1"/>
  <c r="L16" i="20" a="1"/>
  <c r="L16" i="20" s="1"/>
  <c r="K16" i="20" a="1"/>
  <c r="K16" i="20" s="1"/>
  <c r="J16" i="20" a="1"/>
  <c r="J16" i="20" s="1"/>
  <c r="I16" i="20" a="1"/>
  <c r="I16" i="20" s="1"/>
  <c r="H16" i="20" a="1"/>
  <c r="H16" i="20" s="1"/>
  <c r="G16" i="20" a="1"/>
  <c r="G16" i="20" s="1"/>
  <c r="F16" i="20" a="1"/>
  <c r="F16" i="20" s="1"/>
  <c r="E16" i="20" a="1"/>
  <c r="E16" i="20" s="1"/>
  <c r="D16" i="20" a="1"/>
  <c r="D16" i="20" s="1"/>
  <c r="C16" i="20" a="1"/>
  <c r="C16" i="20" s="1"/>
  <c r="B16" i="20" a="1"/>
  <c r="B16" i="20" s="1"/>
  <c r="AJ15" i="20" a="1"/>
  <c r="AJ15" i="20" s="1"/>
  <c r="AI15" i="20" a="1"/>
  <c r="AI15" i="20" s="1"/>
  <c r="AH15" i="20" a="1"/>
  <c r="AH15" i="20" s="1"/>
  <c r="AG15" i="20" a="1"/>
  <c r="AG15" i="20" s="1"/>
  <c r="AF15" i="20" a="1"/>
  <c r="AF15" i="20" s="1"/>
  <c r="AE15" i="20" a="1"/>
  <c r="AE15" i="20" s="1"/>
  <c r="AD15" i="20" a="1"/>
  <c r="AD15" i="20" s="1"/>
  <c r="AC15" i="20" a="1"/>
  <c r="AC15" i="20" s="1"/>
  <c r="AB15" i="20" a="1"/>
  <c r="AB15" i="20" s="1"/>
  <c r="AA15" i="20" a="1"/>
  <c r="AA15" i="20" s="1"/>
  <c r="Z15" i="20" a="1"/>
  <c r="Z15" i="20" s="1"/>
  <c r="Y15" i="20" a="1"/>
  <c r="Y15" i="20" s="1"/>
  <c r="X15" i="20" a="1"/>
  <c r="X15" i="20" s="1"/>
  <c r="W15" i="20" a="1"/>
  <c r="W15" i="20" s="1"/>
  <c r="V15" i="20" a="1"/>
  <c r="V15" i="20" s="1"/>
  <c r="U15" i="20" a="1"/>
  <c r="U15" i="20" s="1"/>
  <c r="S15" i="20" a="1"/>
  <c r="S15" i="20" s="1"/>
  <c r="R15" i="20" a="1"/>
  <c r="R15" i="20" s="1"/>
  <c r="Q15" i="20" a="1"/>
  <c r="Q15" i="20" s="1"/>
  <c r="P15" i="20" a="1"/>
  <c r="P15" i="20" s="1"/>
  <c r="O15" i="20" a="1"/>
  <c r="O15" i="20" s="1"/>
  <c r="N15" i="20" a="1"/>
  <c r="N15" i="20" s="1"/>
  <c r="M15" i="20" a="1"/>
  <c r="M15" i="20" s="1"/>
  <c r="L15" i="20" a="1"/>
  <c r="L15" i="20" s="1"/>
  <c r="K15" i="20" a="1"/>
  <c r="K15" i="20" s="1"/>
  <c r="J15" i="20" a="1"/>
  <c r="J15" i="20" s="1"/>
  <c r="I15" i="20" a="1"/>
  <c r="I15" i="20" s="1"/>
  <c r="H15" i="20" a="1"/>
  <c r="H15" i="20" s="1"/>
  <c r="G15" i="20" a="1"/>
  <c r="G15" i="20" s="1"/>
  <c r="F15" i="20" a="1"/>
  <c r="F15" i="20" s="1"/>
  <c r="E15" i="20" a="1"/>
  <c r="E15" i="20" s="1"/>
  <c r="D15" i="20" a="1"/>
  <c r="D15" i="20" s="1"/>
  <c r="C15" i="20" a="1"/>
  <c r="C15" i="20" s="1"/>
  <c r="B15" i="20" a="1"/>
  <c r="B15" i="20" s="1"/>
  <c r="AJ14" i="20" a="1"/>
  <c r="AJ14" i="20" s="1"/>
  <c r="AI14" i="20" a="1"/>
  <c r="AI14" i="20" s="1"/>
  <c r="AH14" i="20" a="1"/>
  <c r="AH14" i="20" s="1"/>
  <c r="AG14" i="20" a="1"/>
  <c r="AG14" i="20" s="1"/>
  <c r="AF14" i="20" a="1"/>
  <c r="AF14" i="20" s="1"/>
  <c r="AE14" i="20" a="1"/>
  <c r="AE14" i="20" s="1"/>
  <c r="AD14" i="20" a="1"/>
  <c r="AD14" i="20" s="1"/>
  <c r="AC14" i="20" a="1"/>
  <c r="AC14" i="20" s="1"/>
  <c r="AB14" i="20" a="1"/>
  <c r="AB14" i="20" s="1"/>
  <c r="AA14" i="20" a="1"/>
  <c r="AA14" i="20" s="1"/>
  <c r="Z14" i="20" a="1"/>
  <c r="Z14" i="20" s="1"/>
  <c r="Y14" i="20" a="1"/>
  <c r="Y14" i="20" s="1"/>
  <c r="X14" i="20" a="1"/>
  <c r="X14" i="20" s="1"/>
  <c r="W14" i="20" a="1"/>
  <c r="W14" i="20" s="1"/>
  <c r="V14" i="20" a="1"/>
  <c r="V14" i="20" s="1"/>
  <c r="U14" i="20" a="1"/>
  <c r="U14" i="20" s="1"/>
  <c r="T14" i="20" a="1"/>
  <c r="T14" i="20" s="1"/>
  <c r="S14" i="20" a="1"/>
  <c r="S14" i="20" s="1"/>
  <c r="R14" i="20" a="1"/>
  <c r="R14" i="20" s="1"/>
  <c r="Q14" i="20" a="1"/>
  <c r="Q14" i="20" s="1"/>
  <c r="P14" i="20" a="1"/>
  <c r="P14" i="20" s="1"/>
  <c r="O14" i="20" a="1"/>
  <c r="O14" i="20" s="1"/>
  <c r="N14" i="20" a="1"/>
  <c r="N14" i="20" s="1"/>
  <c r="M14" i="20" a="1"/>
  <c r="M14" i="20" s="1"/>
  <c r="L14" i="20" a="1"/>
  <c r="L14" i="20" s="1"/>
  <c r="K14" i="20" a="1"/>
  <c r="K14" i="20" s="1"/>
  <c r="J14" i="20" a="1"/>
  <c r="J14" i="20" s="1"/>
  <c r="I14" i="20" a="1"/>
  <c r="I14" i="20" s="1"/>
  <c r="H14" i="20" a="1"/>
  <c r="H14" i="20" s="1"/>
  <c r="G14" i="20" a="1"/>
  <c r="G14" i="20" s="1"/>
  <c r="F14" i="20" a="1"/>
  <c r="F14" i="20" s="1"/>
  <c r="E14" i="20" a="1"/>
  <c r="E14" i="20" s="1"/>
  <c r="D14" i="20" a="1"/>
  <c r="D14" i="20" s="1"/>
  <c r="C14" i="20" a="1"/>
  <c r="C14" i="20" s="1"/>
  <c r="B14" i="20" a="1"/>
  <c r="B14" i="20" s="1"/>
  <c r="AJ13" i="20" a="1"/>
  <c r="AJ13" i="20" s="1"/>
  <c r="AI13" i="20" a="1"/>
  <c r="AI13" i="20" s="1"/>
  <c r="AH13" i="20" a="1"/>
  <c r="AH13" i="20" s="1"/>
  <c r="AG13" i="20" a="1"/>
  <c r="AG13" i="20" s="1"/>
  <c r="AF13" i="20" a="1"/>
  <c r="AF13" i="20" s="1"/>
  <c r="AE13" i="20" a="1"/>
  <c r="AE13" i="20" s="1"/>
  <c r="AD13" i="20" a="1"/>
  <c r="AD13" i="20" s="1"/>
  <c r="AC13" i="20" a="1"/>
  <c r="AC13" i="20" s="1"/>
  <c r="AB13" i="20" a="1"/>
  <c r="AB13" i="20" s="1"/>
  <c r="AA13" i="20" a="1"/>
  <c r="AA13" i="20" s="1"/>
  <c r="Z13" i="20" a="1"/>
  <c r="Z13" i="20" s="1"/>
  <c r="Y13" i="20" a="1"/>
  <c r="Y13" i="20" s="1"/>
  <c r="X13" i="20" a="1"/>
  <c r="X13" i="20" s="1"/>
  <c r="W13" i="20" a="1"/>
  <c r="W13" i="20" s="1"/>
  <c r="V13" i="20" a="1"/>
  <c r="V13" i="20" s="1"/>
  <c r="U13" i="20" a="1"/>
  <c r="U13" i="20" s="1"/>
  <c r="R13" i="20" a="1"/>
  <c r="R13" i="20" s="1"/>
  <c r="Q13" i="20" a="1"/>
  <c r="Q13" i="20" s="1"/>
  <c r="P13" i="20" a="1"/>
  <c r="P13" i="20" s="1"/>
  <c r="O13" i="20" a="1"/>
  <c r="O13" i="20" s="1"/>
  <c r="N13" i="20" a="1"/>
  <c r="N13" i="20" s="1"/>
  <c r="M13" i="20" a="1"/>
  <c r="M13" i="20" s="1"/>
  <c r="L13" i="20" a="1"/>
  <c r="L13" i="20" s="1"/>
  <c r="K13" i="20" a="1"/>
  <c r="K13" i="20" s="1"/>
  <c r="J13" i="20" a="1"/>
  <c r="J13" i="20" s="1"/>
  <c r="I13" i="20" a="1"/>
  <c r="I13" i="20" s="1"/>
  <c r="H13" i="20" a="1"/>
  <c r="H13" i="20" s="1"/>
  <c r="G13" i="20" a="1"/>
  <c r="G13" i="20" s="1"/>
  <c r="F13" i="20" a="1"/>
  <c r="F13" i="20" s="1"/>
  <c r="E13" i="20" a="1"/>
  <c r="E13" i="20" s="1"/>
  <c r="D13" i="20" a="1"/>
  <c r="D13" i="20" s="1"/>
  <c r="C13" i="20" a="1"/>
  <c r="C13" i="20" s="1"/>
  <c r="B13" i="20" a="1"/>
  <c r="B13" i="20" s="1"/>
  <c r="AJ12" i="20" a="1"/>
  <c r="AJ12" i="20" s="1"/>
  <c r="AI12" i="20" a="1"/>
  <c r="AI12" i="20" s="1"/>
  <c r="AH12" i="20" a="1"/>
  <c r="AH12" i="20" s="1"/>
  <c r="AG12" i="20" a="1"/>
  <c r="AG12" i="20" s="1"/>
  <c r="AF12" i="20" a="1"/>
  <c r="AF12" i="20" s="1"/>
  <c r="AE12" i="20" a="1"/>
  <c r="AE12" i="20" s="1"/>
  <c r="AD12" i="20" a="1"/>
  <c r="AD12" i="20" s="1"/>
  <c r="AC12" i="20" a="1"/>
  <c r="AC12" i="20" s="1"/>
  <c r="AB12" i="20" a="1"/>
  <c r="AB12" i="20" s="1"/>
  <c r="AA12" i="20" a="1"/>
  <c r="AA12" i="20" s="1"/>
  <c r="Y12" i="20" a="1"/>
  <c r="Y12" i="20" s="1"/>
  <c r="X12" i="20" a="1"/>
  <c r="X12" i="20" s="1"/>
  <c r="W12" i="20" a="1"/>
  <c r="W12" i="20" s="1"/>
  <c r="V12" i="20" a="1"/>
  <c r="V12" i="20" s="1"/>
  <c r="U12" i="20" a="1"/>
  <c r="U12" i="20" s="1"/>
  <c r="T12" i="20" a="1"/>
  <c r="T12" i="20" s="1"/>
  <c r="R12" i="20" a="1"/>
  <c r="R12" i="20" s="1"/>
  <c r="Q12" i="20" a="1"/>
  <c r="Q12" i="20" s="1"/>
  <c r="P12" i="20" a="1"/>
  <c r="P12" i="20" s="1"/>
  <c r="O12" i="20" a="1"/>
  <c r="O12" i="20" s="1"/>
  <c r="N12" i="20" a="1"/>
  <c r="N12" i="20" s="1"/>
  <c r="M12" i="20" a="1"/>
  <c r="M12" i="20" s="1"/>
  <c r="L12" i="20" a="1"/>
  <c r="L12" i="20" s="1"/>
  <c r="K12" i="20" a="1"/>
  <c r="K12" i="20" s="1"/>
  <c r="J12" i="20" a="1"/>
  <c r="J12" i="20" s="1"/>
  <c r="I12" i="20" a="1"/>
  <c r="I12" i="20" s="1"/>
  <c r="H12" i="20" a="1"/>
  <c r="H12" i="20" s="1"/>
  <c r="G12" i="20" a="1"/>
  <c r="G12" i="20" s="1"/>
  <c r="F12" i="20" a="1"/>
  <c r="F12" i="20" s="1"/>
  <c r="E12" i="20" a="1"/>
  <c r="E12" i="20" s="1"/>
  <c r="D12" i="20" a="1"/>
  <c r="D12" i="20" s="1"/>
  <c r="C12" i="20" a="1"/>
  <c r="C12" i="20" s="1"/>
  <c r="B12" i="20" a="1"/>
  <c r="B12" i="20" s="1"/>
  <c r="AJ11" i="20" a="1"/>
  <c r="AJ11" i="20" s="1"/>
  <c r="AI11" i="20" a="1"/>
  <c r="AI11" i="20" s="1"/>
  <c r="AH11" i="20" a="1"/>
  <c r="AH11" i="20" s="1"/>
  <c r="AG11" i="20" a="1"/>
  <c r="AG11" i="20" s="1"/>
  <c r="AF11" i="20" a="1"/>
  <c r="AF11" i="20" s="1"/>
  <c r="AE11" i="20" a="1"/>
  <c r="AE11" i="20" s="1"/>
  <c r="AD11" i="20" a="1"/>
  <c r="AD11" i="20" s="1"/>
  <c r="AC11" i="20" a="1"/>
  <c r="AC11" i="20" s="1"/>
  <c r="AB11" i="20" a="1"/>
  <c r="AB11" i="20" s="1"/>
  <c r="AA11" i="20" a="1"/>
  <c r="AA11" i="20" s="1"/>
  <c r="Y11" i="20" a="1"/>
  <c r="Y11" i="20" s="1"/>
  <c r="X11" i="20" a="1"/>
  <c r="X11" i="20" s="1"/>
  <c r="W11" i="20" a="1"/>
  <c r="W11" i="20" s="1"/>
  <c r="V11" i="20" a="1"/>
  <c r="V11" i="20" s="1"/>
  <c r="U11" i="20" a="1"/>
  <c r="U11" i="20" s="1"/>
  <c r="T11" i="20" a="1"/>
  <c r="T11" i="20" s="1"/>
  <c r="S11" i="20" a="1"/>
  <c r="S11" i="20" s="1"/>
  <c r="R11" i="20" a="1"/>
  <c r="R11" i="20" s="1"/>
  <c r="Q11" i="20" a="1"/>
  <c r="Q11" i="20" s="1"/>
  <c r="P11" i="20" a="1"/>
  <c r="P11" i="20" s="1"/>
  <c r="O11" i="20" a="1"/>
  <c r="O11" i="20" s="1"/>
  <c r="N11" i="20" a="1"/>
  <c r="N11" i="20" s="1"/>
  <c r="M11" i="20" a="1"/>
  <c r="M11" i="20" s="1"/>
  <c r="L11" i="20" a="1"/>
  <c r="L11" i="20" s="1"/>
  <c r="K11" i="20" a="1"/>
  <c r="K11" i="20" s="1"/>
  <c r="J11" i="20" a="1"/>
  <c r="J11" i="20" s="1"/>
  <c r="I11" i="20" a="1"/>
  <c r="I11" i="20" s="1"/>
  <c r="H11" i="20" a="1"/>
  <c r="H11" i="20" s="1"/>
  <c r="G11" i="20" a="1"/>
  <c r="G11" i="20" s="1"/>
  <c r="F11" i="20" a="1"/>
  <c r="F11" i="20" s="1"/>
  <c r="E11" i="20" a="1"/>
  <c r="E11" i="20" s="1"/>
  <c r="D11" i="20" a="1"/>
  <c r="D11" i="20" s="1"/>
  <c r="C11" i="20" a="1"/>
  <c r="C11" i="20" s="1"/>
  <c r="B11" i="20" a="1"/>
  <c r="B11" i="20" s="1"/>
  <c r="AJ10" i="20" a="1"/>
  <c r="AJ10" i="20" s="1"/>
  <c r="AI10" i="20" a="1"/>
  <c r="AI10" i="20" s="1"/>
  <c r="AH10" i="20" a="1"/>
  <c r="AH10" i="20" s="1"/>
  <c r="AG10" i="20" a="1"/>
  <c r="AG10" i="20" s="1"/>
  <c r="AF10" i="20" a="1"/>
  <c r="AF10" i="20" s="1"/>
  <c r="AE10" i="20" a="1"/>
  <c r="AE10" i="20" s="1"/>
  <c r="AD10" i="20" a="1"/>
  <c r="AD10" i="20" s="1"/>
  <c r="AC10" i="20" a="1"/>
  <c r="AC10" i="20" s="1"/>
  <c r="AB10" i="20" a="1"/>
  <c r="AB10" i="20" s="1"/>
  <c r="Z10" i="20" a="1"/>
  <c r="Z10" i="20" s="1"/>
  <c r="Y10" i="20" a="1"/>
  <c r="Y10" i="20" s="1"/>
  <c r="X10" i="20" a="1"/>
  <c r="X10" i="20" s="1"/>
  <c r="W10" i="20" a="1"/>
  <c r="W10" i="20" s="1"/>
  <c r="V10" i="20" a="1"/>
  <c r="V10" i="20" s="1"/>
  <c r="U10" i="20" a="1"/>
  <c r="U10" i="20" s="1"/>
  <c r="T10" i="20" a="1"/>
  <c r="T10" i="20" s="1"/>
  <c r="R10" i="20" a="1"/>
  <c r="R10" i="20" s="1"/>
  <c r="Q10" i="20" a="1"/>
  <c r="Q10" i="20" s="1"/>
  <c r="P10" i="20" a="1"/>
  <c r="P10" i="20" s="1"/>
  <c r="O10" i="20" a="1"/>
  <c r="O10" i="20" s="1"/>
  <c r="N10" i="20" a="1"/>
  <c r="N10" i="20" s="1"/>
  <c r="M10" i="20" a="1"/>
  <c r="M10" i="20" s="1"/>
  <c r="L10" i="20" a="1"/>
  <c r="L10" i="20" s="1"/>
  <c r="K10" i="20" a="1"/>
  <c r="K10" i="20" s="1"/>
  <c r="J10" i="20" a="1"/>
  <c r="J10" i="20" s="1"/>
  <c r="I10" i="20" a="1"/>
  <c r="I10" i="20" s="1"/>
  <c r="H10" i="20" a="1"/>
  <c r="H10" i="20" s="1"/>
  <c r="G10" i="20" a="1"/>
  <c r="G10" i="20" s="1"/>
  <c r="F10" i="20" a="1"/>
  <c r="F10" i="20" s="1"/>
  <c r="E10" i="20" a="1"/>
  <c r="E10" i="20" s="1"/>
  <c r="D10" i="20" a="1"/>
  <c r="D10" i="20" s="1"/>
  <c r="C10" i="20" a="1"/>
  <c r="C10" i="20" s="1"/>
  <c r="B10" i="20" a="1"/>
  <c r="B10" i="20" s="1"/>
  <c r="AJ9" i="20" a="1"/>
  <c r="AJ9" i="20" s="1"/>
  <c r="AI9" i="20" a="1"/>
  <c r="AI9" i="20" s="1"/>
  <c r="AH9" i="20" a="1"/>
  <c r="AH9" i="20" s="1"/>
  <c r="AG9" i="20" a="1"/>
  <c r="AG9" i="20" s="1"/>
  <c r="AF9" i="20" a="1"/>
  <c r="AF9" i="20" s="1"/>
  <c r="AE9" i="20" a="1"/>
  <c r="AE9" i="20" s="1"/>
  <c r="AD9" i="20" a="1"/>
  <c r="AD9" i="20" s="1"/>
  <c r="AC9" i="20" a="1"/>
  <c r="AC9" i="20" s="1"/>
  <c r="AB9" i="20" a="1"/>
  <c r="AB9" i="20" s="1"/>
  <c r="Z9" i="20" a="1"/>
  <c r="Z9" i="20" s="1"/>
  <c r="Y9" i="20" a="1"/>
  <c r="Y9" i="20" s="1"/>
  <c r="X9" i="20" a="1"/>
  <c r="X9" i="20" s="1"/>
  <c r="W9" i="20" a="1"/>
  <c r="W9" i="20" s="1"/>
  <c r="V9" i="20" a="1"/>
  <c r="V9" i="20" s="1"/>
  <c r="U9" i="20" a="1"/>
  <c r="U9" i="20" s="1"/>
  <c r="T9" i="20" a="1"/>
  <c r="T9" i="20" s="1"/>
  <c r="S9" i="20" a="1"/>
  <c r="S9" i="20" s="1"/>
  <c r="R9" i="20" a="1"/>
  <c r="R9" i="20" s="1"/>
  <c r="Q9" i="20" a="1"/>
  <c r="Q9" i="20" s="1"/>
  <c r="P9" i="20" a="1"/>
  <c r="P9" i="20" s="1"/>
  <c r="O9" i="20" a="1"/>
  <c r="O9" i="20" s="1"/>
  <c r="N9" i="20" a="1"/>
  <c r="N9" i="20" s="1"/>
  <c r="M9" i="20" a="1"/>
  <c r="M9" i="20" s="1"/>
  <c r="L9" i="20" a="1"/>
  <c r="L9" i="20" s="1"/>
  <c r="J9" i="20" a="1"/>
  <c r="J9" i="20" s="1"/>
  <c r="I9" i="20" a="1"/>
  <c r="I9" i="20" s="1"/>
  <c r="H9" i="20" a="1"/>
  <c r="H9" i="20" s="1"/>
  <c r="G9" i="20" a="1"/>
  <c r="G9" i="20" s="1"/>
  <c r="F9" i="20" a="1"/>
  <c r="F9" i="20" s="1"/>
  <c r="E9" i="20" a="1"/>
  <c r="E9" i="20" s="1"/>
  <c r="D9" i="20" a="1"/>
  <c r="D9" i="20" s="1"/>
  <c r="C9" i="20" a="1"/>
  <c r="C9" i="20" s="1"/>
  <c r="B9" i="20" a="1"/>
  <c r="B9" i="20" s="1"/>
  <c r="AJ8" i="20" a="1"/>
  <c r="AJ8" i="20" s="1"/>
  <c r="AI8" i="20" a="1"/>
  <c r="AI8" i="20" s="1"/>
  <c r="AH8" i="20" a="1"/>
  <c r="AH8" i="20" s="1"/>
  <c r="AG8" i="20" a="1"/>
  <c r="AG8" i="20" s="1"/>
  <c r="AF8" i="20" a="1"/>
  <c r="AF8" i="20" s="1"/>
  <c r="AE8" i="20" a="1"/>
  <c r="AE8" i="20" s="1"/>
  <c r="AD8" i="20" a="1"/>
  <c r="AD8" i="20" s="1"/>
  <c r="AC8" i="20" a="1"/>
  <c r="AC8" i="20" s="1"/>
  <c r="AB8" i="20" a="1"/>
  <c r="AB8" i="20" s="1"/>
  <c r="AA8" i="20" a="1"/>
  <c r="AA8" i="20" s="1"/>
  <c r="Z8" i="20" a="1"/>
  <c r="Z8" i="20" s="1"/>
  <c r="Y8" i="20" a="1"/>
  <c r="Y8" i="20" s="1"/>
  <c r="X8" i="20" a="1"/>
  <c r="X8" i="20" s="1"/>
  <c r="W8" i="20" a="1"/>
  <c r="W8" i="20" s="1"/>
  <c r="V8" i="20" a="1"/>
  <c r="V8" i="20" s="1"/>
  <c r="T8" i="20" a="1"/>
  <c r="T8" i="20" s="1"/>
  <c r="S8" i="20" a="1"/>
  <c r="S8" i="20" s="1"/>
  <c r="R8" i="20" a="1"/>
  <c r="R8" i="20" s="1"/>
  <c r="Q8" i="20" a="1"/>
  <c r="Q8" i="20" s="1"/>
  <c r="P8" i="20" a="1"/>
  <c r="P8" i="20" s="1"/>
  <c r="O8" i="20" a="1"/>
  <c r="O8" i="20" s="1"/>
  <c r="N8" i="20" a="1"/>
  <c r="N8" i="20" s="1"/>
  <c r="M8" i="20" a="1"/>
  <c r="M8" i="20" s="1"/>
  <c r="L8" i="20" a="1"/>
  <c r="L8" i="20" s="1"/>
  <c r="K8" i="20" a="1"/>
  <c r="K8" i="20" s="1"/>
  <c r="J8" i="20" a="1"/>
  <c r="J8" i="20" s="1"/>
  <c r="I8" i="20" a="1"/>
  <c r="I8" i="20" s="1"/>
  <c r="H8" i="20" a="1"/>
  <c r="H8" i="20" s="1"/>
  <c r="G8" i="20" a="1"/>
  <c r="G8" i="20" s="1"/>
  <c r="F8" i="20" a="1"/>
  <c r="F8" i="20" s="1"/>
  <c r="E8" i="20" a="1"/>
  <c r="E8" i="20" s="1"/>
  <c r="D8" i="20" a="1"/>
  <c r="D8" i="20" s="1"/>
  <c r="C8" i="20" a="1"/>
  <c r="C8" i="20" s="1"/>
  <c r="B8" i="20" a="1"/>
  <c r="B8" i="20" s="1"/>
  <c r="AJ7" i="20" a="1"/>
  <c r="AJ7" i="20" s="1"/>
  <c r="AI7" i="20" a="1"/>
  <c r="AI7" i="20" s="1"/>
  <c r="AH7" i="20" a="1"/>
  <c r="AH7" i="20" s="1"/>
  <c r="AG7" i="20" a="1"/>
  <c r="AG7" i="20" s="1"/>
  <c r="AF7" i="20" a="1"/>
  <c r="AF7" i="20" s="1"/>
  <c r="AE7" i="20" a="1"/>
  <c r="AE7" i="20" s="1"/>
  <c r="AD7" i="20" a="1"/>
  <c r="AD7" i="20" s="1"/>
  <c r="AC7" i="20" a="1"/>
  <c r="AC7" i="20" s="1"/>
  <c r="AB7" i="20" a="1"/>
  <c r="AB7" i="20" s="1"/>
  <c r="AA7" i="20" a="1"/>
  <c r="AA7" i="20" s="1"/>
  <c r="Z7" i="20" a="1"/>
  <c r="Z7" i="20" s="1"/>
  <c r="X7" i="20" a="1"/>
  <c r="X7" i="20" s="1"/>
  <c r="W7" i="20" a="1"/>
  <c r="W7" i="20" s="1"/>
  <c r="V7" i="20" a="1"/>
  <c r="V7" i="20" s="1"/>
  <c r="T7" i="20" a="1"/>
  <c r="T7" i="20" s="1"/>
  <c r="S7" i="20" a="1"/>
  <c r="S7" i="20" s="1"/>
  <c r="R7" i="20" a="1"/>
  <c r="R7" i="20" s="1"/>
  <c r="Q7" i="20" a="1"/>
  <c r="Q7" i="20" s="1"/>
  <c r="P7" i="20" a="1"/>
  <c r="P7" i="20" s="1"/>
  <c r="O7" i="20" a="1"/>
  <c r="O7" i="20" s="1"/>
  <c r="N7" i="20" a="1"/>
  <c r="N7" i="20" s="1"/>
  <c r="M7" i="20" a="1"/>
  <c r="M7" i="20" s="1"/>
  <c r="L7" i="20" a="1"/>
  <c r="L7" i="20" s="1"/>
  <c r="K7" i="20" a="1"/>
  <c r="K7" i="20" s="1"/>
  <c r="J7" i="20" a="1"/>
  <c r="J7" i="20" s="1"/>
  <c r="I7" i="20" a="1"/>
  <c r="I7" i="20" s="1"/>
  <c r="H7" i="20" a="1"/>
  <c r="H7" i="20" s="1"/>
  <c r="G7" i="20" a="1"/>
  <c r="G7" i="20" s="1"/>
  <c r="F7" i="20" a="1"/>
  <c r="F7" i="20" s="1"/>
  <c r="E7" i="20" a="1"/>
  <c r="E7" i="20" s="1"/>
  <c r="D7" i="20" a="1"/>
  <c r="D7" i="20" s="1"/>
  <c r="C7" i="20" a="1"/>
  <c r="C7" i="20" s="1"/>
  <c r="B7" i="20" a="1"/>
  <c r="B7" i="20" s="1"/>
  <c r="AJ6" i="20" a="1"/>
  <c r="AJ6" i="20" s="1"/>
  <c r="AI6" i="20" a="1"/>
  <c r="AI6" i="20" s="1"/>
  <c r="AH6" i="20" a="1"/>
  <c r="AH6" i="20" s="1"/>
  <c r="AG6" i="20" a="1"/>
  <c r="AG6" i="20" s="1"/>
  <c r="AF6" i="20" a="1"/>
  <c r="AF6" i="20" s="1"/>
  <c r="AE6" i="20" a="1"/>
  <c r="AE6" i="20" s="1"/>
  <c r="AD6" i="20" a="1"/>
  <c r="AD6" i="20" s="1"/>
  <c r="AC6" i="20" a="1"/>
  <c r="AC6" i="20" s="1"/>
  <c r="AB6" i="20" a="1"/>
  <c r="AB6" i="20" s="1"/>
  <c r="AA6" i="20" a="1"/>
  <c r="AA6" i="20" s="1"/>
  <c r="Z6" i="20" a="1"/>
  <c r="Z6" i="20" s="1"/>
  <c r="X6" i="20" a="1"/>
  <c r="X6" i="20" s="1"/>
  <c r="W6" i="20" a="1"/>
  <c r="W6" i="20" s="1"/>
  <c r="V6" i="20" a="1"/>
  <c r="V6" i="20" s="1"/>
  <c r="U6" i="20" a="1"/>
  <c r="U6" i="20" s="1"/>
  <c r="T6" i="20" a="1"/>
  <c r="T6" i="20" s="1"/>
  <c r="S6" i="20" a="1"/>
  <c r="S6" i="20" s="1"/>
  <c r="R6" i="20" a="1"/>
  <c r="R6" i="20" s="1"/>
  <c r="Q6" i="20" a="1"/>
  <c r="Q6" i="20" s="1"/>
  <c r="P6" i="20" a="1"/>
  <c r="P6" i="20" s="1"/>
  <c r="N6" i="20" a="1"/>
  <c r="N6" i="20" s="1"/>
  <c r="M6" i="20" a="1"/>
  <c r="M6" i="20" s="1"/>
  <c r="L6" i="20" a="1"/>
  <c r="L6" i="20" s="1"/>
  <c r="K6" i="20" a="1"/>
  <c r="K6" i="20" s="1"/>
  <c r="J6" i="20" a="1"/>
  <c r="J6" i="20" s="1"/>
  <c r="I6" i="20" a="1"/>
  <c r="I6" i="20" s="1"/>
  <c r="H6" i="20" a="1"/>
  <c r="H6" i="20" s="1"/>
  <c r="G6" i="20" a="1"/>
  <c r="G6" i="20" s="1"/>
  <c r="F6" i="20" a="1"/>
  <c r="F6" i="20" s="1"/>
  <c r="E6" i="20" a="1"/>
  <c r="E6" i="20" s="1"/>
  <c r="D6" i="20" a="1"/>
  <c r="D6" i="20" s="1"/>
  <c r="C6" i="20" a="1"/>
  <c r="C6" i="20" s="1"/>
  <c r="B6" i="20" a="1"/>
  <c r="B6" i="20" s="1"/>
  <c r="AI5" i="20" a="1"/>
  <c r="AI5" i="20" s="1"/>
  <c r="AH5" i="20" a="1"/>
  <c r="AH5" i="20" s="1"/>
  <c r="AF5" i="20" a="1"/>
  <c r="AF5" i="20" s="1"/>
  <c r="AE5" i="20" a="1"/>
  <c r="AE5" i="20" s="1"/>
  <c r="AC5" i="20" a="1"/>
  <c r="AC5" i="20" s="1"/>
  <c r="AB5" i="20" a="1"/>
  <c r="AB5" i="20" s="1"/>
  <c r="AA5" i="20" a="1"/>
  <c r="AA5" i="20" s="1"/>
  <c r="Z5" i="20" a="1"/>
  <c r="Z5" i="20" s="1"/>
  <c r="Y5" i="20" a="1"/>
  <c r="Y5" i="20" s="1"/>
  <c r="X5" i="20" a="1"/>
  <c r="X5" i="20" s="1"/>
  <c r="W5" i="20" a="1"/>
  <c r="W5" i="20" s="1"/>
  <c r="V5" i="20" a="1"/>
  <c r="V5" i="20" s="1"/>
  <c r="T5" i="20" a="1"/>
  <c r="T5" i="20" s="1"/>
  <c r="S5" i="20" a="1"/>
  <c r="S5" i="20" s="1"/>
  <c r="R5" i="20" a="1"/>
  <c r="R5" i="20" s="1"/>
  <c r="Q5" i="20" a="1"/>
  <c r="Q5" i="20" s="1"/>
  <c r="P5" i="20" a="1"/>
  <c r="P5" i="20" s="1"/>
  <c r="O5" i="20" a="1"/>
  <c r="O5" i="20" s="1"/>
  <c r="N5" i="20" a="1"/>
  <c r="N5" i="20" s="1"/>
  <c r="M5" i="20" a="1"/>
  <c r="M5" i="20" s="1"/>
  <c r="L5" i="20" a="1"/>
  <c r="L5" i="20" s="1"/>
  <c r="K5" i="20" a="1"/>
  <c r="K5" i="20" s="1"/>
  <c r="J5" i="20" a="1"/>
  <c r="J5" i="20" s="1"/>
  <c r="I5" i="20" a="1"/>
  <c r="I5" i="20" s="1"/>
  <c r="H5" i="20" a="1"/>
  <c r="H5" i="20" s="1"/>
  <c r="G5" i="20" a="1"/>
  <c r="G5" i="20" s="1"/>
  <c r="F5" i="20" a="1"/>
  <c r="F5" i="20" s="1"/>
  <c r="E5" i="20" a="1"/>
  <c r="E5" i="20" s="1"/>
  <c r="D5" i="20" a="1"/>
  <c r="D5" i="20" s="1"/>
  <c r="C5" i="20" a="1"/>
  <c r="C5" i="20" s="1"/>
  <c r="B5" i="20" a="1"/>
  <c r="B5" i="20" s="1"/>
  <c r="AJ4" i="20" a="1"/>
  <c r="AJ4" i="20" s="1"/>
  <c r="AI4" i="20" a="1"/>
  <c r="AI4" i="20" s="1"/>
  <c r="AH4" i="20" a="1"/>
  <c r="AH4" i="20" s="1"/>
  <c r="AG4" i="20" a="1"/>
  <c r="AG4" i="20" s="1"/>
  <c r="AE4" i="20" a="1"/>
  <c r="AE4" i="20" s="1"/>
  <c r="AD4" i="20" a="1"/>
  <c r="AD4" i="20" s="1"/>
  <c r="AC4" i="20" a="1"/>
  <c r="AC4" i="20" s="1"/>
  <c r="AB4" i="20" a="1"/>
  <c r="AB4" i="20" s="1"/>
  <c r="AA4" i="20" a="1"/>
  <c r="AA4" i="20" s="1"/>
  <c r="Z4" i="20" a="1"/>
  <c r="Z4" i="20" s="1"/>
  <c r="Y4" i="20" a="1"/>
  <c r="Y4" i="20" s="1"/>
  <c r="X4" i="20" a="1"/>
  <c r="X4" i="20" s="1"/>
  <c r="W4" i="20" a="1"/>
  <c r="W4" i="20" s="1"/>
  <c r="V4" i="20" a="1"/>
  <c r="V4" i="20" s="1"/>
  <c r="U4" i="20" a="1"/>
  <c r="U4" i="20" s="1"/>
  <c r="T4" i="20" a="1"/>
  <c r="T4" i="20" s="1"/>
  <c r="S4" i="20" a="1"/>
  <c r="S4" i="20" s="1"/>
  <c r="R4" i="20" a="1"/>
  <c r="R4" i="20" s="1"/>
  <c r="Q4" i="20" a="1"/>
  <c r="Q4" i="20" s="1"/>
  <c r="P4" i="20" a="1"/>
  <c r="P4" i="20" s="1"/>
  <c r="O4" i="20" a="1"/>
  <c r="O4" i="20" s="1"/>
  <c r="N4" i="20" a="1"/>
  <c r="N4" i="20" s="1"/>
  <c r="M4" i="20" a="1"/>
  <c r="M4" i="20" s="1"/>
  <c r="K4" i="20" a="1"/>
  <c r="K4" i="20" s="1"/>
  <c r="J4" i="20" a="1"/>
  <c r="J4" i="20" s="1"/>
  <c r="I4" i="20" a="1"/>
  <c r="I4" i="20" s="1"/>
  <c r="H4" i="20" a="1"/>
  <c r="H4" i="20" s="1"/>
  <c r="G4" i="20" a="1"/>
  <c r="G4" i="20" s="1"/>
  <c r="F4" i="20" a="1"/>
  <c r="F4" i="20" s="1"/>
  <c r="E4" i="20" a="1"/>
  <c r="E4" i="20" s="1"/>
  <c r="D4" i="20" a="1"/>
  <c r="D4" i="20" s="1"/>
  <c r="C4" i="20" a="1"/>
  <c r="C4" i="20" s="1"/>
  <c r="B4" i="20" a="1"/>
  <c r="B4" i="20" s="1"/>
  <c r="AJ3" i="20" a="1"/>
  <c r="AJ3" i="20" s="1"/>
  <c r="AI3" i="20" a="1"/>
  <c r="AI3" i="20" s="1"/>
  <c r="AH3" i="20" a="1"/>
  <c r="AH3" i="20" s="1"/>
  <c r="AG3" i="20" a="1"/>
  <c r="AG3" i="20" s="1"/>
  <c r="AF3" i="20" a="1"/>
  <c r="AF3" i="20" s="1"/>
  <c r="AE3" i="20" a="1"/>
  <c r="AE3" i="20" s="1"/>
  <c r="AD3" i="20" a="1"/>
  <c r="AD3" i="20" s="1"/>
  <c r="AC3" i="20" a="1"/>
  <c r="AC3" i="20" s="1"/>
  <c r="AB3" i="20" a="1"/>
  <c r="AB3" i="20" s="1"/>
  <c r="AA3" i="20" a="1"/>
  <c r="AA3" i="20" s="1"/>
  <c r="Z3" i="20" a="1"/>
  <c r="Z3" i="20" s="1"/>
  <c r="Y3" i="20" a="1"/>
  <c r="Y3" i="20" s="1"/>
  <c r="X3" i="20" a="1"/>
  <c r="X3" i="20" s="1"/>
  <c r="W3" i="20" a="1"/>
  <c r="W3" i="20" s="1"/>
  <c r="V3" i="20" a="1"/>
  <c r="V3" i="20" s="1"/>
  <c r="U3" i="20" a="1"/>
  <c r="U3" i="20" s="1"/>
  <c r="T3" i="20" a="1"/>
  <c r="T3" i="20" s="1"/>
  <c r="S3" i="20" a="1"/>
  <c r="S3" i="20" s="1"/>
  <c r="R3" i="20" a="1"/>
  <c r="R3" i="20" s="1"/>
  <c r="Q3" i="20" a="1"/>
  <c r="Q3" i="20" s="1"/>
  <c r="P3" i="20" a="1"/>
  <c r="P3" i="20" s="1"/>
  <c r="O3" i="20" a="1"/>
  <c r="O3" i="20" s="1"/>
  <c r="N3" i="20" a="1"/>
  <c r="N3" i="20" s="1"/>
  <c r="M3" i="20" a="1"/>
  <c r="M3" i="20" s="1"/>
  <c r="L3" i="20" a="1"/>
  <c r="L3" i="20" s="1"/>
  <c r="H3" i="20" a="1"/>
  <c r="H3" i="20" s="1"/>
  <c r="G3" i="20" a="1"/>
  <c r="G3" i="20" s="1"/>
  <c r="F3" i="20" a="1"/>
  <c r="F3" i="20" s="1"/>
  <c r="E3" i="20" a="1"/>
  <c r="E3" i="20" s="1"/>
  <c r="D3" i="20" a="1"/>
  <c r="D3" i="20" s="1"/>
  <c r="C3" i="20" a="1"/>
  <c r="C3" i="20" s="1"/>
  <c r="B3" i="20" a="1"/>
  <c r="B3" i="20" s="1"/>
  <c r="AJ2" i="20" a="1"/>
  <c r="AJ2" i="20" s="1"/>
  <c r="AI2" i="20" a="1"/>
  <c r="AI2" i="20" s="1"/>
  <c r="AH2" i="20" a="1"/>
  <c r="AH2" i="20" s="1"/>
  <c r="AG2" i="20" a="1"/>
  <c r="AG2" i="20" s="1"/>
  <c r="AF2" i="20" a="1"/>
  <c r="AF2" i="20" s="1"/>
  <c r="AD2" i="20" a="1"/>
  <c r="AD2" i="20" s="1"/>
  <c r="AC2" i="20" a="1"/>
  <c r="AC2" i="20" s="1"/>
  <c r="AB2" i="20" a="1"/>
  <c r="AB2" i="20" s="1"/>
  <c r="AA2" i="20" a="1"/>
  <c r="AA2" i="20" s="1"/>
  <c r="Z2" i="20" a="1"/>
  <c r="Z2" i="20" s="1"/>
  <c r="Y2" i="20" a="1"/>
  <c r="Y2" i="20" s="1"/>
  <c r="W2" i="20" a="1"/>
  <c r="W2" i="20" s="1"/>
  <c r="V2" i="20" a="1"/>
  <c r="V2" i="20" s="1"/>
  <c r="U2" i="20" a="1"/>
  <c r="U2" i="20" s="1"/>
  <c r="T2" i="20" a="1"/>
  <c r="T2" i="20" s="1"/>
  <c r="S2" i="20" a="1"/>
  <c r="S2" i="20" s="1"/>
  <c r="R2" i="20" a="1"/>
  <c r="R2" i="20" s="1"/>
  <c r="Q2" i="20" a="1"/>
  <c r="Q2" i="20" s="1"/>
  <c r="P2" i="20" a="1"/>
  <c r="P2" i="20" s="1"/>
  <c r="O2" i="20" a="1"/>
  <c r="O2" i="20" s="1"/>
  <c r="N2" i="20" a="1"/>
  <c r="N2" i="20" s="1"/>
  <c r="M2" i="20" a="1"/>
  <c r="M2" i="20" s="1"/>
  <c r="L2" i="20" a="1"/>
  <c r="L2" i="20" s="1"/>
  <c r="K2" i="20" a="1"/>
  <c r="K2" i="20" s="1"/>
  <c r="J2" i="20" a="1"/>
  <c r="J2" i="20" s="1"/>
  <c r="I2" i="20" a="1"/>
  <c r="I2" i="20" s="1"/>
  <c r="H2" i="20" a="1"/>
  <c r="H2" i="20" s="1"/>
  <c r="G2" i="20" a="1"/>
  <c r="G2" i="20" s="1"/>
  <c r="F2" i="20" a="1"/>
  <c r="F2" i="20" s="1"/>
  <c r="E2" i="20" a="1"/>
  <c r="E2" i="20" s="1"/>
  <c r="T97" i="20" l="1"/>
  <c r="T96" i="20"/>
  <c r="T100" i="20" s="1"/>
  <c r="U97" i="20"/>
  <c r="U96" i="20"/>
  <c r="U100" i="20" s="1"/>
  <c r="L97" i="20"/>
  <c r="L96" i="20"/>
  <c r="L100" i="20" s="1"/>
  <c r="Q96" i="20"/>
  <c r="Q100" i="20" s="1"/>
  <c r="Q97" i="20"/>
  <c r="AJ97" i="20"/>
  <c r="AJ96" i="20"/>
  <c r="AJ100" i="20" s="1"/>
  <c r="Y96" i="20"/>
  <c r="Y100" i="20" s="1"/>
  <c r="Y97" i="20"/>
  <c r="M97" i="20"/>
  <c r="M96" i="20"/>
  <c r="M100" i="20" s="1"/>
  <c r="D97" i="20"/>
  <c r="D96" i="20"/>
  <c r="D100" i="20" s="1"/>
  <c r="E97" i="20"/>
  <c r="E96" i="20"/>
  <c r="E100" i="20" s="1"/>
  <c r="I96" i="20"/>
  <c r="I100" i="20" s="1"/>
  <c r="I97" i="20"/>
  <c r="AB97" i="20"/>
  <c r="AB96" i="20"/>
  <c r="AB100" i="20" s="1"/>
  <c r="AG96" i="20"/>
  <c r="AG100" i="20" s="1"/>
  <c r="AG97" i="20"/>
  <c r="AC97" i="20"/>
  <c r="AC96" i="20"/>
  <c r="AC100" i="20" s="1"/>
  <c r="C97" i="20"/>
  <c r="C96" i="20"/>
  <c r="C100" i="20" s="1"/>
  <c r="K97" i="20"/>
  <c r="K96" i="20"/>
  <c r="K100" i="20" s="1"/>
  <c r="S97" i="20"/>
  <c r="S96" i="20"/>
  <c r="S100" i="20" s="1"/>
  <c r="AA97" i="20"/>
  <c r="AA96" i="20"/>
  <c r="AA100" i="20" s="1"/>
  <c r="AI97" i="20"/>
  <c r="AI96" i="20"/>
  <c r="AI100" i="20" s="1"/>
  <c r="N97" i="20"/>
  <c r="N96" i="20"/>
  <c r="N100" i="20" s="1"/>
  <c r="V97" i="20"/>
  <c r="V96" i="20"/>
  <c r="V100" i="20" s="1"/>
  <c r="G96" i="20"/>
  <c r="G100" i="20" s="1"/>
  <c r="G97" i="20"/>
  <c r="O96" i="20"/>
  <c r="O100" i="20" s="1"/>
  <c r="O97" i="20"/>
  <c r="W96" i="20"/>
  <c r="W100" i="20" s="1"/>
  <c r="W97" i="20"/>
  <c r="AE96" i="20"/>
  <c r="AE100" i="20" s="1"/>
  <c r="AE97" i="20"/>
  <c r="AD97" i="20"/>
  <c r="AD96" i="20"/>
  <c r="AD100" i="20" s="1"/>
  <c r="Z97" i="20"/>
  <c r="Z96" i="20"/>
  <c r="Z100" i="20" s="1"/>
  <c r="F97" i="20"/>
  <c r="F96" i="20"/>
  <c r="F100" i="20" s="1"/>
  <c r="R97" i="20"/>
  <c r="R96" i="20"/>
  <c r="R100" i="20" s="1"/>
  <c r="J97" i="20"/>
  <c r="J96" i="20"/>
  <c r="J100" i="20" s="1"/>
  <c r="AH97" i="20"/>
  <c r="AH96" i="20"/>
  <c r="AH100" i="20" s="1"/>
  <c r="H96" i="20"/>
  <c r="H100" i="20" s="1"/>
  <c r="H97" i="20"/>
  <c r="P96" i="20"/>
  <c r="P100" i="20" s="1"/>
  <c r="P97" i="20"/>
  <c r="X96" i="20"/>
  <c r="X100" i="20" s="1"/>
  <c r="X97" i="20"/>
  <c r="AF96" i="20"/>
  <c r="AF100" i="20" s="1"/>
  <c r="AF97" i="20"/>
  <c r="D488" i="1" l="1"/>
  <c r="F3" i="18"/>
  <c r="AF38" i="10" a="1"/>
  <c r="AF38" i="10" s="1"/>
  <c r="AG38" i="10" s="1"/>
  <c r="AU93" i="10"/>
  <c r="BC92" i="10"/>
  <c r="BC93" i="10"/>
  <c r="BG90" i="10"/>
  <c r="BA90" i="10"/>
  <c r="AY90" i="10"/>
  <c r="AW90" i="10"/>
  <c r="BP40" i="10" a="1"/>
  <c r="BP40" i="10" s="1"/>
  <c r="BQ40" i="10" s="1"/>
  <c r="BR40" i="10" a="1"/>
  <c r="BR40" i="10" s="1"/>
  <c r="BS40" i="10" s="1"/>
  <c r="BP41" i="10" a="1"/>
  <c r="BP41" i="10" s="1"/>
  <c r="BQ41" i="10" s="1"/>
  <c r="BR41" i="10" a="1"/>
  <c r="BR41" i="10" s="1"/>
  <c r="BS41" i="10" s="1"/>
  <c r="BP42" i="10" a="1"/>
  <c r="BP42" i="10" s="1"/>
  <c r="BQ42" i="10" s="1"/>
  <c r="BR42" i="10" a="1"/>
  <c r="BR42" i="10" s="1"/>
  <c r="BS42" i="10" s="1"/>
  <c r="BP43" i="10" a="1"/>
  <c r="BP43" i="10" s="1"/>
  <c r="BQ43" i="10" s="1"/>
  <c r="BR43" i="10" a="1"/>
  <c r="BR43" i="10" s="1"/>
  <c r="BS43" i="10" s="1"/>
  <c r="BP44" i="10" a="1"/>
  <c r="BP44" i="10" s="1"/>
  <c r="BQ44" i="10" s="1"/>
  <c r="BR44" i="10" a="1"/>
  <c r="BR44" i="10" s="1"/>
  <c r="BS44" i="10" s="1"/>
  <c r="BP45" i="10" a="1"/>
  <c r="BP45" i="10" s="1"/>
  <c r="BQ45" i="10" s="1"/>
  <c r="BR45" i="10" a="1"/>
  <c r="BR45" i="10" s="1"/>
  <c r="BS45" i="10" s="1"/>
  <c r="BP46" i="10" a="1"/>
  <c r="BP46" i="10" s="1"/>
  <c r="BQ46" i="10" s="1"/>
  <c r="BR46" i="10" a="1"/>
  <c r="BR46" i="10" s="1"/>
  <c r="BS46" i="10" s="1"/>
  <c r="BP47" i="10" a="1"/>
  <c r="BP47" i="10" s="1"/>
  <c r="BQ47" i="10" s="1"/>
  <c r="BR47" i="10" a="1"/>
  <c r="BR47" i="10" s="1"/>
  <c r="BS47" i="10" s="1"/>
  <c r="BP48" i="10" a="1"/>
  <c r="BP48" i="10" s="1"/>
  <c r="BQ48" i="10" s="1"/>
  <c r="BR48" i="10" a="1"/>
  <c r="BR48" i="10" s="1"/>
  <c r="BS48" i="10" s="1"/>
  <c r="BP49" i="10" a="1"/>
  <c r="BP49" i="10" s="1"/>
  <c r="BQ49" i="10" s="1"/>
  <c r="BR49" i="10" a="1"/>
  <c r="BR49" i="10" s="1"/>
  <c r="BS49" i="10" s="1"/>
  <c r="BP50" i="10" a="1"/>
  <c r="BP50" i="10" s="1"/>
  <c r="BQ50" i="10" s="1"/>
  <c r="BR50" i="10" a="1"/>
  <c r="BR50" i="10" s="1"/>
  <c r="BS50" i="10" s="1"/>
  <c r="BP51" i="10" a="1"/>
  <c r="BP51" i="10" s="1"/>
  <c r="BQ51" i="10" s="1"/>
  <c r="BR51" i="10" a="1"/>
  <c r="BR51" i="10" s="1"/>
  <c r="BS51" i="10" s="1"/>
  <c r="BP52" i="10" a="1"/>
  <c r="BP52" i="10" s="1"/>
  <c r="BQ52" i="10" s="1"/>
  <c r="BR52" i="10" a="1"/>
  <c r="BR52" i="10" s="1"/>
  <c r="BS52" i="10" s="1"/>
  <c r="BP53" i="10" a="1"/>
  <c r="BP53" i="10" s="1"/>
  <c r="BQ53" i="10" s="1"/>
  <c r="BR53" i="10" a="1"/>
  <c r="BR53" i="10" s="1"/>
  <c r="BS53" i="10" s="1"/>
  <c r="BP54" i="10" a="1"/>
  <c r="BP54" i="10" s="1"/>
  <c r="BQ54" i="10" s="1"/>
  <c r="BR54" i="10" a="1"/>
  <c r="BR54" i="10" s="1"/>
  <c r="BS54" i="10" s="1"/>
  <c r="BP55" i="10" a="1"/>
  <c r="BP55" i="10" s="1"/>
  <c r="BQ55" i="10" s="1"/>
  <c r="BR55" i="10" a="1"/>
  <c r="BR55" i="10" s="1"/>
  <c r="BS55" i="10" s="1"/>
  <c r="BP56" i="10" a="1"/>
  <c r="BP56" i="10" s="1"/>
  <c r="BQ56" i="10" s="1"/>
  <c r="BR56" i="10" a="1"/>
  <c r="BR56" i="10" s="1"/>
  <c r="BS56" i="10" s="1"/>
  <c r="BP57" i="10" a="1"/>
  <c r="BP57" i="10" s="1"/>
  <c r="BQ57" i="10" s="1"/>
  <c r="BR57" i="10" a="1"/>
  <c r="BR57" i="10" s="1"/>
  <c r="BS57" i="10" s="1"/>
  <c r="BP58" i="10" a="1"/>
  <c r="BP58" i="10" s="1"/>
  <c r="BQ58" i="10" s="1"/>
  <c r="BR58" i="10" a="1"/>
  <c r="BR58" i="10" s="1"/>
  <c r="BS58" i="10" s="1"/>
  <c r="BP59" i="10" a="1"/>
  <c r="BP59" i="10" s="1"/>
  <c r="BQ59" i="10" s="1"/>
  <c r="BR59" i="10" a="1"/>
  <c r="BR59" i="10" s="1"/>
  <c r="BS59" i="10" s="1"/>
  <c r="BP60" i="10" a="1"/>
  <c r="BP60" i="10" s="1"/>
  <c r="BQ60" i="10" s="1"/>
  <c r="BR60" i="10" a="1"/>
  <c r="BR60" i="10" s="1"/>
  <c r="BS60" i="10" s="1"/>
  <c r="BP61" i="10" a="1"/>
  <c r="BP61" i="10" s="1"/>
  <c r="BQ61" i="10" s="1"/>
  <c r="BR61" i="10" a="1"/>
  <c r="BR61" i="10" s="1"/>
  <c r="BS61" i="10" s="1"/>
  <c r="BP62" i="10" a="1"/>
  <c r="BP62" i="10" s="1"/>
  <c r="BQ62" i="10" s="1"/>
  <c r="BR62" i="10" a="1"/>
  <c r="BR62" i="10" s="1"/>
  <c r="BS62" i="10" s="1"/>
  <c r="BP63" i="10" a="1"/>
  <c r="BP63" i="10" s="1"/>
  <c r="BQ63" i="10" s="1"/>
  <c r="BR63" i="10" a="1"/>
  <c r="BR63" i="10" s="1"/>
  <c r="BS63" i="10" s="1"/>
  <c r="BP64" i="10" a="1"/>
  <c r="BP64" i="10" s="1"/>
  <c r="BQ64" i="10" s="1"/>
  <c r="BR64" i="10" a="1"/>
  <c r="BR64" i="10" s="1"/>
  <c r="BS64" i="10" s="1"/>
  <c r="BP65" i="10" a="1"/>
  <c r="BP65" i="10" s="1"/>
  <c r="BQ65" i="10" s="1"/>
  <c r="BR65" i="10" a="1"/>
  <c r="BR65" i="10" s="1"/>
  <c r="BS65" i="10" s="1"/>
  <c r="BP66" i="10" a="1"/>
  <c r="BP66" i="10" s="1"/>
  <c r="BQ66" i="10" s="1"/>
  <c r="BR66" i="10" a="1"/>
  <c r="BR66" i="10" s="1"/>
  <c r="BS66" i="10" s="1"/>
  <c r="BP67" i="10" a="1"/>
  <c r="BP67" i="10" s="1"/>
  <c r="BQ67" i="10" s="1"/>
  <c r="BR67" i="10" a="1"/>
  <c r="BR67" i="10" s="1"/>
  <c r="BS67" i="10" s="1"/>
  <c r="BP68" i="10" a="1"/>
  <c r="BP68" i="10" s="1"/>
  <c r="BQ68" i="10" s="1"/>
  <c r="BR68" i="10" a="1"/>
  <c r="BR68" i="10" s="1"/>
  <c r="BS68" i="10" s="1"/>
  <c r="BP69" i="10" a="1"/>
  <c r="BP69" i="10" s="1"/>
  <c r="BQ69" i="10" s="1"/>
  <c r="BR69" i="10" a="1"/>
  <c r="BR69" i="10" s="1"/>
  <c r="BS69" i="10" s="1"/>
  <c r="BP70" i="10" a="1"/>
  <c r="BP70" i="10" s="1"/>
  <c r="BQ70" i="10" s="1"/>
  <c r="BR70" i="10" a="1"/>
  <c r="BR70" i="10" s="1"/>
  <c r="BS70" i="10" s="1"/>
  <c r="BP71" i="10" a="1"/>
  <c r="BP71" i="10" s="1"/>
  <c r="BQ71" i="10" s="1"/>
  <c r="BR71" i="10" a="1"/>
  <c r="BR71" i="10" s="1"/>
  <c r="BS71" i="10" s="1"/>
  <c r="BP72" i="10" a="1"/>
  <c r="BP72" i="10" s="1"/>
  <c r="BQ72" i="10" s="1"/>
  <c r="BR72" i="10" a="1"/>
  <c r="BR72" i="10" s="1"/>
  <c r="BS72" i="10" s="1"/>
  <c r="BP73" i="10" a="1"/>
  <c r="BP73" i="10" s="1"/>
  <c r="BQ73" i="10" s="1"/>
  <c r="BR73" i="10" a="1"/>
  <c r="BR73" i="10" s="1"/>
  <c r="BS73" i="10" s="1"/>
  <c r="BP74" i="10" a="1"/>
  <c r="BP74" i="10" s="1"/>
  <c r="BQ74" i="10" s="1"/>
  <c r="BR74" i="10" a="1"/>
  <c r="BR74" i="10" s="1"/>
  <c r="BS74" i="10" s="1"/>
  <c r="BP75" i="10" a="1"/>
  <c r="BP75" i="10" s="1"/>
  <c r="BQ75" i="10" s="1"/>
  <c r="BR75" i="10" a="1"/>
  <c r="BR75" i="10" s="1"/>
  <c r="BS75" i="10" s="1"/>
  <c r="BP76" i="10" a="1"/>
  <c r="BP76" i="10" s="1"/>
  <c r="BQ76" i="10" s="1"/>
  <c r="BR76" i="10" a="1"/>
  <c r="BR76" i="10" s="1"/>
  <c r="BS76" i="10" s="1"/>
  <c r="BP77" i="10" a="1"/>
  <c r="BP77" i="10" s="1"/>
  <c r="BQ77" i="10" s="1"/>
  <c r="BR77" i="10" a="1"/>
  <c r="BR77" i="10" s="1"/>
  <c r="BS77" i="10" s="1"/>
  <c r="BP78" i="10" a="1"/>
  <c r="BP78" i="10" s="1"/>
  <c r="BQ78" i="10" s="1"/>
  <c r="BR78" i="10" a="1"/>
  <c r="BR78" i="10" s="1"/>
  <c r="BS78" i="10" s="1"/>
  <c r="BP79" i="10" a="1"/>
  <c r="BP79" i="10" s="1"/>
  <c r="BQ79" i="10" s="1"/>
  <c r="BR79" i="10" a="1"/>
  <c r="BR79" i="10" s="1"/>
  <c r="BS79" i="10" s="1"/>
  <c r="BP80" i="10" a="1"/>
  <c r="BP80" i="10" s="1"/>
  <c r="BQ80" i="10" s="1"/>
  <c r="BR80" i="10" a="1"/>
  <c r="BR80" i="10" s="1"/>
  <c r="BS80" i="10" s="1"/>
  <c r="BP81" i="10" a="1"/>
  <c r="BP81" i="10" s="1"/>
  <c r="BQ81" i="10" s="1"/>
  <c r="BR81" i="10" a="1"/>
  <c r="BR81" i="10" s="1"/>
  <c r="BS81" i="10" s="1"/>
  <c r="BP82" i="10" a="1"/>
  <c r="BP82" i="10" s="1"/>
  <c r="BQ82" i="10" s="1"/>
  <c r="BR82" i="10" a="1"/>
  <c r="BR82" i="10" s="1"/>
  <c r="BS82" i="10" s="1"/>
  <c r="BP83" i="10" a="1"/>
  <c r="BP83" i="10" s="1"/>
  <c r="BQ83" i="10" s="1"/>
  <c r="BR83" i="10" a="1"/>
  <c r="BR83" i="10" s="1"/>
  <c r="BS83" i="10" s="1"/>
  <c r="BP84" i="10" a="1"/>
  <c r="BP84" i="10" s="1"/>
  <c r="BQ84" i="10" s="1"/>
  <c r="BR84" i="10" a="1"/>
  <c r="BR84" i="10" s="1"/>
  <c r="BS84" i="10" s="1"/>
  <c r="BP85" i="10" a="1"/>
  <c r="BP85" i="10" s="1"/>
  <c r="BQ85" i="10" s="1"/>
  <c r="BR85" i="10" a="1"/>
  <c r="BR85" i="10" s="1"/>
  <c r="BS85" i="10" s="1"/>
  <c r="BN40" i="10" a="1"/>
  <c r="BN40" i="10" s="1"/>
  <c r="BN41" i="10" a="1"/>
  <c r="BN41" i="10" s="1"/>
  <c r="BN42" i="10" a="1"/>
  <c r="BN42" i="10" s="1"/>
  <c r="BN43" i="10" a="1"/>
  <c r="BN43" i="10" s="1"/>
  <c r="BO43" i="10" s="1"/>
  <c r="BN44" i="10" a="1"/>
  <c r="BN44" i="10" s="1"/>
  <c r="BO44" i="10" s="1"/>
  <c r="BN45" i="10" a="1"/>
  <c r="BN45" i="10" s="1"/>
  <c r="BO45" i="10" s="1"/>
  <c r="BN46" i="10" a="1"/>
  <c r="BN46" i="10" s="1"/>
  <c r="BO46" i="10" s="1"/>
  <c r="BN47" i="10" a="1"/>
  <c r="BN47" i="10" s="1"/>
  <c r="BO47" i="10" s="1"/>
  <c r="BN48" i="10" a="1"/>
  <c r="BN48" i="10" s="1"/>
  <c r="BO48" i="10" s="1"/>
  <c r="BN49" i="10" a="1"/>
  <c r="BN49" i="10" s="1"/>
  <c r="BO49" i="10" s="1"/>
  <c r="BN50" i="10" a="1"/>
  <c r="BN50" i="10" s="1"/>
  <c r="BO50" i="10" s="1"/>
  <c r="BN51" i="10" a="1"/>
  <c r="BN51" i="10" s="1"/>
  <c r="BO51" i="10" s="1"/>
  <c r="BN52" i="10" a="1"/>
  <c r="BN52" i="10" s="1"/>
  <c r="BO52" i="10" s="1"/>
  <c r="BN53" i="10" a="1"/>
  <c r="BN53" i="10" s="1"/>
  <c r="BO53" i="10" s="1"/>
  <c r="BN54" i="10" a="1"/>
  <c r="BN54" i="10" s="1"/>
  <c r="BO54" i="10" s="1"/>
  <c r="BN55" i="10" a="1"/>
  <c r="BN55" i="10" s="1"/>
  <c r="BO55" i="10" s="1"/>
  <c r="BN56" i="10" a="1"/>
  <c r="BN56" i="10" s="1"/>
  <c r="BO56" i="10" s="1"/>
  <c r="BN57" i="10" a="1"/>
  <c r="BN57" i="10" s="1"/>
  <c r="BO57" i="10" s="1"/>
  <c r="BN58" i="10" a="1"/>
  <c r="BN58" i="10" s="1"/>
  <c r="BO58" i="10" s="1"/>
  <c r="BN59" i="10" a="1"/>
  <c r="BN59" i="10" s="1"/>
  <c r="BO59" i="10" s="1"/>
  <c r="BN60" i="10" a="1"/>
  <c r="BN60" i="10" s="1"/>
  <c r="BO60" i="10" s="1"/>
  <c r="BN61" i="10" a="1"/>
  <c r="BN61" i="10" s="1"/>
  <c r="BO61" i="10" s="1"/>
  <c r="BN62" i="10" a="1"/>
  <c r="BN62" i="10" s="1"/>
  <c r="BO62" i="10" s="1"/>
  <c r="BN63" i="10" a="1"/>
  <c r="BN63" i="10" s="1"/>
  <c r="BO63" i="10" s="1"/>
  <c r="BN64" i="10" a="1"/>
  <c r="BN64" i="10" s="1"/>
  <c r="BO64" i="10" s="1"/>
  <c r="BN65" i="10" a="1"/>
  <c r="BN65" i="10" s="1"/>
  <c r="BO65" i="10" s="1"/>
  <c r="BN66" i="10" a="1"/>
  <c r="BN66" i="10" s="1"/>
  <c r="BO66" i="10" s="1"/>
  <c r="BN67" i="10" a="1"/>
  <c r="BN67" i="10" s="1"/>
  <c r="BO67" i="10" s="1"/>
  <c r="BN68" i="10" a="1"/>
  <c r="BN68" i="10" s="1"/>
  <c r="BO68" i="10" s="1"/>
  <c r="BN69" i="10" a="1"/>
  <c r="BN69" i="10" s="1"/>
  <c r="BO69" i="10" s="1"/>
  <c r="BN70" i="10" a="1"/>
  <c r="BN70" i="10" s="1"/>
  <c r="BO70" i="10" s="1"/>
  <c r="BN71" i="10" a="1"/>
  <c r="BN71" i="10" s="1"/>
  <c r="BO71" i="10" s="1"/>
  <c r="BN72" i="10" a="1"/>
  <c r="BN72" i="10" s="1"/>
  <c r="BO72" i="10" s="1"/>
  <c r="BN73" i="10" a="1"/>
  <c r="BN73" i="10" s="1"/>
  <c r="BO73" i="10" s="1"/>
  <c r="BN74" i="10" a="1"/>
  <c r="BN74" i="10" s="1"/>
  <c r="BO74" i="10" s="1"/>
  <c r="BN75" i="10" a="1"/>
  <c r="BN75" i="10" s="1"/>
  <c r="BO75" i="10" s="1"/>
  <c r="BN76" i="10" a="1"/>
  <c r="BN76" i="10" s="1"/>
  <c r="BO76" i="10" s="1"/>
  <c r="BN77" i="10" a="1"/>
  <c r="BN77" i="10" s="1"/>
  <c r="BO77" i="10" s="1"/>
  <c r="BN78" i="10" a="1"/>
  <c r="BN78" i="10" s="1"/>
  <c r="BO78" i="10" s="1"/>
  <c r="BN79" i="10" a="1"/>
  <c r="BN79" i="10" s="1"/>
  <c r="BO79" i="10" s="1"/>
  <c r="BN80" i="10" a="1"/>
  <c r="BN80" i="10" s="1"/>
  <c r="BO80" i="10" s="1"/>
  <c r="BN81" i="10" a="1"/>
  <c r="BN81" i="10" s="1"/>
  <c r="BO81" i="10" s="1"/>
  <c r="BN82" i="10" a="1"/>
  <c r="BN82" i="10" s="1"/>
  <c r="BO82" i="10" s="1"/>
  <c r="BN83" i="10" a="1"/>
  <c r="BN83" i="10" s="1"/>
  <c r="BO83" i="10" s="1"/>
  <c r="BN84" i="10" a="1"/>
  <c r="BN84" i="10" s="1"/>
  <c r="BO84" i="10" s="1"/>
  <c r="BN85" i="10" a="1"/>
  <c r="BN85" i="10" s="1"/>
  <c r="BO85" i="10" s="1"/>
  <c r="BH40" i="10" a="1"/>
  <c r="BH40" i="10" s="1"/>
  <c r="BI40" i="10" s="1"/>
  <c r="BJ40" i="10" a="1"/>
  <c r="BJ40" i="10" s="1"/>
  <c r="BL40" i="10" a="1"/>
  <c r="BL40" i="10" s="1"/>
  <c r="BH41" i="10" a="1"/>
  <c r="BH41" i="10" s="1"/>
  <c r="BI41" i="10" s="1"/>
  <c r="BJ41" i="10" a="1"/>
  <c r="BJ41" i="10" s="1"/>
  <c r="BL41" i="10" a="1"/>
  <c r="BL41" i="10" s="1"/>
  <c r="BH42" i="10" a="1"/>
  <c r="BH42" i="10" s="1"/>
  <c r="BI42" i="10" s="1"/>
  <c r="BJ42" i="10" a="1"/>
  <c r="BJ42" i="10" s="1"/>
  <c r="BL42" i="10" a="1"/>
  <c r="BL42" i="10" s="1"/>
  <c r="BH43" i="10" a="1"/>
  <c r="BH43" i="10" s="1"/>
  <c r="BI43" i="10" s="1"/>
  <c r="BJ43" i="10" a="1"/>
  <c r="BJ43" i="10" s="1"/>
  <c r="BL43" i="10" a="1"/>
  <c r="BL43" i="10" s="1"/>
  <c r="BH44" i="10" a="1"/>
  <c r="BH44" i="10" s="1"/>
  <c r="BI44" i="10" s="1"/>
  <c r="BJ44" i="10" a="1"/>
  <c r="BJ44" i="10" s="1"/>
  <c r="BL44" i="10" a="1"/>
  <c r="BL44" i="10" s="1"/>
  <c r="BH45" i="10" a="1"/>
  <c r="BH45" i="10" s="1"/>
  <c r="BI45" i="10" s="1"/>
  <c r="BJ45" i="10" a="1"/>
  <c r="BJ45" i="10" s="1"/>
  <c r="BL45" i="10" a="1"/>
  <c r="BL45" i="10" s="1"/>
  <c r="BH46" i="10" a="1"/>
  <c r="BH46" i="10" s="1"/>
  <c r="BI46" i="10" s="1"/>
  <c r="BJ46" i="10" a="1"/>
  <c r="BJ46" i="10" s="1"/>
  <c r="BK46" i="10" s="1"/>
  <c r="BL46" i="10" a="1"/>
  <c r="BL46" i="10" s="1"/>
  <c r="BH47" i="10" a="1"/>
  <c r="BH47" i="10" s="1"/>
  <c r="BI47" i="10" s="1"/>
  <c r="BJ47" i="10" a="1"/>
  <c r="BJ47" i="10" s="1"/>
  <c r="BK47" i="10" s="1"/>
  <c r="BL47" i="10" a="1"/>
  <c r="BL47" i="10" s="1"/>
  <c r="BM47" i="10" s="1"/>
  <c r="BH48" i="10" a="1"/>
  <c r="BH48" i="10" s="1"/>
  <c r="BI48" i="10" s="1"/>
  <c r="BJ48" i="10" a="1"/>
  <c r="BJ48" i="10" s="1"/>
  <c r="BK48" i="10" s="1"/>
  <c r="BL48" i="10" a="1"/>
  <c r="BL48" i="10" s="1"/>
  <c r="BM48" i="10" s="1"/>
  <c r="BH49" i="10" a="1"/>
  <c r="BH49" i="10" s="1"/>
  <c r="BI49" i="10" s="1"/>
  <c r="BJ49" i="10" a="1"/>
  <c r="BJ49" i="10" s="1"/>
  <c r="BK49" i="10" s="1"/>
  <c r="BL49" i="10" a="1"/>
  <c r="BL49" i="10" s="1"/>
  <c r="BM49" i="10" s="1"/>
  <c r="BH50" i="10" a="1"/>
  <c r="BH50" i="10" s="1"/>
  <c r="BI50" i="10" s="1"/>
  <c r="BJ50" i="10" a="1"/>
  <c r="BJ50" i="10" s="1"/>
  <c r="BK50" i="10" s="1"/>
  <c r="BL50" i="10" a="1"/>
  <c r="BL50" i="10" s="1"/>
  <c r="BM50" i="10" s="1"/>
  <c r="BH51" i="10" a="1"/>
  <c r="BH51" i="10" s="1"/>
  <c r="BI51" i="10" s="1"/>
  <c r="BJ51" i="10" a="1"/>
  <c r="BJ51" i="10" s="1"/>
  <c r="BK51" i="10" s="1"/>
  <c r="BL51" i="10" a="1"/>
  <c r="BL51" i="10" s="1"/>
  <c r="BM51" i="10" s="1"/>
  <c r="BH52" i="10" a="1"/>
  <c r="BH52" i="10" s="1"/>
  <c r="BI52" i="10" s="1"/>
  <c r="BJ52" i="10" a="1"/>
  <c r="BJ52" i="10" s="1"/>
  <c r="BK52" i="10" s="1"/>
  <c r="BL52" i="10" a="1"/>
  <c r="BL52" i="10" s="1"/>
  <c r="BM52" i="10" s="1"/>
  <c r="BH53" i="10" a="1"/>
  <c r="BH53" i="10" s="1"/>
  <c r="BI53" i="10" s="1"/>
  <c r="BJ53" i="10" a="1"/>
  <c r="BJ53" i="10" s="1"/>
  <c r="BK53" i="10" s="1"/>
  <c r="BL53" i="10" a="1"/>
  <c r="BL53" i="10" s="1"/>
  <c r="BM53" i="10" s="1"/>
  <c r="BH54" i="10" a="1"/>
  <c r="BH54" i="10" s="1"/>
  <c r="BI54" i="10" s="1"/>
  <c r="BJ54" i="10" a="1"/>
  <c r="BJ54" i="10" s="1"/>
  <c r="BK54" i="10" s="1"/>
  <c r="BL54" i="10" a="1"/>
  <c r="BL54" i="10" s="1"/>
  <c r="BM54" i="10" s="1"/>
  <c r="BH55" i="10" a="1"/>
  <c r="BH55" i="10" s="1"/>
  <c r="BI55" i="10" s="1"/>
  <c r="BJ55" i="10" a="1"/>
  <c r="BJ55" i="10" s="1"/>
  <c r="BK55" i="10" s="1"/>
  <c r="BL55" i="10" a="1"/>
  <c r="BL55" i="10" s="1"/>
  <c r="BM55" i="10" s="1"/>
  <c r="BH56" i="10" a="1"/>
  <c r="BH56" i="10" s="1"/>
  <c r="BI56" i="10" s="1"/>
  <c r="BJ56" i="10" a="1"/>
  <c r="BJ56" i="10" s="1"/>
  <c r="BK56" i="10" s="1"/>
  <c r="BL56" i="10" a="1"/>
  <c r="BL56" i="10" s="1"/>
  <c r="BM56" i="10" s="1"/>
  <c r="BH57" i="10" a="1"/>
  <c r="BH57" i="10" s="1"/>
  <c r="BI57" i="10" s="1"/>
  <c r="BJ57" i="10" a="1"/>
  <c r="BJ57" i="10" s="1"/>
  <c r="BK57" i="10" s="1"/>
  <c r="BL57" i="10" a="1"/>
  <c r="BL57" i="10" s="1"/>
  <c r="BM57" i="10" s="1"/>
  <c r="BH58" i="10" a="1"/>
  <c r="BH58" i="10" s="1"/>
  <c r="BI58" i="10" s="1"/>
  <c r="BJ58" i="10" a="1"/>
  <c r="BJ58" i="10" s="1"/>
  <c r="BK58" i="10" s="1"/>
  <c r="BL58" i="10" a="1"/>
  <c r="BL58" i="10" s="1"/>
  <c r="BM58" i="10" s="1"/>
  <c r="BH59" i="10" a="1"/>
  <c r="BH59" i="10" s="1"/>
  <c r="BI59" i="10" s="1"/>
  <c r="BJ59" i="10" a="1"/>
  <c r="BJ59" i="10" s="1"/>
  <c r="BK59" i="10" s="1"/>
  <c r="BL59" i="10" a="1"/>
  <c r="BL59" i="10" s="1"/>
  <c r="BM59" i="10" s="1"/>
  <c r="BH60" i="10" a="1"/>
  <c r="BH60" i="10" s="1"/>
  <c r="BI60" i="10" s="1"/>
  <c r="BJ60" i="10" a="1"/>
  <c r="BJ60" i="10" s="1"/>
  <c r="BK60" i="10" s="1"/>
  <c r="BL60" i="10" a="1"/>
  <c r="BL60" i="10" s="1"/>
  <c r="BM60" i="10" s="1"/>
  <c r="BH61" i="10" a="1"/>
  <c r="BH61" i="10" s="1"/>
  <c r="BI61" i="10" s="1"/>
  <c r="BJ61" i="10" a="1"/>
  <c r="BJ61" i="10" s="1"/>
  <c r="BK61" i="10" s="1"/>
  <c r="BL61" i="10" a="1"/>
  <c r="BL61" i="10" s="1"/>
  <c r="BM61" i="10" s="1"/>
  <c r="BH62" i="10" a="1"/>
  <c r="BH62" i="10" s="1"/>
  <c r="BI62" i="10" s="1"/>
  <c r="BJ62" i="10" a="1"/>
  <c r="BJ62" i="10" s="1"/>
  <c r="BK62" i="10" s="1"/>
  <c r="BL62" i="10" a="1"/>
  <c r="BL62" i="10" s="1"/>
  <c r="BM62" i="10" s="1"/>
  <c r="BH63" i="10" a="1"/>
  <c r="BH63" i="10" s="1"/>
  <c r="BI63" i="10" s="1"/>
  <c r="BJ63" i="10" a="1"/>
  <c r="BJ63" i="10" s="1"/>
  <c r="BK63" i="10" s="1"/>
  <c r="BL63" i="10" a="1"/>
  <c r="BL63" i="10" s="1"/>
  <c r="BM63" i="10" s="1"/>
  <c r="BH64" i="10" a="1"/>
  <c r="BH64" i="10" s="1"/>
  <c r="BI64" i="10" s="1"/>
  <c r="BJ64" i="10" a="1"/>
  <c r="BJ64" i="10" s="1"/>
  <c r="BK64" i="10" s="1"/>
  <c r="BL64" i="10" a="1"/>
  <c r="BL64" i="10" s="1"/>
  <c r="BM64" i="10" s="1"/>
  <c r="BH65" i="10" a="1"/>
  <c r="BH65" i="10" s="1"/>
  <c r="BI65" i="10" s="1"/>
  <c r="BJ65" i="10" a="1"/>
  <c r="BJ65" i="10" s="1"/>
  <c r="BK65" i="10" s="1"/>
  <c r="BL65" i="10" a="1"/>
  <c r="BL65" i="10" s="1"/>
  <c r="BM65" i="10" s="1"/>
  <c r="BH66" i="10" a="1"/>
  <c r="BH66" i="10" s="1"/>
  <c r="BI66" i="10" s="1"/>
  <c r="BJ66" i="10" a="1"/>
  <c r="BJ66" i="10" s="1"/>
  <c r="BK66" i="10" s="1"/>
  <c r="BL66" i="10" a="1"/>
  <c r="BL66" i="10" s="1"/>
  <c r="BM66" i="10" s="1"/>
  <c r="BH67" i="10" a="1"/>
  <c r="BH67" i="10" s="1"/>
  <c r="BI67" i="10" s="1"/>
  <c r="BJ67" i="10" a="1"/>
  <c r="BJ67" i="10" s="1"/>
  <c r="BK67" i="10" s="1"/>
  <c r="BL67" i="10" a="1"/>
  <c r="BL67" i="10" s="1"/>
  <c r="BM67" i="10" s="1"/>
  <c r="BH68" i="10" a="1"/>
  <c r="BH68" i="10" s="1"/>
  <c r="BI68" i="10" s="1"/>
  <c r="BJ68" i="10" a="1"/>
  <c r="BJ68" i="10" s="1"/>
  <c r="BK68" i="10" s="1"/>
  <c r="BL68" i="10" a="1"/>
  <c r="BL68" i="10" s="1"/>
  <c r="BM68" i="10" s="1"/>
  <c r="BH69" i="10" a="1"/>
  <c r="BH69" i="10" s="1"/>
  <c r="BI69" i="10" s="1"/>
  <c r="BJ69" i="10" a="1"/>
  <c r="BJ69" i="10" s="1"/>
  <c r="BK69" i="10" s="1"/>
  <c r="BL69" i="10" a="1"/>
  <c r="BL69" i="10" s="1"/>
  <c r="BM69" i="10" s="1"/>
  <c r="BH70" i="10" a="1"/>
  <c r="BH70" i="10" s="1"/>
  <c r="BI70" i="10" s="1"/>
  <c r="BJ70" i="10" a="1"/>
  <c r="BJ70" i="10" s="1"/>
  <c r="BK70" i="10" s="1"/>
  <c r="BL70" i="10" a="1"/>
  <c r="BL70" i="10" s="1"/>
  <c r="BM70" i="10" s="1"/>
  <c r="BH71" i="10" a="1"/>
  <c r="BH71" i="10" s="1"/>
  <c r="BI71" i="10" s="1"/>
  <c r="BJ71" i="10" a="1"/>
  <c r="BJ71" i="10" s="1"/>
  <c r="BK71" i="10" s="1"/>
  <c r="BL71" i="10" a="1"/>
  <c r="BL71" i="10" s="1"/>
  <c r="BM71" i="10" s="1"/>
  <c r="BH72" i="10" a="1"/>
  <c r="BH72" i="10" s="1"/>
  <c r="BI72" i="10" s="1"/>
  <c r="BJ72" i="10" a="1"/>
  <c r="BJ72" i="10" s="1"/>
  <c r="BK72" i="10" s="1"/>
  <c r="BL72" i="10" a="1"/>
  <c r="BL72" i="10" s="1"/>
  <c r="BM72" i="10" s="1"/>
  <c r="BH73" i="10" a="1"/>
  <c r="BH73" i="10" s="1"/>
  <c r="BI73" i="10" s="1"/>
  <c r="BJ73" i="10" a="1"/>
  <c r="BJ73" i="10" s="1"/>
  <c r="BK73" i="10" s="1"/>
  <c r="BL73" i="10" a="1"/>
  <c r="BL73" i="10" s="1"/>
  <c r="BM73" i="10" s="1"/>
  <c r="BH74" i="10" a="1"/>
  <c r="BH74" i="10" s="1"/>
  <c r="BI74" i="10" s="1"/>
  <c r="BJ74" i="10" a="1"/>
  <c r="BJ74" i="10" s="1"/>
  <c r="BK74" i="10" s="1"/>
  <c r="BL74" i="10" a="1"/>
  <c r="BL74" i="10" s="1"/>
  <c r="BM74" i="10" s="1"/>
  <c r="BH75" i="10" a="1"/>
  <c r="BH75" i="10" s="1"/>
  <c r="BI75" i="10" s="1"/>
  <c r="BJ75" i="10" a="1"/>
  <c r="BJ75" i="10" s="1"/>
  <c r="BK75" i="10" s="1"/>
  <c r="BL75" i="10" a="1"/>
  <c r="BL75" i="10" s="1"/>
  <c r="BM75" i="10" s="1"/>
  <c r="BH76" i="10" a="1"/>
  <c r="BH76" i="10" s="1"/>
  <c r="BI76" i="10" s="1"/>
  <c r="BJ76" i="10" a="1"/>
  <c r="BJ76" i="10" s="1"/>
  <c r="BK76" i="10" s="1"/>
  <c r="BL76" i="10" a="1"/>
  <c r="BL76" i="10" s="1"/>
  <c r="BM76" i="10" s="1"/>
  <c r="BH77" i="10" a="1"/>
  <c r="BH77" i="10" s="1"/>
  <c r="BI77" i="10" s="1"/>
  <c r="BJ77" i="10" a="1"/>
  <c r="BJ77" i="10" s="1"/>
  <c r="BK77" i="10" s="1"/>
  <c r="BL77" i="10" a="1"/>
  <c r="BL77" i="10" s="1"/>
  <c r="BM77" i="10" s="1"/>
  <c r="BH78" i="10" a="1"/>
  <c r="BH78" i="10" s="1"/>
  <c r="BI78" i="10" s="1"/>
  <c r="BJ78" i="10" a="1"/>
  <c r="BJ78" i="10" s="1"/>
  <c r="BK78" i="10" s="1"/>
  <c r="BL78" i="10" a="1"/>
  <c r="BL78" i="10" s="1"/>
  <c r="BM78" i="10" s="1"/>
  <c r="BH79" i="10" a="1"/>
  <c r="BH79" i="10" s="1"/>
  <c r="BI79" i="10" s="1"/>
  <c r="BJ79" i="10" a="1"/>
  <c r="BJ79" i="10" s="1"/>
  <c r="BK79" i="10" s="1"/>
  <c r="BL79" i="10" a="1"/>
  <c r="BL79" i="10" s="1"/>
  <c r="BM79" i="10" s="1"/>
  <c r="BH80" i="10" a="1"/>
  <c r="BH80" i="10" s="1"/>
  <c r="BI80" i="10" s="1"/>
  <c r="BJ80" i="10" a="1"/>
  <c r="BJ80" i="10" s="1"/>
  <c r="BK80" i="10" s="1"/>
  <c r="BL80" i="10" a="1"/>
  <c r="BL80" i="10" s="1"/>
  <c r="BM80" i="10" s="1"/>
  <c r="BH81" i="10" a="1"/>
  <c r="BH81" i="10" s="1"/>
  <c r="BI81" i="10" s="1"/>
  <c r="BJ81" i="10" a="1"/>
  <c r="BJ81" i="10" s="1"/>
  <c r="BK81" i="10" s="1"/>
  <c r="BL81" i="10" a="1"/>
  <c r="BL81" i="10" s="1"/>
  <c r="BM81" i="10" s="1"/>
  <c r="BH82" i="10" a="1"/>
  <c r="BH82" i="10" s="1"/>
  <c r="BI82" i="10" s="1"/>
  <c r="BJ82" i="10" a="1"/>
  <c r="BJ82" i="10" s="1"/>
  <c r="BK82" i="10" s="1"/>
  <c r="BL82" i="10" a="1"/>
  <c r="BL82" i="10" s="1"/>
  <c r="BM82" i="10" s="1"/>
  <c r="BH83" i="10" a="1"/>
  <c r="BH83" i="10" s="1"/>
  <c r="BI83" i="10" s="1"/>
  <c r="BJ83" i="10" a="1"/>
  <c r="BJ83" i="10" s="1"/>
  <c r="BK83" i="10" s="1"/>
  <c r="BL83" i="10" a="1"/>
  <c r="BL83" i="10" s="1"/>
  <c r="BM83" i="10" s="1"/>
  <c r="BH84" i="10" a="1"/>
  <c r="BH84" i="10" s="1"/>
  <c r="BI84" i="10" s="1"/>
  <c r="BJ84" i="10" a="1"/>
  <c r="BJ84" i="10" s="1"/>
  <c r="BK84" i="10" s="1"/>
  <c r="BL84" i="10" a="1"/>
  <c r="BL84" i="10" s="1"/>
  <c r="BM84" i="10" s="1"/>
  <c r="BH85" i="10" a="1"/>
  <c r="BH85" i="10" s="1"/>
  <c r="BI85" i="10" s="1"/>
  <c r="BJ85" i="10" a="1"/>
  <c r="BJ85" i="10" s="1"/>
  <c r="BK85" i="10" s="1"/>
  <c r="BL85" i="10" a="1"/>
  <c r="BL85" i="10" s="1"/>
  <c r="BM85" i="10" s="1"/>
  <c r="BB40" i="10" a="1"/>
  <c r="BB40" i="10" s="1"/>
  <c r="BC40" i="10" s="1"/>
  <c r="BD40" i="10" a="1"/>
  <c r="BD40" i="10" s="1"/>
  <c r="BF40" i="10" a="1"/>
  <c r="BF40" i="10" s="1"/>
  <c r="BB41" i="10" a="1"/>
  <c r="BB41" i="10" s="1"/>
  <c r="BC41" i="10" s="1"/>
  <c r="BD41" i="10" a="1"/>
  <c r="BD41" i="10" s="1"/>
  <c r="BF41" i="10" a="1"/>
  <c r="BF41" i="10" s="1"/>
  <c r="BB42" i="10" a="1"/>
  <c r="BB42" i="10" s="1"/>
  <c r="BC42" i="10" s="1"/>
  <c r="BD42" i="10" a="1"/>
  <c r="BD42" i="10" s="1"/>
  <c r="BF42" i="10" a="1"/>
  <c r="BF42" i="10" s="1"/>
  <c r="BB43" i="10" a="1"/>
  <c r="BB43" i="10" s="1"/>
  <c r="BC43" i="10" s="1"/>
  <c r="BD43" i="10" a="1"/>
  <c r="BD43" i="10" s="1"/>
  <c r="BF43" i="10" a="1"/>
  <c r="BF43" i="10" s="1"/>
  <c r="BB44" i="10" a="1"/>
  <c r="BB44" i="10" s="1"/>
  <c r="BC44" i="10" s="1"/>
  <c r="BD44" i="10" a="1"/>
  <c r="BD44" i="10" s="1"/>
  <c r="BE44" i="10" s="1"/>
  <c r="BF44" i="10" a="1"/>
  <c r="BF44" i="10" s="1"/>
  <c r="BG44" i="10" s="1"/>
  <c r="BB45" i="10" a="1"/>
  <c r="BB45" i="10" s="1"/>
  <c r="BC45" i="10" s="1"/>
  <c r="BD45" i="10" a="1"/>
  <c r="BD45" i="10" s="1"/>
  <c r="BE45" i="10" s="1"/>
  <c r="BF45" i="10" a="1"/>
  <c r="BF45" i="10" s="1"/>
  <c r="BG45" i="10" s="1"/>
  <c r="BB46" i="10" a="1"/>
  <c r="BB46" i="10" s="1"/>
  <c r="BC46" i="10" s="1"/>
  <c r="BD46" i="10" a="1"/>
  <c r="BD46" i="10" s="1"/>
  <c r="BE46" i="10" s="1"/>
  <c r="BF46" i="10" a="1"/>
  <c r="BF46" i="10" s="1"/>
  <c r="BG46" i="10" s="1"/>
  <c r="BB47" i="10" a="1"/>
  <c r="BB47" i="10" s="1"/>
  <c r="BC47" i="10" s="1"/>
  <c r="BD47" i="10" a="1"/>
  <c r="BD47" i="10" s="1"/>
  <c r="BE47" i="10" s="1"/>
  <c r="BF47" i="10" a="1"/>
  <c r="BF47" i="10" s="1"/>
  <c r="BG47" i="10" s="1"/>
  <c r="BB48" i="10" a="1"/>
  <c r="BB48" i="10" s="1"/>
  <c r="BC48" i="10" s="1"/>
  <c r="BD48" i="10" a="1"/>
  <c r="BD48" i="10" s="1"/>
  <c r="BE48" i="10" s="1"/>
  <c r="BF48" i="10" a="1"/>
  <c r="BF48" i="10" s="1"/>
  <c r="BG48" i="10" s="1"/>
  <c r="BB49" i="10" a="1"/>
  <c r="BB49" i="10" s="1"/>
  <c r="BC49" i="10" s="1"/>
  <c r="BD49" i="10" a="1"/>
  <c r="BD49" i="10" s="1"/>
  <c r="BE49" i="10" s="1"/>
  <c r="BF49" i="10" a="1"/>
  <c r="BF49" i="10" s="1"/>
  <c r="BG49" i="10" s="1"/>
  <c r="BB50" i="10" a="1"/>
  <c r="BB50" i="10" s="1"/>
  <c r="BC50" i="10" s="1"/>
  <c r="BD50" i="10" a="1"/>
  <c r="BD50" i="10" s="1"/>
  <c r="BE50" i="10" s="1"/>
  <c r="BF50" i="10" a="1"/>
  <c r="BF50" i="10" s="1"/>
  <c r="BG50" i="10" s="1"/>
  <c r="BB51" i="10" a="1"/>
  <c r="BB51" i="10" s="1"/>
  <c r="BC51" i="10" s="1"/>
  <c r="BD51" i="10" a="1"/>
  <c r="BD51" i="10" s="1"/>
  <c r="BE51" i="10" s="1"/>
  <c r="BF51" i="10" a="1"/>
  <c r="BF51" i="10" s="1"/>
  <c r="BG51" i="10" s="1"/>
  <c r="BB52" i="10" a="1"/>
  <c r="BB52" i="10" s="1"/>
  <c r="BC52" i="10" s="1"/>
  <c r="BD52" i="10" a="1"/>
  <c r="BD52" i="10" s="1"/>
  <c r="BE52" i="10" s="1"/>
  <c r="BF52" i="10" a="1"/>
  <c r="BF52" i="10" s="1"/>
  <c r="BG52" i="10" s="1"/>
  <c r="BB53" i="10" a="1"/>
  <c r="BB53" i="10" s="1"/>
  <c r="BC53" i="10" s="1"/>
  <c r="BD53" i="10" a="1"/>
  <c r="BD53" i="10" s="1"/>
  <c r="BE53" i="10" s="1"/>
  <c r="BF53" i="10" a="1"/>
  <c r="BF53" i="10" s="1"/>
  <c r="BG53" i="10" s="1"/>
  <c r="BB54" i="10" a="1"/>
  <c r="BB54" i="10" s="1"/>
  <c r="BC54" i="10" s="1"/>
  <c r="BD54" i="10" a="1"/>
  <c r="BD54" i="10" s="1"/>
  <c r="BE54" i="10" s="1"/>
  <c r="BF54" i="10" a="1"/>
  <c r="BF54" i="10" s="1"/>
  <c r="BG54" i="10" s="1"/>
  <c r="BB55" i="10" a="1"/>
  <c r="BB55" i="10" s="1"/>
  <c r="BC55" i="10" s="1"/>
  <c r="BD55" i="10" a="1"/>
  <c r="BD55" i="10" s="1"/>
  <c r="BE55" i="10" s="1"/>
  <c r="BF55" i="10" a="1"/>
  <c r="BF55" i="10" s="1"/>
  <c r="BG55" i="10" s="1"/>
  <c r="BB56" i="10" a="1"/>
  <c r="BB56" i="10" s="1"/>
  <c r="BC56" i="10" s="1"/>
  <c r="BD56" i="10" a="1"/>
  <c r="BD56" i="10" s="1"/>
  <c r="BE56" i="10" s="1"/>
  <c r="BF56" i="10" a="1"/>
  <c r="BF56" i="10" s="1"/>
  <c r="BG56" i="10" s="1"/>
  <c r="BB57" i="10" a="1"/>
  <c r="BB57" i="10" s="1"/>
  <c r="BC57" i="10" s="1"/>
  <c r="BD57" i="10" a="1"/>
  <c r="BD57" i="10" s="1"/>
  <c r="BE57" i="10" s="1"/>
  <c r="BF57" i="10" a="1"/>
  <c r="BF57" i="10" s="1"/>
  <c r="BG57" i="10" s="1"/>
  <c r="BB58" i="10" a="1"/>
  <c r="BB58" i="10" s="1"/>
  <c r="BC58" i="10" s="1"/>
  <c r="BD58" i="10" a="1"/>
  <c r="BD58" i="10" s="1"/>
  <c r="BE58" i="10" s="1"/>
  <c r="BF58" i="10" a="1"/>
  <c r="BF58" i="10" s="1"/>
  <c r="BG58" i="10" s="1"/>
  <c r="BB59" i="10" a="1"/>
  <c r="BB59" i="10" s="1"/>
  <c r="BC59" i="10" s="1"/>
  <c r="BD59" i="10" a="1"/>
  <c r="BD59" i="10" s="1"/>
  <c r="BE59" i="10" s="1"/>
  <c r="BF59" i="10" a="1"/>
  <c r="BF59" i="10" s="1"/>
  <c r="BG59" i="10" s="1"/>
  <c r="BB60" i="10" a="1"/>
  <c r="BB60" i="10" s="1"/>
  <c r="BC60" i="10" s="1"/>
  <c r="BD60" i="10" a="1"/>
  <c r="BD60" i="10" s="1"/>
  <c r="BE60" i="10" s="1"/>
  <c r="BF60" i="10" a="1"/>
  <c r="BF60" i="10" s="1"/>
  <c r="BG60" i="10" s="1"/>
  <c r="BB61" i="10" a="1"/>
  <c r="BB61" i="10" s="1"/>
  <c r="BC61" i="10" s="1"/>
  <c r="BD61" i="10" a="1"/>
  <c r="BD61" i="10" s="1"/>
  <c r="BE61" i="10" s="1"/>
  <c r="BF61" i="10" a="1"/>
  <c r="BF61" i="10" s="1"/>
  <c r="BG61" i="10" s="1"/>
  <c r="BB62" i="10" a="1"/>
  <c r="BB62" i="10" s="1"/>
  <c r="BC62" i="10" s="1"/>
  <c r="BD62" i="10" a="1"/>
  <c r="BD62" i="10" s="1"/>
  <c r="BE62" i="10" s="1"/>
  <c r="BF62" i="10" a="1"/>
  <c r="BF62" i="10" s="1"/>
  <c r="BG62" i="10" s="1"/>
  <c r="BB63" i="10" a="1"/>
  <c r="BB63" i="10" s="1"/>
  <c r="BC63" i="10" s="1"/>
  <c r="BD63" i="10" a="1"/>
  <c r="BD63" i="10" s="1"/>
  <c r="BE63" i="10" s="1"/>
  <c r="BF63" i="10" a="1"/>
  <c r="BF63" i="10" s="1"/>
  <c r="BG63" i="10" s="1"/>
  <c r="BB64" i="10" a="1"/>
  <c r="BB64" i="10" s="1"/>
  <c r="BC64" i="10" s="1"/>
  <c r="BD64" i="10" a="1"/>
  <c r="BD64" i="10" s="1"/>
  <c r="BE64" i="10" s="1"/>
  <c r="BF64" i="10" a="1"/>
  <c r="BF64" i="10" s="1"/>
  <c r="BG64" i="10" s="1"/>
  <c r="BB65" i="10" a="1"/>
  <c r="BB65" i="10" s="1"/>
  <c r="BC65" i="10" s="1"/>
  <c r="BD65" i="10" a="1"/>
  <c r="BD65" i="10" s="1"/>
  <c r="BE65" i="10" s="1"/>
  <c r="BF65" i="10" a="1"/>
  <c r="BF65" i="10" s="1"/>
  <c r="BG65" i="10" s="1"/>
  <c r="BB66" i="10" a="1"/>
  <c r="BB66" i="10" s="1"/>
  <c r="BC66" i="10" s="1"/>
  <c r="BD66" i="10" a="1"/>
  <c r="BD66" i="10" s="1"/>
  <c r="BE66" i="10" s="1"/>
  <c r="BF66" i="10" a="1"/>
  <c r="BF66" i="10" s="1"/>
  <c r="BG66" i="10" s="1"/>
  <c r="BB67" i="10" a="1"/>
  <c r="BB67" i="10" s="1"/>
  <c r="BC67" i="10" s="1"/>
  <c r="BD67" i="10" a="1"/>
  <c r="BD67" i="10" s="1"/>
  <c r="BE67" i="10" s="1"/>
  <c r="BF67" i="10" a="1"/>
  <c r="BF67" i="10" s="1"/>
  <c r="BG67" i="10" s="1"/>
  <c r="BB68" i="10" a="1"/>
  <c r="BB68" i="10" s="1"/>
  <c r="BC68" i="10" s="1"/>
  <c r="BD68" i="10" a="1"/>
  <c r="BD68" i="10" s="1"/>
  <c r="BE68" i="10" s="1"/>
  <c r="BF68" i="10" a="1"/>
  <c r="BF68" i="10" s="1"/>
  <c r="BG68" i="10" s="1"/>
  <c r="BB69" i="10" a="1"/>
  <c r="BB69" i="10" s="1"/>
  <c r="BC69" i="10" s="1"/>
  <c r="BD69" i="10" a="1"/>
  <c r="BD69" i="10" s="1"/>
  <c r="BE69" i="10" s="1"/>
  <c r="BF69" i="10" a="1"/>
  <c r="BF69" i="10" s="1"/>
  <c r="BG69" i="10" s="1"/>
  <c r="BB70" i="10" a="1"/>
  <c r="BB70" i="10" s="1"/>
  <c r="BC70" i="10" s="1"/>
  <c r="BD70" i="10" a="1"/>
  <c r="BD70" i="10" s="1"/>
  <c r="BE70" i="10" s="1"/>
  <c r="BF70" i="10" a="1"/>
  <c r="BF70" i="10" s="1"/>
  <c r="BG70" i="10" s="1"/>
  <c r="BB71" i="10" a="1"/>
  <c r="BB71" i="10" s="1"/>
  <c r="BC71" i="10" s="1"/>
  <c r="BD71" i="10" a="1"/>
  <c r="BD71" i="10" s="1"/>
  <c r="BE71" i="10" s="1"/>
  <c r="BF71" i="10" a="1"/>
  <c r="BF71" i="10" s="1"/>
  <c r="BG71" i="10" s="1"/>
  <c r="BB72" i="10" a="1"/>
  <c r="BB72" i="10" s="1"/>
  <c r="BC72" i="10" s="1"/>
  <c r="BD72" i="10" a="1"/>
  <c r="BD72" i="10" s="1"/>
  <c r="BE72" i="10" s="1"/>
  <c r="BF72" i="10" a="1"/>
  <c r="BF72" i="10" s="1"/>
  <c r="BG72" i="10" s="1"/>
  <c r="BB73" i="10" a="1"/>
  <c r="BB73" i="10" s="1"/>
  <c r="BC73" i="10" s="1"/>
  <c r="BD73" i="10" a="1"/>
  <c r="BD73" i="10" s="1"/>
  <c r="BE73" i="10" s="1"/>
  <c r="BF73" i="10" a="1"/>
  <c r="BF73" i="10" s="1"/>
  <c r="BG73" i="10" s="1"/>
  <c r="BB74" i="10" a="1"/>
  <c r="BB74" i="10" s="1"/>
  <c r="BC74" i="10" s="1"/>
  <c r="BD74" i="10" a="1"/>
  <c r="BD74" i="10" s="1"/>
  <c r="BE74" i="10" s="1"/>
  <c r="BF74" i="10" a="1"/>
  <c r="BF74" i="10" s="1"/>
  <c r="BG74" i="10" s="1"/>
  <c r="BB75" i="10" a="1"/>
  <c r="BB75" i="10" s="1"/>
  <c r="BC75" i="10" s="1"/>
  <c r="BD75" i="10" a="1"/>
  <c r="BD75" i="10" s="1"/>
  <c r="BE75" i="10" s="1"/>
  <c r="BF75" i="10" a="1"/>
  <c r="BF75" i="10" s="1"/>
  <c r="BG75" i="10" s="1"/>
  <c r="BB76" i="10" a="1"/>
  <c r="BB76" i="10" s="1"/>
  <c r="BC76" i="10" s="1"/>
  <c r="BD76" i="10" a="1"/>
  <c r="BD76" i="10" s="1"/>
  <c r="BE76" i="10" s="1"/>
  <c r="BF76" i="10" a="1"/>
  <c r="BF76" i="10" s="1"/>
  <c r="BG76" i="10" s="1"/>
  <c r="BB77" i="10" a="1"/>
  <c r="BB77" i="10" s="1"/>
  <c r="BC77" i="10" s="1"/>
  <c r="BD77" i="10" a="1"/>
  <c r="BD77" i="10" s="1"/>
  <c r="BE77" i="10" s="1"/>
  <c r="BF77" i="10" a="1"/>
  <c r="BF77" i="10" s="1"/>
  <c r="BG77" i="10" s="1"/>
  <c r="BB78" i="10" a="1"/>
  <c r="BB78" i="10" s="1"/>
  <c r="BC78" i="10" s="1"/>
  <c r="BD78" i="10" a="1"/>
  <c r="BD78" i="10" s="1"/>
  <c r="BE78" i="10" s="1"/>
  <c r="BF78" i="10" a="1"/>
  <c r="BF78" i="10" s="1"/>
  <c r="BG78" i="10" s="1"/>
  <c r="BB79" i="10" a="1"/>
  <c r="BB79" i="10" s="1"/>
  <c r="BC79" i="10" s="1"/>
  <c r="BD79" i="10" a="1"/>
  <c r="BD79" i="10" s="1"/>
  <c r="BE79" i="10" s="1"/>
  <c r="BF79" i="10" a="1"/>
  <c r="BF79" i="10" s="1"/>
  <c r="BG79" i="10" s="1"/>
  <c r="BB80" i="10" a="1"/>
  <c r="BB80" i="10" s="1"/>
  <c r="BC80" i="10" s="1"/>
  <c r="BD80" i="10" a="1"/>
  <c r="BD80" i="10" s="1"/>
  <c r="BE80" i="10" s="1"/>
  <c r="BF80" i="10" a="1"/>
  <c r="BF80" i="10" s="1"/>
  <c r="BG80" i="10" s="1"/>
  <c r="BB81" i="10" a="1"/>
  <c r="BB81" i="10" s="1"/>
  <c r="BC81" i="10" s="1"/>
  <c r="BD81" i="10" a="1"/>
  <c r="BD81" i="10" s="1"/>
  <c r="BE81" i="10" s="1"/>
  <c r="BF81" i="10" a="1"/>
  <c r="BF81" i="10" s="1"/>
  <c r="BG81" i="10" s="1"/>
  <c r="BB82" i="10" a="1"/>
  <c r="BB82" i="10" s="1"/>
  <c r="BC82" i="10" s="1"/>
  <c r="BD82" i="10" a="1"/>
  <c r="BD82" i="10" s="1"/>
  <c r="BE82" i="10" s="1"/>
  <c r="BF82" i="10" a="1"/>
  <c r="BF82" i="10" s="1"/>
  <c r="BG82" i="10" s="1"/>
  <c r="BB83" i="10" a="1"/>
  <c r="BB83" i="10" s="1"/>
  <c r="BC83" i="10" s="1"/>
  <c r="BD83" i="10" a="1"/>
  <c r="BD83" i="10" s="1"/>
  <c r="BE83" i="10" s="1"/>
  <c r="BF83" i="10" a="1"/>
  <c r="BF83" i="10" s="1"/>
  <c r="BG83" i="10" s="1"/>
  <c r="BB84" i="10" a="1"/>
  <c r="BB84" i="10" s="1"/>
  <c r="BC84" i="10" s="1"/>
  <c r="BD84" i="10" a="1"/>
  <c r="BD84" i="10" s="1"/>
  <c r="BE84" i="10" s="1"/>
  <c r="BF84" i="10" a="1"/>
  <c r="BF84" i="10" s="1"/>
  <c r="BG84" i="10" s="1"/>
  <c r="BB85" i="10" a="1"/>
  <c r="BB85" i="10" s="1"/>
  <c r="BC85" i="10" s="1"/>
  <c r="BD85" i="10" a="1"/>
  <c r="BD85" i="10" s="1"/>
  <c r="BE85" i="10" s="1"/>
  <c r="BF85" i="10" a="1"/>
  <c r="BF85" i="10" s="1"/>
  <c r="BG85" i="10" s="1"/>
  <c r="AV40" i="10" a="1"/>
  <c r="AV40" i="10" s="1"/>
  <c r="AX40" i="10" a="1"/>
  <c r="AX40" i="10" s="1"/>
  <c r="AZ40" i="10" a="1"/>
  <c r="AZ40" i="10" s="1"/>
  <c r="AV41" i="10" a="1"/>
  <c r="AV41" i="10" s="1"/>
  <c r="AX41" i="10" a="1"/>
  <c r="AX41" i="10" s="1"/>
  <c r="AZ41" i="10" a="1"/>
  <c r="AZ41" i="10" s="1"/>
  <c r="AV42" i="10" a="1"/>
  <c r="AV42" i="10" s="1"/>
  <c r="AW42" i="10" s="1"/>
  <c r="AX42" i="10" a="1"/>
  <c r="AX42" i="10" s="1"/>
  <c r="AY42" i="10" s="1"/>
  <c r="AZ42" i="10" a="1"/>
  <c r="AZ42" i="10" s="1"/>
  <c r="BA42" i="10" s="1"/>
  <c r="AV43" i="10" a="1"/>
  <c r="AV43" i="10" s="1"/>
  <c r="AW43" i="10" s="1"/>
  <c r="AX43" i="10" a="1"/>
  <c r="AX43" i="10" s="1"/>
  <c r="AY43" i="10" s="1"/>
  <c r="AZ43" i="10" a="1"/>
  <c r="AZ43" i="10" s="1"/>
  <c r="BA43" i="10" s="1"/>
  <c r="AV44" i="10" a="1"/>
  <c r="AV44" i="10" s="1"/>
  <c r="AW44" i="10" s="1"/>
  <c r="AX44" i="10" a="1"/>
  <c r="AX44" i="10" s="1"/>
  <c r="AY44" i="10" s="1"/>
  <c r="AZ44" i="10" a="1"/>
  <c r="AZ44" i="10" s="1"/>
  <c r="BA44" i="10" s="1"/>
  <c r="AV45" i="10" a="1"/>
  <c r="AV45" i="10" s="1"/>
  <c r="AW45" i="10" s="1"/>
  <c r="AX45" i="10" a="1"/>
  <c r="AX45" i="10" s="1"/>
  <c r="AY45" i="10" s="1"/>
  <c r="AZ45" i="10" a="1"/>
  <c r="AZ45" i="10" s="1"/>
  <c r="BA45" i="10" s="1"/>
  <c r="AV46" i="10" a="1"/>
  <c r="AV46" i="10" s="1"/>
  <c r="AW46" i="10" s="1"/>
  <c r="AX46" i="10" a="1"/>
  <c r="AX46" i="10" s="1"/>
  <c r="AY46" i="10" s="1"/>
  <c r="AZ46" i="10" a="1"/>
  <c r="AZ46" i="10" s="1"/>
  <c r="BA46" i="10" s="1"/>
  <c r="AV47" i="10" a="1"/>
  <c r="AV47" i="10" s="1"/>
  <c r="AW47" i="10" s="1"/>
  <c r="AX47" i="10" a="1"/>
  <c r="AX47" i="10" s="1"/>
  <c r="AY47" i="10" s="1"/>
  <c r="AZ47" i="10" a="1"/>
  <c r="AZ47" i="10" s="1"/>
  <c r="BA47" i="10" s="1"/>
  <c r="AV48" i="10" a="1"/>
  <c r="AV48" i="10" s="1"/>
  <c r="AW48" i="10" s="1"/>
  <c r="AX48" i="10" a="1"/>
  <c r="AX48" i="10" s="1"/>
  <c r="AY48" i="10" s="1"/>
  <c r="AZ48" i="10" a="1"/>
  <c r="AZ48" i="10" s="1"/>
  <c r="BA48" i="10" s="1"/>
  <c r="AV49" i="10" a="1"/>
  <c r="AV49" i="10" s="1"/>
  <c r="AW49" i="10" s="1"/>
  <c r="AX49" i="10" a="1"/>
  <c r="AX49" i="10" s="1"/>
  <c r="AY49" i="10" s="1"/>
  <c r="AZ49" i="10" a="1"/>
  <c r="AZ49" i="10" s="1"/>
  <c r="BA49" i="10" s="1"/>
  <c r="AV50" i="10" a="1"/>
  <c r="AV50" i="10" s="1"/>
  <c r="AW50" i="10" s="1"/>
  <c r="AX50" i="10" a="1"/>
  <c r="AX50" i="10" s="1"/>
  <c r="AY50" i="10" s="1"/>
  <c r="AZ50" i="10" a="1"/>
  <c r="AZ50" i="10" s="1"/>
  <c r="BA50" i="10" s="1"/>
  <c r="AV51" i="10" a="1"/>
  <c r="AV51" i="10" s="1"/>
  <c r="AW51" i="10" s="1"/>
  <c r="AX51" i="10" a="1"/>
  <c r="AX51" i="10" s="1"/>
  <c r="AY51" i="10" s="1"/>
  <c r="AZ51" i="10" a="1"/>
  <c r="AZ51" i="10" s="1"/>
  <c r="BA51" i="10" s="1"/>
  <c r="AV52" i="10" a="1"/>
  <c r="AV52" i="10" s="1"/>
  <c r="AW52" i="10" s="1"/>
  <c r="AX52" i="10" a="1"/>
  <c r="AX52" i="10" s="1"/>
  <c r="AY52" i="10" s="1"/>
  <c r="AZ52" i="10" a="1"/>
  <c r="AZ52" i="10" s="1"/>
  <c r="BA52" i="10" s="1"/>
  <c r="AV53" i="10" a="1"/>
  <c r="AV53" i="10" s="1"/>
  <c r="AW53" i="10" s="1"/>
  <c r="AX53" i="10" a="1"/>
  <c r="AX53" i="10" s="1"/>
  <c r="AY53" i="10" s="1"/>
  <c r="AZ53" i="10" a="1"/>
  <c r="AZ53" i="10" s="1"/>
  <c r="BA53" i="10" s="1"/>
  <c r="AV54" i="10" a="1"/>
  <c r="AV54" i="10" s="1"/>
  <c r="AW54" i="10" s="1"/>
  <c r="AX54" i="10" a="1"/>
  <c r="AX54" i="10" s="1"/>
  <c r="AY54" i="10" s="1"/>
  <c r="AZ54" i="10" a="1"/>
  <c r="AZ54" i="10" s="1"/>
  <c r="BA54" i="10" s="1"/>
  <c r="AV55" i="10" a="1"/>
  <c r="AV55" i="10" s="1"/>
  <c r="AW55" i="10" s="1"/>
  <c r="AX55" i="10" a="1"/>
  <c r="AX55" i="10" s="1"/>
  <c r="AY55" i="10" s="1"/>
  <c r="AZ55" i="10" a="1"/>
  <c r="AZ55" i="10" s="1"/>
  <c r="BA55" i="10" s="1"/>
  <c r="AV56" i="10" a="1"/>
  <c r="AV56" i="10" s="1"/>
  <c r="AW56" i="10" s="1"/>
  <c r="AX56" i="10" a="1"/>
  <c r="AX56" i="10" s="1"/>
  <c r="AY56" i="10" s="1"/>
  <c r="AZ56" i="10" a="1"/>
  <c r="AZ56" i="10" s="1"/>
  <c r="BA56" i="10" s="1"/>
  <c r="AV57" i="10" a="1"/>
  <c r="AV57" i="10" s="1"/>
  <c r="AW57" i="10" s="1"/>
  <c r="AX57" i="10" a="1"/>
  <c r="AX57" i="10" s="1"/>
  <c r="AY57" i="10" s="1"/>
  <c r="AZ57" i="10" a="1"/>
  <c r="AZ57" i="10" s="1"/>
  <c r="BA57" i="10" s="1"/>
  <c r="AV58" i="10" a="1"/>
  <c r="AV58" i="10" s="1"/>
  <c r="AW58" i="10" s="1"/>
  <c r="AX58" i="10" a="1"/>
  <c r="AX58" i="10" s="1"/>
  <c r="AY58" i="10" s="1"/>
  <c r="AZ58" i="10" a="1"/>
  <c r="AZ58" i="10" s="1"/>
  <c r="BA58" i="10" s="1"/>
  <c r="AV59" i="10" a="1"/>
  <c r="AV59" i="10" s="1"/>
  <c r="AW59" i="10" s="1"/>
  <c r="AX59" i="10" a="1"/>
  <c r="AX59" i="10" s="1"/>
  <c r="AY59" i="10" s="1"/>
  <c r="AZ59" i="10" a="1"/>
  <c r="AZ59" i="10" s="1"/>
  <c r="BA59" i="10" s="1"/>
  <c r="AV60" i="10" a="1"/>
  <c r="AV60" i="10" s="1"/>
  <c r="AW60" i="10" s="1"/>
  <c r="AX60" i="10" a="1"/>
  <c r="AX60" i="10" s="1"/>
  <c r="AY60" i="10" s="1"/>
  <c r="AZ60" i="10" a="1"/>
  <c r="AZ60" i="10" s="1"/>
  <c r="BA60" i="10" s="1"/>
  <c r="AV61" i="10" a="1"/>
  <c r="AV61" i="10" s="1"/>
  <c r="AW61" i="10" s="1"/>
  <c r="AX61" i="10" a="1"/>
  <c r="AX61" i="10" s="1"/>
  <c r="AY61" i="10" s="1"/>
  <c r="AZ61" i="10" a="1"/>
  <c r="AZ61" i="10" s="1"/>
  <c r="BA61" i="10" s="1"/>
  <c r="AV62" i="10" a="1"/>
  <c r="AV62" i="10" s="1"/>
  <c r="AW62" i="10" s="1"/>
  <c r="AX62" i="10" a="1"/>
  <c r="AX62" i="10" s="1"/>
  <c r="AY62" i="10" s="1"/>
  <c r="AZ62" i="10" a="1"/>
  <c r="AZ62" i="10" s="1"/>
  <c r="BA62" i="10" s="1"/>
  <c r="AV63" i="10" a="1"/>
  <c r="AV63" i="10" s="1"/>
  <c r="AW63" i="10" s="1"/>
  <c r="AX63" i="10" a="1"/>
  <c r="AX63" i="10" s="1"/>
  <c r="AY63" i="10" s="1"/>
  <c r="AZ63" i="10" a="1"/>
  <c r="AZ63" i="10" s="1"/>
  <c r="BA63" i="10" s="1"/>
  <c r="AV64" i="10" a="1"/>
  <c r="AV64" i="10" s="1"/>
  <c r="AW64" i="10" s="1"/>
  <c r="AX64" i="10" a="1"/>
  <c r="AX64" i="10" s="1"/>
  <c r="AY64" i="10" s="1"/>
  <c r="AZ64" i="10" a="1"/>
  <c r="AZ64" i="10" s="1"/>
  <c r="BA64" i="10" s="1"/>
  <c r="AV65" i="10" a="1"/>
  <c r="AV65" i="10" s="1"/>
  <c r="AW65" i="10" s="1"/>
  <c r="AX65" i="10" a="1"/>
  <c r="AX65" i="10" s="1"/>
  <c r="AY65" i="10" s="1"/>
  <c r="AZ65" i="10" a="1"/>
  <c r="AZ65" i="10" s="1"/>
  <c r="BA65" i="10" s="1"/>
  <c r="AV66" i="10" a="1"/>
  <c r="AV66" i="10" s="1"/>
  <c r="AW66" i="10" s="1"/>
  <c r="AX66" i="10" a="1"/>
  <c r="AX66" i="10" s="1"/>
  <c r="AY66" i="10" s="1"/>
  <c r="AZ66" i="10" a="1"/>
  <c r="AZ66" i="10" s="1"/>
  <c r="BA66" i="10" s="1"/>
  <c r="AV67" i="10" a="1"/>
  <c r="AV67" i="10" s="1"/>
  <c r="AW67" i="10" s="1"/>
  <c r="AX67" i="10" a="1"/>
  <c r="AX67" i="10" s="1"/>
  <c r="AY67" i="10" s="1"/>
  <c r="AZ67" i="10" a="1"/>
  <c r="AZ67" i="10" s="1"/>
  <c r="BA67" i="10" s="1"/>
  <c r="AV68" i="10" a="1"/>
  <c r="AV68" i="10" s="1"/>
  <c r="AW68" i="10" s="1"/>
  <c r="AX68" i="10" a="1"/>
  <c r="AX68" i="10" s="1"/>
  <c r="AY68" i="10" s="1"/>
  <c r="AZ68" i="10" a="1"/>
  <c r="AZ68" i="10" s="1"/>
  <c r="BA68" i="10" s="1"/>
  <c r="AV69" i="10" a="1"/>
  <c r="AV69" i="10" s="1"/>
  <c r="AW69" i="10" s="1"/>
  <c r="AX69" i="10" a="1"/>
  <c r="AX69" i="10" s="1"/>
  <c r="AY69" i="10" s="1"/>
  <c r="AZ69" i="10" a="1"/>
  <c r="AZ69" i="10" s="1"/>
  <c r="BA69" i="10" s="1"/>
  <c r="AV70" i="10" a="1"/>
  <c r="AV70" i="10" s="1"/>
  <c r="AW70" i="10" s="1"/>
  <c r="AX70" i="10" a="1"/>
  <c r="AX70" i="10" s="1"/>
  <c r="AY70" i="10" s="1"/>
  <c r="AZ70" i="10" a="1"/>
  <c r="AZ70" i="10" s="1"/>
  <c r="BA70" i="10" s="1"/>
  <c r="AV71" i="10" a="1"/>
  <c r="AV71" i="10" s="1"/>
  <c r="AW71" i="10" s="1"/>
  <c r="AX71" i="10" a="1"/>
  <c r="AX71" i="10" s="1"/>
  <c r="AY71" i="10" s="1"/>
  <c r="AZ71" i="10" a="1"/>
  <c r="AZ71" i="10" s="1"/>
  <c r="BA71" i="10" s="1"/>
  <c r="AV72" i="10" a="1"/>
  <c r="AV72" i="10" s="1"/>
  <c r="AW72" i="10" s="1"/>
  <c r="AX72" i="10" a="1"/>
  <c r="AX72" i="10" s="1"/>
  <c r="AY72" i="10" s="1"/>
  <c r="AZ72" i="10" a="1"/>
  <c r="AZ72" i="10" s="1"/>
  <c r="BA72" i="10" s="1"/>
  <c r="AV73" i="10" a="1"/>
  <c r="AV73" i="10" s="1"/>
  <c r="AW73" i="10" s="1"/>
  <c r="AX73" i="10" a="1"/>
  <c r="AX73" i="10" s="1"/>
  <c r="AY73" i="10" s="1"/>
  <c r="AZ73" i="10" a="1"/>
  <c r="AZ73" i="10" s="1"/>
  <c r="BA73" i="10" s="1"/>
  <c r="AV74" i="10" a="1"/>
  <c r="AV74" i="10" s="1"/>
  <c r="AW74" i="10" s="1"/>
  <c r="AX74" i="10" a="1"/>
  <c r="AX74" i="10" s="1"/>
  <c r="AY74" i="10" s="1"/>
  <c r="AZ74" i="10" a="1"/>
  <c r="AZ74" i="10" s="1"/>
  <c r="BA74" i="10" s="1"/>
  <c r="AV75" i="10" a="1"/>
  <c r="AV75" i="10" s="1"/>
  <c r="AW75" i="10" s="1"/>
  <c r="AX75" i="10" a="1"/>
  <c r="AX75" i="10" s="1"/>
  <c r="AY75" i="10" s="1"/>
  <c r="AZ75" i="10" a="1"/>
  <c r="AZ75" i="10" s="1"/>
  <c r="BA75" i="10" s="1"/>
  <c r="AV76" i="10" a="1"/>
  <c r="AV76" i="10" s="1"/>
  <c r="AW76" i="10" s="1"/>
  <c r="AX76" i="10" a="1"/>
  <c r="AX76" i="10" s="1"/>
  <c r="AY76" i="10" s="1"/>
  <c r="AZ76" i="10" a="1"/>
  <c r="AZ76" i="10" s="1"/>
  <c r="BA76" i="10" s="1"/>
  <c r="AV77" i="10" a="1"/>
  <c r="AV77" i="10" s="1"/>
  <c r="AW77" i="10" s="1"/>
  <c r="AX77" i="10" a="1"/>
  <c r="AX77" i="10" s="1"/>
  <c r="AY77" i="10" s="1"/>
  <c r="AZ77" i="10" a="1"/>
  <c r="AZ77" i="10" s="1"/>
  <c r="BA77" i="10" s="1"/>
  <c r="AV78" i="10" a="1"/>
  <c r="AV78" i="10" s="1"/>
  <c r="AW78" i="10" s="1"/>
  <c r="AX78" i="10" a="1"/>
  <c r="AX78" i="10" s="1"/>
  <c r="AY78" i="10" s="1"/>
  <c r="AZ78" i="10" a="1"/>
  <c r="AZ78" i="10" s="1"/>
  <c r="BA78" i="10" s="1"/>
  <c r="AV79" i="10" a="1"/>
  <c r="AV79" i="10" s="1"/>
  <c r="AW79" i="10" s="1"/>
  <c r="AX79" i="10" a="1"/>
  <c r="AX79" i="10" s="1"/>
  <c r="AY79" i="10" s="1"/>
  <c r="AZ79" i="10" a="1"/>
  <c r="AZ79" i="10" s="1"/>
  <c r="BA79" i="10" s="1"/>
  <c r="AV80" i="10" a="1"/>
  <c r="AV80" i="10" s="1"/>
  <c r="AW80" i="10" s="1"/>
  <c r="AX80" i="10" a="1"/>
  <c r="AX80" i="10" s="1"/>
  <c r="AY80" i="10" s="1"/>
  <c r="AZ80" i="10" a="1"/>
  <c r="AZ80" i="10" s="1"/>
  <c r="BA80" i="10" s="1"/>
  <c r="AV81" i="10" a="1"/>
  <c r="AV81" i="10" s="1"/>
  <c r="AW81" i="10" s="1"/>
  <c r="AX81" i="10" a="1"/>
  <c r="AX81" i="10" s="1"/>
  <c r="AY81" i="10" s="1"/>
  <c r="AZ81" i="10" a="1"/>
  <c r="AZ81" i="10" s="1"/>
  <c r="BA81" i="10" s="1"/>
  <c r="AV82" i="10" a="1"/>
  <c r="AV82" i="10" s="1"/>
  <c r="AW82" i="10" s="1"/>
  <c r="AX82" i="10" a="1"/>
  <c r="AX82" i="10" s="1"/>
  <c r="AY82" i="10" s="1"/>
  <c r="AZ82" i="10" a="1"/>
  <c r="AZ82" i="10" s="1"/>
  <c r="BA82" i="10" s="1"/>
  <c r="AV83" i="10" a="1"/>
  <c r="AV83" i="10" s="1"/>
  <c r="AW83" i="10" s="1"/>
  <c r="AX83" i="10" a="1"/>
  <c r="AX83" i="10" s="1"/>
  <c r="AY83" i="10" s="1"/>
  <c r="AZ83" i="10" a="1"/>
  <c r="AZ83" i="10" s="1"/>
  <c r="BA83" i="10" s="1"/>
  <c r="AV84" i="10" a="1"/>
  <c r="AV84" i="10" s="1"/>
  <c r="AW84" i="10" s="1"/>
  <c r="AX84" i="10" a="1"/>
  <c r="AX84" i="10" s="1"/>
  <c r="AY84" i="10" s="1"/>
  <c r="AZ84" i="10" a="1"/>
  <c r="AZ84" i="10" s="1"/>
  <c r="BA84" i="10" s="1"/>
  <c r="AV85" i="10" a="1"/>
  <c r="AV85" i="10" s="1"/>
  <c r="AW85" i="10" s="1"/>
  <c r="AX85" i="10" a="1"/>
  <c r="AX85" i="10" s="1"/>
  <c r="AY85" i="10" s="1"/>
  <c r="AZ85" i="10" a="1"/>
  <c r="AZ85" i="10" s="1"/>
  <c r="BA85" i="10" s="1"/>
  <c r="AP40" i="10" a="1"/>
  <c r="AP40" i="10" s="1"/>
  <c r="AR40" i="10" a="1"/>
  <c r="AR40" i="10" s="1"/>
  <c r="AT40" i="10" a="1"/>
  <c r="AT40" i="10" s="1"/>
  <c r="AU40" i="10" s="1"/>
  <c r="AP41" i="10" a="1"/>
  <c r="AP41" i="10" s="1"/>
  <c r="AQ41" i="10" s="1"/>
  <c r="AR41" i="10" a="1"/>
  <c r="AR41" i="10" s="1"/>
  <c r="AT41" i="10" a="1"/>
  <c r="AT41" i="10" s="1"/>
  <c r="AU41" i="10" s="1"/>
  <c r="AP42" i="10" a="1"/>
  <c r="AP42" i="10" s="1"/>
  <c r="AQ42" i="10" s="1"/>
  <c r="AR42" i="10" a="1"/>
  <c r="AR42" i="10" s="1"/>
  <c r="AT42" i="10" a="1"/>
  <c r="AT42" i="10" s="1"/>
  <c r="AU42" i="10" s="1"/>
  <c r="AP43" i="10" a="1"/>
  <c r="AP43" i="10" s="1"/>
  <c r="AQ43" i="10" s="1"/>
  <c r="AR43" i="10" a="1"/>
  <c r="AR43" i="10" s="1"/>
  <c r="AT43" i="10" a="1"/>
  <c r="AT43" i="10" s="1"/>
  <c r="AU43" i="10" s="1"/>
  <c r="AP44" i="10" a="1"/>
  <c r="AP44" i="10" s="1"/>
  <c r="AQ44" i="10" s="1"/>
  <c r="AR44" i="10" a="1"/>
  <c r="AR44" i="10" s="1"/>
  <c r="AT44" i="10" a="1"/>
  <c r="AT44" i="10" s="1"/>
  <c r="AU44" i="10" s="1"/>
  <c r="AP45" i="10" a="1"/>
  <c r="AP45" i="10" s="1"/>
  <c r="AQ45" i="10" s="1"/>
  <c r="AR45" i="10" a="1"/>
  <c r="AR45" i="10" s="1"/>
  <c r="AT45" i="10" a="1"/>
  <c r="AT45" i="10" s="1"/>
  <c r="AU45" i="10" s="1"/>
  <c r="AP46" i="10" a="1"/>
  <c r="AP46" i="10" s="1"/>
  <c r="AQ46" i="10" s="1"/>
  <c r="AR46" i="10" a="1"/>
  <c r="AR46" i="10" s="1"/>
  <c r="AT46" i="10" a="1"/>
  <c r="AT46" i="10" s="1"/>
  <c r="AU46" i="10" s="1"/>
  <c r="AP47" i="10" a="1"/>
  <c r="AP47" i="10" s="1"/>
  <c r="AQ47" i="10" s="1"/>
  <c r="AR47" i="10" a="1"/>
  <c r="AR47" i="10" s="1"/>
  <c r="AT47" i="10" a="1"/>
  <c r="AT47" i="10" s="1"/>
  <c r="AU47" i="10" s="1"/>
  <c r="AP48" i="10" a="1"/>
  <c r="AP48" i="10" s="1"/>
  <c r="AQ48" i="10" s="1"/>
  <c r="AR48" i="10" a="1"/>
  <c r="AR48" i="10" s="1"/>
  <c r="AS48" i="10" s="1"/>
  <c r="AT48" i="10" a="1"/>
  <c r="AT48" i="10" s="1"/>
  <c r="AU48" i="10" s="1"/>
  <c r="AP49" i="10" a="1"/>
  <c r="AP49" i="10" s="1"/>
  <c r="AQ49" i="10" s="1"/>
  <c r="AR49" i="10" a="1"/>
  <c r="AR49" i="10" s="1"/>
  <c r="AS49" i="10" s="1"/>
  <c r="AT49" i="10" a="1"/>
  <c r="AT49" i="10" s="1"/>
  <c r="AU49" i="10" s="1"/>
  <c r="AP50" i="10" a="1"/>
  <c r="AP50" i="10" s="1"/>
  <c r="AQ50" i="10" s="1"/>
  <c r="AR50" i="10" a="1"/>
  <c r="AR50" i="10" s="1"/>
  <c r="AS50" i="10" s="1"/>
  <c r="AT50" i="10" a="1"/>
  <c r="AT50" i="10" s="1"/>
  <c r="AU50" i="10" s="1"/>
  <c r="AP51" i="10" a="1"/>
  <c r="AP51" i="10" s="1"/>
  <c r="AQ51" i="10" s="1"/>
  <c r="AR51" i="10" a="1"/>
  <c r="AR51" i="10" s="1"/>
  <c r="AS51" i="10" s="1"/>
  <c r="AT51" i="10" a="1"/>
  <c r="AT51" i="10" s="1"/>
  <c r="AU51" i="10" s="1"/>
  <c r="AP52" i="10" a="1"/>
  <c r="AP52" i="10" s="1"/>
  <c r="AQ52" i="10" s="1"/>
  <c r="AR52" i="10" a="1"/>
  <c r="AR52" i="10" s="1"/>
  <c r="AS52" i="10" s="1"/>
  <c r="AT52" i="10" a="1"/>
  <c r="AT52" i="10" s="1"/>
  <c r="AU52" i="10" s="1"/>
  <c r="AP53" i="10" a="1"/>
  <c r="AP53" i="10" s="1"/>
  <c r="AQ53" i="10" s="1"/>
  <c r="AR53" i="10" a="1"/>
  <c r="AR53" i="10" s="1"/>
  <c r="AS53" i="10" s="1"/>
  <c r="AT53" i="10" a="1"/>
  <c r="AT53" i="10" s="1"/>
  <c r="AU53" i="10" s="1"/>
  <c r="AP54" i="10" a="1"/>
  <c r="AP54" i="10" s="1"/>
  <c r="AQ54" i="10" s="1"/>
  <c r="AR54" i="10" a="1"/>
  <c r="AR54" i="10" s="1"/>
  <c r="AS54" i="10" s="1"/>
  <c r="AT54" i="10" a="1"/>
  <c r="AT54" i="10" s="1"/>
  <c r="AU54" i="10" s="1"/>
  <c r="AP55" i="10" a="1"/>
  <c r="AP55" i="10" s="1"/>
  <c r="AQ55" i="10" s="1"/>
  <c r="AR55" i="10" a="1"/>
  <c r="AR55" i="10" s="1"/>
  <c r="AS55" i="10" s="1"/>
  <c r="AT55" i="10" a="1"/>
  <c r="AT55" i="10" s="1"/>
  <c r="AU55" i="10" s="1"/>
  <c r="AP56" i="10" a="1"/>
  <c r="AP56" i="10" s="1"/>
  <c r="AQ56" i="10" s="1"/>
  <c r="AR56" i="10" a="1"/>
  <c r="AR56" i="10" s="1"/>
  <c r="AS56" i="10" s="1"/>
  <c r="AT56" i="10" a="1"/>
  <c r="AT56" i="10" s="1"/>
  <c r="AU56" i="10" s="1"/>
  <c r="AP57" i="10" a="1"/>
  <c r="AP57" i="10" s="1"/>
  <c r="AQ57" i="10" s="1"/>
  <c r="AR57" i="10" a="1"/>
  <c r="AR57" i="10" s="1"/>
  <c r="AS57" i="10" s="1"/>
  <c r="AT57" i="10" a="1"/>
  <c r="AT57" i="10" s="1"/>
  <c r="AU57" i="10" s="1"/>
  <c r="AP58" i="10" a="1"/>
  <c r="AP58" i="10" s="1"/>
  <c r="AQ58" i="10" s="1"/>
  <c r="AR58" i="10" a="1"/>
  <c r="AR58" i="10" s="1"/>
  <c r="AS58" i="10" s="1"/>
  <c r="AT58" i="10" a="1"/>
  <c r="AT58" i="10" s="1"/>
  <c r="AU58" i="10" s="1"/>
  <c r="AP59" i="10" a="1"/>
  <c r="AP59" i="10" s="1"/>
  <c r="AQ59" i="10" s="1"/>
  <c r="AR59" i="10" a="1"/>
  <c r="AR59" i="10" s="1"/>
  <c r="AS59" i="10" s="1"/>
  <c r="AT59" i="10" a="1"/>
  <c r="AT59" i="10" s="1"/>
  <c r="AU59" i="10" s="1"/>
  <c r="AP60" i="10" a="1"/>
  <c r="AP60" i="10" s="1"/>
  <c r="AQ60" i="10" s="1"/>
  <c r="AR60" i="10" a="1"/>
  <c r="AR60" i="10" s="1"/>
  <c r="AS60" i="10" s="1"/>
  <c r="AT60" i="10" a="1"/>
  <c r="AT60" i="10" s="1"/>
  <c r="AU60" i="10" s="1"/>
  <c r="AP61" i="10" a="1"/>
  <c r="AP61" i="10" s="1"/>
  <c r="AQ61" i="10" s="1"/>
  <c r="AR61" i="10" a="1"/>
  <c r="AR61" i="10" s="1"/>
  <c r="AS61" i="10" s="1"/>
  <c r="AT61" i="10" a="1"/>
  <c r="AT61" i="10" s="1"/>
  <c r="AU61" i="10" s="1"/>
  <c r="AP62" i="10" a="1"/>
  <c r="AP62" i="10" s="1"/>
  <c r="AQ62" i="10" s="1"/>
  <c r="AR62" i="10" a="1"/>
  <c r="AR62" i="10" s="1"/>
  <c r="AS62" i="10" s="1"/>
  <c r="AT62" i="10" a="1"/>
  <c r="AT62" i="10" s="1"/>
  <c r="AU62" i="10" s="1"/>
  <c r="AP63" i="10" a="1"/>
  <c r="AP63" i="10" s="1"/>
  <c r="AQ63" i="10" s="1"/>
  <c r="AR63" i="10" a="1"/>
  <c r="AR63" i="10" s="1"/>
  <c r="AS63" i="10" s="1"/>
  <c r="AT63" i="10" a="1"/>
  <c r="AT63" i="10" s="1"/>
  <c r="AU63" i="10" s="1"/>
  <c r="AP64" i="10" a="1"/>
  <c r="AP64" i="10" s="1"/>
  <c r="AQ64" i="10" s="1"/>
  <c r="AR64" i="10" a="1"/>
  <c r="AR64" i="10" s="1"/>
  <c r="AS64" i="10" s="1"/>
  <c r="AT64" i="10" a="1"/>
  <c r="AT64" i="10" s="1"/>
  <c r="AU64" i="10" s="1"/>
  <c r="AP65" i="10" a="1"/>
  <c r="AP65" i="10" s="1"/>
  <c r="AQ65" i="10" s="1"/>
  <c r="AR65" i="10" a="1"/>
  <c r="AR65" i="10" s="1"/>
  <c r="AS65" i="10" s="1"/>
  <c r="AT65" i="10" a="1"/>
  <c r="AT65" i="10" s="1"/>
  <c r="AU65" i="10" s="1"/>
  <c r="AP66" i="10" a="1"/>
  <c r="AP66" i="10" s="1"/>
  <c r="AQ66" i="10" s="1"/>
  <c r="AR66" i="10" a="1"/>
  <c r="AR66" i="10" s="1"/>
  <c r="AS66" i="10" s="1"/>
  <c r="AT66" i="10" a="1"/>
  <c r="AT66" i="10" s="1"/>
  <c r="AU66" i="10" s="1"/>
  <c r="AP67" i="10" a="1"/>
  <c r="AP67" i="10" s="1"/>
  <c r="AQ67" i="10" s="1"/>
  <c r="AR67" i="10" a="1"/>
  <c r="AR67" i="10" s="1"/>
  <c r="AS67" i="10" s="1"/>
  <c r="AT67" i="10" a="1"/>
  <c r="AT67" i="10" s="1"/>
  <c r="AU67" i="10" s="1"/>
  <c r="AP68" i="10" a="1"/>
  <c r="AP68" i="10" s="1"/>
  <c r="AQ68" i="10" s="1"/>
  <c r="AR68" i="10" a="1"/>
  <c r="AR68" i="10" s="1"/>
  <c r="AS68" i="10" s="1"/>
  <c r="AT68" i="10" a="1"/>
  <c r="AT68" i="10" s="1"/>
  <c r="AU68" i="10" s="1"/>
  <c r="AP69" i="10" a="1"/>
  <c r="AP69" i="10" s="1"/>
  <c r="AQ69" i="10" s="1"/>
  <c r="AR69" i="10" a="1"/>
  <c r="AR69" i="10" s="1"/>
  <c r="AS69" i="10" s="1"/>
  <c r="AT69" i="10" a="1"/>
  <c r="AT69" i="10" s="1"/>
  <c r="AU69" i="10" s="1"/>
  <c r="AP70" i="10" a="1"/>
  <c r="AP70" i="10" s="1"/>
  <c r="AQ70" i="10" s="1"/>
  <c r="AR70" i="10" a="1"/>
  <c r="AR70" i="10" s="1"/>
  <c r="AS70" i="10" s="1"/>
  <c r="AT70" i="10" a="1"/>
  <c r="AT70" i="10" s="1"/>
  <c r="AU70" i="10" s="1"/>
  <c r="AP71" i="10" a="1"/>
  <c r="AP71" i="10" s="1"/>
  <c r="AQ71" i="10" s="1"/>
  <c r="AR71" i="10" a="1"/>
  <c r="AR71" i="10" s="1"/>
  <c r="AS71" i="10" s="1"/>
  <c r="AT71" i="10" a="1"/>
  <c r="AT71" i="10" s="1"/>
  <c r="AU71" i="10" s="1"/>
  <c r="AP72" i="10" a="1"/>
  <c r="AP72" i="10" s="1"/>
  <c r="AQ72" i="10" s="1"/>
  <c r="AR72" i="10" a="1"/>
  <c r="AR72" i="10" s="1"/>
  <c r="AS72" i="10" s="1"/>
  <c r="AT72" i="10" a="1"/>
  <c r="AT72" i="10" s="1"/>
  <c r="AU72" i="10" s="1"/>
  <c r="AP73" i="10" a="1"/>
  <c r="AP73" i="10" s="1"/>
  <c r="AQ73" i="10" s="1"/>
  <c r="AR73" i="10" a="1"/>
  <c r="AR73" i="10" s="1"/>
  <c r="AS73" i="10" s="1"/>
  <c r="AT73" i="10" a="1"/>
  <c r="AT73" i="10" s="1"/>
  <c r="AU73" i="10" s="1"/>
  <c r="AP74" i="10" a="1"/>
  <c r="AP74" i="10" s="1"/>
  <c r="AQ74" i="10" s="1"/>
  <c r="AR74" i="10" a="1"/>
  <c r="AR74" i="10" s="1"/>
  <c r="AS74" i="10" s="1"/>
  <c r="AT74" i="10" a="1"/>
  <c r="AT74" i="10" s="1"/>
  <c r="AU74" i="10" s="1"/>
  <c r="AP75" i="10" a="1"/>
  <c r="AP75" i="10" s="1"/>
  <c r="AQ75" i="10" s="1"/>
  <c r="AR75" i="10" a="1"/>
  <c r="AR75" i="10" s="1"/>
  <c r="AS75" i="10" s="1"/>
  <c r="AT75" i="10" a="1"/>
  <c r="AT75" i="10" s="1"/>
  <c r="AU75" i="10" s="1"/>
  <c r="AP76" i="10" a="1"/>
  <c r="AP76" i="10" s="1"/>
  <c r="AQ76" i="10" s="1"/>
  <c r="AR76" i="10" a="1"/>
  <c r="AR76" i="10" s="1"/>
  <c r="AS76" i="10" s="1"/>
  <c r="AT76" i="10" a="1"/>
  <c r="AT76" i="10" s="1"/>
  <c r="AU76" i="10" s="1"/>
  <c r="AP77" i="10" a="1"/>
  <c r="AP77" i="10" s="1"/>
  <c r="AQ77" i="10" s="1"/>
  <c r="AR77" i="10" a="1"/>
  <c r="AR77" i="10" s="1"/>
  <c r="AS77" i="10" s="1"/>
  <c r="AT77" i="10" a="1"/>
  <c r="AT77" i="10" s="1"/>
  <c r="AU77" i="10" s="1"/>
  <c r="AP78" i="10" a="1"/>
  <c r="AP78" i="10" s="1"/>
  <c r="AQ78" i="10" s="1"/>
  <c r="AR78" i="10" a="1"/>
  <c r="AR78" i="10" s="1"/>
  <c r="AS78" i="10" s="1"/>
  <c r="AT78" i="10" a="1"/>
  <c r="AT78" i="10" s="1"/>
  <c r="AU78" i="10" s="1"/>
  <c r="AP79" i="10" a="1"/>
  <c r="AP79" i="10" s="1"/>
  <c r="AQ79" i="10" s="1"/>
  <c r="AR79" i="10" a="1"/>
  <c r="AR79" i="10" s="1"/>
  <c r="AS79" i="10" s="1"/>
  <c r="AT79" i="10" a="1"/>
  <c r="AT79" i="10" s="1"/>
  <c r="AU79" i="10" s="1"/>
  <c r="AP80" i="10" a="1"/>
  <c r="AP80" i="10" s="1"/>
  <c r="AQ80" i="10" s="1"/>
  <c r="AR80" i="10" a="1"/>
  <c r="AR80" i="10" s="1"/>
  <c r="AS80" i="10" s="1"/>
  <c r="AT80" i="10" a="1"/>
  <c r="AT80" i="10" s="1"/>
  <c r="AU80" i="10" s="1"/>
  <c r="AP81" i="10" a="1"/>
  <c r="AP81" i="10" s="1"/>
  <c r="AQ81" i="10" s="1"/>
  <c r="AR81" i="10" a="1"/>
  <c r="AR81" i="10" s="1"/>
  <c r="AS81" i="10" s="1"/>
  <c r="AT81" i="10" a="1"/>
  <c r="AT81" i="10" s="1"/>
  <c r="AU81" i="10" s="1"/>
  <c r="AP82" i="10" a="1"/>
  <c r="AP82" i="10" s="1"/>
  <c r="AQ82" i="10" s="1"/>
  <c r="AR82" i="10" a="1"/>
  <c r="AR82" i="10" s="1"/>
  <c r="AS82" i="10" s="1"/>
  <c r="AT82" i="10" a="1"/>
  <c r="AT82" i="10" s="1"/>
  <c r="AU82" i="10" s="1"/>
  <c r="AP83" i="10" a="1"/>
  <c r="AP83" i="10" s="1"/>
  <c r="AQ83" i="10" s="1"/>
  <c r="AR83" i="10" a="1"/>
  <c r="AR83" i="10" s="1"/>
  <c r="AS83" i="10" s="1"/>
  <c r="AT83" i="10" a="1"/>
  <c r="AT83" i="10" s="1"/>
  <c r="AU83" i="10" s="1"/>
  <c r="AP84" i="10" a="1"/>
  <c r="AP84" i="10" s="1"/>
  <c r="AQ84" i="10" s="1"/>
  <c r="AR84" i="10" a="1"/>
  <c r="AR84" i="10" s="1"/>
  <c r="AS84" i="10" s="1"/>
  <c r="AT84" i="10" a="1"/>
  <c r="AT84" i="10" s="1"/>
  <c r="AU84" i="10" s="1"/>
  <c r="AP85" i="10" a="1"/>
  <c r="AP85" i="10" s="1"/>
  <c r="AQ85" i="10" s="1"/>
  <c r="AR85" i="10" a="1"/>
  <c r="AR85" i="10" s="1"/>
  <c r="AS85" i="10" s="1"/>
  <c r="AT85" i="10" a="1"/>
  <c r="AT85" i="10" s="1"/>
  <c r="AU85" i="10" s="1"/>
  <c r="AJ40" i="10" a="1"/>
  <c r="AJ40" i="10" s="1"/>
  <c r="AL40" i="10" a="1"/>
  <c r="AL40" i="10" s="1"/>
  <c r="AN40" i="10" a="1"/>
  <c r="AN40" i="10" s="1"/>
  <c r="AJ41" i="10" a="1"/>
  <c r="AJ41" i="10" s="1"/>
  <c r="AL41" i="10" a="1"/>
  <c r="AL41" i="10" s="1"/>
  <c r="AN41" i="10" a="1"/>
  <c r="AN41" i="10" s="1"/>
  <c r="AJ42" i="10" a="1"/>
  <c r="AJ42" i="10" s="1"/>
  <c r="AL42" i="10" a="1"/>
  <c r="AL42" i="10" s="1"/>
  <c r="AN42" i="10" a="1"/>
  <c r="AN42" i="10" s="1"/>
  <c r="AJ43" i="10" a="1"/>
  <c r="AJ43" i="10" s="1"/>
  <c r="AK43" i="10" s="1"/>
  <c r="AL43" i="10" a="1"/>
  <c r="AL43" i="10" s="1"/>
  <c r="AN43" i="10" a="1"/>
  <c r="AN43" i="10" s="1"/>
  <c r="AJ44" i="10" a="1"/>
  <c r="AJ44" i="10" s="1"/>
  <c r="AK44" i="10" s="1"/>
  <c r="AL44" i="10" a="1"/>
  <c r="AL44" i="10" s="1"/>
  <c r="AN44" i="10" a="1"/>
  <c r="AN44" i="10" s="1"/>
  <c r="AJ45" i="10" a="1"/>
  <c r="AJ45" i="10" s="1"/>
  <c r="AK45" i="10" s="1"/>
  <c r="AL45" i="10" a="1"/>
  <c r="AL45" i="10" s="1"/>
  <c r="AM45" i="10" s="1"/>
  <c r="AN45" i="10" a="1"/>
  <c r="AN45" i="10" s="1"/>
  <c r="AJ46" i="10" a="1"/>
  <c r="AJ46" i="10" s="1"/>
  <c r="AK46" i="10" s="1"/>
  <c r="AL46" i="10" a="1"/>
  <c r="AL46" i="10" s="1"/>
  <c r="AM46" i="10" s="1"/>
  <c r="AN46" i="10" a="1"/>
  <c r="AN46" i="10" s="1"/>
  <c r="AJ47" i="10" a="1"/>
  <c r="AJ47" i="10" s="1"/>
  <c r="AK47" i="10" s="1"/>
  <c r="AL47" i="10" a="1"/>
  <c r="AL47" i="10" s="1"/>
  <c r="AM47" i="10" s="1"/>
  <c r="AN47" i="10" a="1"/>
  <c r="AN47" i="10" s="1"/>
  <c r="AJ48" i="10" a="1"/>
  <c r="AJ48" i="10" s="1"/>
  <c r="AK48" i="10" s="1"/>
  <c r="AL48" i="10" a="1"/>
  <c r="AL48" i="10" s="1"/>
  <c r="AM48" i="10" s="1"/>
  <c r="AN48" i="10" a="1"/>
  <c r="AN48" i="10" s="1"/>
  <c r="AJ49" i="10" a="1"/>
  <c r="AJ49" i="10" s="1"/>
  <c r="AK49" i="10" s="1"/>
  <c r="AL49" i="10" a="1"/>
  <c r="AL49" i="10" s="1"/>
  <c r="AM49" i="10" s="1"/>
  <c r="AN49" i="10" a="1"/>
  <c r="AN49" i="10" s="1"/>
  <c r="AO49" i="10" s="1"/>
  <c r="AJ50" i="10" a="1"/>
  <c r="AJ50" i="10" s="1"/>
  <c r="AK50" i="10" s="1"/>
  <c r="AL50" i="10" a="1"/>
  <c r="AL50" i="10" s="1"/>
  <c r="AM50" i="10" s="1"/>
  <c r="AN50" i="10" a="1"/>
  <c r="AN50" i="10" s="1"/>
  <c r="AO50" i="10" s="1"/>
  <c r="AJ51" i="10" a="1"/>
  <c r="AJ51" i="10" s="1"/>
  <c r="AK51" i="10" s="1"/>
  <c r="AL51" i="10" a="1"/>
  <c r="AL51" i="10" s="1"/>
  <c r="AM51" i="10" s="1"/>
  <c r="AN51" i="10" a="1"/>
  <c r="AN51" i="10" s="1"/>
  <c r="AO51" i="10" s="1"/>
  <c r="AJ52" i="10" a="1"/>
  <c r="AJ52" i="10" s="1"/>
  <c r="AK52" i="10" s="1"/>
  <c r="AL52" i="10" a="1"/>
  <c r="AL52" i="10" s="1"/>
  <c r="AM52" i="10" s="1"/>
  <c r="AN52" i="10" a="1"/>
  <c r="AN52" i="10" s="1"/>
  <c r="AO52" i="10" s="1"/>
  <c r="AJ53" i="10" a="1"/>
  <c r="AJ53" i="10" s="1"/>
  <c r="AK53" i="10" s="1"/>
  <c r="AL53" i="10" a="1"/>
  <c r="AL53" i="10" s="1"/>
  <c r="AM53" i="10" s="1"/>
  <c r="AN53" i="10" a="1"/>
  <c r="AN53" i="10" s="1"/>
  <c r="AO53" i="10" s="1"/>
  <c r="AJ54" i="10" a="1"/>
  <c r="AJ54" i="10" s="1"/>
  <c r="AK54" i="10" s="1"/>
  <c r="AL54" i="10" a="1"/>
  <c r="AL54" i="10" s="1"/>
  <c r="AM54" i="10" s="1"/>
  <c r="AN54" i="10" a="1"/>
  <c r="AN54" i="10" s="1"/>
  <c r="AO54" i="10" s="1"/>
  <c r="AJ55" i="10" a="1"/>
  <c r="AJ55" i="10" s="1"/>
  <c r="AK55" i="10" s="1"/>
  <c r="AL55" i="10" a="1"/>
  <c r="AL55" i="10" s="1"/>
  <c r="AM55" i="10" s="1"/>
  <c r="AN55" i="10" a="1"/>
  <c r="AN55" i="10" s="1"/>
  <c r="AO55" i="10" s="1"/>
  <c r="AJ56" i="10" a="1"/>
  <c r="AJ56" i="10" s="1"/>
  <c r="AK56" i="10" s="1"/>
  <c r="AL56" i="10" a="1"/>
  <c r="AL56" i="10" s="1"/>
  <c r="AM56" i="10" s="1"/>
  <c r="AN56" i="10" a="1"/>
  <c r="AN56" i="10" s="1"/>
  <c r="AO56" i="10" s="1"/>
  <c r="AJ57" i="10" a="1"/>
  <c r="AJ57" i="10" s="1"/>
  <c r="AK57" i="10" s="1"/>
  <c r="AL57" i="10" a="1"/>
  <c r="AL57" i="10" s="1"/>
  <c r="AM57" i="10" s="1"/>
  <c r="AN57" i="10" a="1"/>
  <c r="AN57" i="10" s="1"/>
  <c r="AO57" i="10" s="1"/>
  <c r="AJ58" i="10" a="1"/>
  <c r="AJ58" i="10" s="1"/>
  <c r="AK58" i="10" s="1"/>
  <c r="AL58" i="10" a="1"/>
  <c r="AL58" i="10" s="1"/>
  <c r="AM58" i="10" s="1"/>
  <c r="AN58" i="10" a="1"/>
  <c r="AN58" i="10" s="1"/>
  <c r="AO58" i="10" s="1"/>
  <c r="AJ59" i="10" a="1"/>
  <c r="AJ59" i="10" s="1"/>
  <c r="AK59" i="10" s="1"/>
  <c r="AL59" i="10" a="1"/>
  <c r="AL59" i="10" s="1"/>
  <c r="AM59" i="10" s="1"/>
  <c r="AN59" i="10" a="1"/>
  <c r="AN59" i="10" s="1"/>
  <c r="AO59" i="10" s="1"/>
  <c r="AJ60" i="10" a="1"/>
  <c r="AJ60" i="10" s="1"/>
  <c r="AK60" i="10" s="1"/>
  <c r="AL60" i="10" a="1"/>
  <c r="AL60" i="10" s="1"/>
  <c r="AM60" i="10" s="1"/>
  <c r="AN60" i="10" a="1"/>
  <c r="AN60" i="10" s="1"/>
  <c r="AO60" i="10" s="1"/>
  <c r="AJ61" i="10" a="1"/>
  <c r="AJ61" i="10" s="1"/>
  <c r="AK61" i="10" s="1"/>
  <c r="AL61" i="10" a="1"/>
  <c r="AL61" i="10" s="1"/>
  <c r="AM61" i="10" s="1"/>
  <c r="AN61" i="10" a="1"/>
  <c r="AN61" i="10" s="1"/>
  <c r="AO61" i="10" s="1"/>
  <c r="AJ62" i="10" a="1"/>
  <c r="AJ62" i="10" s="1"/>
  <c r="AK62" i="10" s="1"/>
  <c r="AL62" i="10" a="1"/>
  <c r="AL62" i="10" s="1"/>
  <c r="AM62" i="10" s="1"/>
  <c r="AN62" i="10" a="1"/>
  <c r="AN62" i="10" s="1"/>
  <c r="AO62" i="10" s="1"/>
  <c r="AJ63" i="10" a="1"/>
  <c r="AJ63" i="10" s="1"/>
  <c r="AK63" i="10" s="1"/>
  <c r="AL63" i="10" a="1"/>
  <c r="AL63" i="10" s="1"/>
  <c r="AM63" i="10" s="1"/>
  <c r="AN63" i="10" a="1"/>
  <c r="AN63" i="10" s="1"/>
  <c r="AO63" i="10" s="1"/>
  <c r="AJ64" i="10" a="1"/>
  <c r="AJ64" i="10" s="1"/>
  <c r="AK64" i="10" s="1"/>
  <c r="AL64" i="10" a="1"/>
  <c r="AL64" i="10" s="1"/>
  <c r="AM64" i="10" s="1"/>
  <c r="AN64" i="10" a="1"/>
  <c r="AN64" i="10" s="1"/>
  <c r="AO64" i="10" s="1"/>
  <c r="AJ65" i="10" a="1"/>
  <c r="AJ65" i="10" s="1"/>
  <c r="AK65" i="10" s="1"/>
  <c r="AL65" i="10" a="1"/>
  <c r="AL65" i="10" s="1"/>
  <c r="AM65" i="10" s="1"/>
  <c r="AN65" i="10" a="1"/>
  <c r="AN65" i="10" s="1"/>
  <c r="AO65" i="10" s="1"/>
  <c r="AJ66" i="10" a="1"/>
  <c r="AJ66" i="10" s="1"/>
  <c r="AK66" i="10" s="1"/>
  <c r="AL66" i="10" a="1"/>
  <c r="AL66" i="10" s="1"/>
  <c r="AM66" i="10" s="1"/>
  <c r="AN66" i="10" a="1"/>
  <c r="AN66" i="10" s="1"/>
  <c r="AO66" i="10" s="1"/>
  <c r="AJ67" i="10" a="1"/>
  <c r="AJ67" i="10" s="1"/>
  <c r="AK67" i="10" s="1"/>
  <c r="AL67" i="10" a="1"/>
  <c r="AL67" i="10" s="1"/>
  <c r="AM67" i="10" s="1"/>
  <c r="AN67" i="10" a="1"/>
  <c r="AN67" i="10" s="1"/>
  <c r="AO67" i="10" s="1"/>
  <c r="AJ68" i="10" a="1"/>
  <c r="AJ68" i="10" s="1"/>
  <c r="AK68" i="10" s="1"/>
  <c r="AL68" i="10" a="1"/>
  <c r="AL68" i="10" s="1"/>
  <c r="AM68" i="10" s="1"/>
  <c r="AN68" i="10" a="1"/>
  <c r="AN68" i="10" s="1"/>
  <c r="AO68" i="10" s="1"/>
  <c r="AJ69" i="10" a="1"/>
  <c r="AJ69" i="10" s="1"/>
  <c r="AK69" i="10" s="1"/>
  <c r="AL69" i="10" a="1"/>
  <c r="AL69" i="10" s="1"/>
  <c r="AM69" i="10" s="1"/>
  <c r="AN69" i="10" a="1"/>
  <c r="AN69" i="10" s="1"/>
  <c r="AO69" i="10" s="1"/>
  <c r="AJ70" i="10" a="1"/>
  <c r="AJ70" i="10" s="1"/>
  <c r="AK70" i="10" s="1"/>
  <c r="AL70" i="10" a="1"/>
  <c r="AL70" i="10" s="1"/>
  <c r="AM70" i="10" s="1"/>
  <c r="AN70" i="10" a="1"/>
  <c r="AN70" i="10" s="1"/>
  <c r="AO70" i="10" s="1"/>
  <c r="AJ71" i="10" a="1"/>
  <c r="AJ71" i="10" s="1"/>
  <c r="AK71" i="10" s="1"/>
  <c r="AL71" i="10" a="1"/>
  <c r="AL71" i="10" s="1"/>
  <c r="AM71" i="10" s="1"/>
  <c r="AN71" i="10" a="1"/>
  <c r="AN71" i="10" s="1"/>
  <c r="AO71" i="10" s="1"/>
  <c r="AJ72" i="10" a="1"/>
  <c r="AJ72" i="10" s="1"/>
  <c r="AK72" i="10" s="1"/>
  <c r="AL72" i="10" a="1"/>
  <c r="AL72" i="10" s="1"/>
  <c r="AM72" i="10" s="1"/>
  <c r="AN72" i="10" a="1"/>
  <c r="AN72" i="10" s="1"/>
  <c r="AO72" i="10" s="1"/>
  <c r="AJ73" i="10" a="1"/>
  <c r="AJ73" i="10" s="1"/>
  <c r="AK73" i="10" s="1"/>
  <c r="AL73" i="10" a="1"/>
  <c r="AL73" i="10" s="1"/>
  <c r="AM73" i="10" s="1"/>
  <c r="AN73" i="10" a="1"/>
  <c r="AN73" i="10" s="1"/>
  <c r="AO73" i="10" s="1"/>
  <c r="AJ74" i="10" a="1"/>
  <c r="AJ74" i="10" s="1"/>
  <c r="AK74" i="10" s="1"/>
  <c r="AL74" i="10" a="1"/>
  <c r="AL74" i="10" s="1"/>
  <c r="AM74" i="10" s="1"/>
  <c r="AN74" i="10" a="1"/>
  <c r="AN74" i="10" s="1"/>
  <c r="AO74" i="10" s="1"/>
  <c r="AJ75" i="10" a="1"/>
  <c r="AJ75" i="10" s="1"/>
  <c r="AK75" i="10" s="1"/>
  <c r="AL75" i="10" a="1"/>
  <c r="AL75" i="10" s="1"/>
  <c r="AM75" i="10" s="1"/>
  <c r="AN75" i="10" a="1"/>
  <c r="AN75" i="10" s="1"/>
  <c r="AO75" i="10" s="1"/>
  <c r="AJ76" i="10" a="1"/>
  <c r="AJ76" i="10" s="1"/>
  <c r="AK76" i="10" s="1"/>
  <c r="AL76" i="10" a="1"/>
  <c r="AL76" i="10" s="1"/>
  <c r="AM76" i="10" s="1"/>
  <c r="AN76" i="10" a="1"/>
  <c r="AN76" i="10" s="1"/>
  <c r="AO76" i="10" s="1"/>
  <c r="AJ77" i="10" a="1"/>
  <c r="AJ77" i="10" s="1"/>
  <c r="AK77" i="10" s="1"/>
  <c r="AL77" i="10" a="1"/>
  <c r="AL77" i="10" s="1"/>
  <c r="AM77" i="10" s="1"/>
  <c r="AN77" i="10" a="1"/>
  <c r="AN77" i="10" s="1"/>
  <c r="AO77" i="10" s="1"/>
  <c r="AJ78" i="10" a="1"/>
  <c r="AJ78" i="10" s="1"/>
  <c r="AK78" i="10" s="1"/>
  <c r="AL78" i="10" a="1"/>
  <c r="AL78" i="10" s="1"/>
  <c r="AM78" i="10" s="1"/>
  <c r="AN78" i="10" a="1"/>
  <c r="AN78" i="10" s="1"/>
  <c r="AO78" i="10" s="1"/>
  <c r="AJ79" i="10" a="1"/>
  <c r="AJ79" i="10" s="1"/>
  <c r="AK79" i="10" s="1"/>
  <c r="AL79" i="10" a="1"/>
  <c r="AL79" i="10" s="1"/>
  <c r="AM79" i="10" s="1"/>
  <c r="AN79" i="10" a="1"/>
  <c r="AN79" i="10" s="1"/>
  <c r="AO79" i="10" s="1"/>
  <c r="AJ80" i="10" a="1"/>
  <c r="AJ80" i="10" s="1"/>
  <c r="AK80" i="10" s="1"/>
  <c r="AL80" i="10" a="1"/>
  <c r="AL80" i="10" s="1"/>
  <c r="AM80" i="10" s="1"/>
  <c r="AN80" i="10" a="1"/>
  <c r="AN80" i="10" s="1"/>
  <c r="AO80" i="10" s="1"/>
  <c r="AJ81" i="10" a="1"/>
  <c r="AJ81" i="10" s="1"/>
  <c r="AK81" i="10" s="1"/>
  <c r="AL81" i="10" a="1"/>
  <c r="AL81" i="10" s="1"/>
  <c r="AM81" i="10" s="1"/>
  <c r="AN81" i="10" a="1"/>
  <c r="AN81" i="10" s="1"/>
  <c r="AO81" i="10" s="1"/>
  <c r="AJ82" i="10" a="1"/>
  <c r="AJ82" i="10" s="1"/>
  <c r="AK82" i="10" s="1"/>
  <c r="AL82" i="10" a="1"/>
  <c r="AL82" i="10" s="1"/>
  <c r="AM82" i="10" s="1"/>
  <c r="AN82" i="10" a="1"/>
  <c r="AN82" i="10" s="1"/>
  <c r="AO82" i="10" s="1"/>
  <c r="AJ83" i="10" a="1"/>
  <c r="AJ83" i="10" s="1"/>
  <c r="AK83" i="10" s="1"/>
  <c r="AL83" i="10" a="1"/>
  <c r="AL83" i="10" s="1"/>
  <c r="AM83" i="10" s="1"/>
  <c r="AN83" i="10" a="1"/>
  <c r="AN83" i="10" s="1"/>
  <c r="AO83" i="10" s="1"/>
  <c r="AJ84" i="10" a="1"/>
  <c r="AJ84" i="10" s="1"/>
  <c r="AK84" i="10" s="1"/>
  <c r="AL84" i="10" a="1"/>
  <c r="AL84" i="10" s="1"/>
  <c r="AM84" i="10" s="1"/>
  <c r="AN84" i="10" a="1"/>
  <c r="AN84" i="10" s="1"/>
  <c r="AO84" i="10" s="1"/>
  <c r="AJ85" i="10" a="1"/>
  <c r="AJ85" i="10" s="1"/>
  <c r="AK85" i="10" s="1"/>
  <c r="AL85" i="10" a="1"/>
  <c r="AL85" i="10" s="1"/>
  <c r="AM85" i="10" s="1"/>
  <c r="AN85" i="10" a="1"/>
  <c r="AN85" i="10" s="1"/>
  <c r="AO85" i="10" s="1"/>
  <c r="AD40" i="10" a="1"/>
  <c r="AD40" i="10" s="1"/>
  <c r="AF40" i="10" a="1"/>
  <c r="AF40" i="10" s="1"/>
  <c r="AH40" i="10" a="1"/>
  <c r="AH40" i="10" s="1"/>
  <c r="AD41" i="10" a="1"/>
  <c r="AD41" i="10" s="1"/>
  <c r="AE41" i="10" s="1"/>
  <c r="AF41" i="10" a="1"/>
  <c r="AF41" i="10" s="1"/>
  <c r="AH41" i="10" a="1"/>
  <c r="AH41" i="10" s="1"/>
  <c r="AD42" i="10" a="1"/>
  <c r="AD42" i="10" s="1"/>
  <c r="AE42" i="10" s="1"/>
  <c r="AF42" i="10" a="1"/>
  <c r="AF42" i="10" s="1"/>
  <c r="AH42" i="10" a="1"/>
  <c r="AH42" i="10" s="1"/>
  <c r="AD43" i="10" a="1"/>
  <c r="AD43" i="10" s="1"/>
  <c r="AE43" i="10" s="1"/>
  <c r="AF43" i="10" a="1"/>
  <c r="AF43" i="10" s="1"/>
  <c r="AH43" i="10" a="1"/>
  <c r="AH43" i="10" s="1"/>
  <c r="AD44" i="10" a="1"/>
  <c r="AD44" i="10" s="1"/>
  <c r="AE44" i="10" s="1"/>
  <c r="AF44" i="10" a="1"/>
  <c r="AF44" i="10" s="1"/>
  <c r="AH44" i="10" a="1"/>
  <c r="AH44" i="10" s="1"/>
  <c r="AD45" i="10" a="1"/>
  <c r="AD45" i="10" s="1"/>
  <c r="AE45" i="10" s="1"/>
  <c r="AF45" i="10" a="1"/>
  <c r="AF45" i="10" s="1"/>
  <c r="AH45" i="10" a="1"/>
  <c r="AH45" i="10" s="1"/>
  <c r="AD46" i="10" a="1"/>
  <c r="AD46" i="10" s="1"/>
  <c r="AE46" i="10" s="1"/>
  <c r="AF46" i="10" a="1"/>
  <c r="AF46" i="10" s="1"/>
  <c r="AG46" i="10" s="1"/>
  <c r="AH46" i="10" a="1"/>
  <c r="AH46" i="10" s="1"/>
  <c r="AD47" i="10" a="1"/>
  <c r="AD47" i="10" s="1"/>
  <c r="AE47" i="10" s="1"/>
  <c r="AF47" i="10" a="1"/>
  <c r="AF47" i="10" s="1"/>
  <c r="AG47" i="10" s="1"/>
  <c r="AH47" i="10" a="1"/>
  <c r="AH47" i="10" s="1"/>
  <c r="AD48" i="10" a="1"/>
  <c r="AD48" i="10" s="1"/>
  <c r="AE48" i="10" s="1"/>
  <c r="AF48" i="10" a="1"/>
  <c r="AF48" i="10" s="1"/>
  <c r="AG48" i="10" s="1"/>
  <c r="AH48" i="10" a="1"/>
  <c r="AH48" i="10" s="1"/>
  <c r="AD49" i="10" a="1"/>
  <c r="AD49" i="10" s="1"/>
  <c r="AE49" i="10" s="1"/>
  <c r="AF49" i="10" a="1"/>
  <c r="AF49" i="10" s="1"/>
  <c r="AG49" i="10" s="1"/>
  <c r="AH49" i="10" a="1"/>
  <c r="AH49" i="10" s="1"/>
  <c r="AD50" i="10" a="1"/>
  <c r="AD50" i="10" s="1"/>
  <c r="AE50" i="10" s="1"/>
  <c r="AF50" i="10" a="1"/>
  <c r="AF50" i="10" s="1"/>
  <c r="AG50" i="10" s="1"/>
  <c r="AH50" i="10" a="1"/>
  <c r="AH50" i="10" s="1"/>
  <c r="AD51" i="10" a="1"/>
  <c r="AD51" i="10" s="1"/>
  <c r="AE51" i="10" s="1"/>
  <c r="AF51" i="10" a="1"/>
  <c r="AF51" i="10" s="1"/>
  <c r="AG51" i="10" s="1"/>
  <c r="AH51" i="10" a="1"/>
  <c r="AH51" i="10" s="1"/>
  <c r="AD52" i="10" a="1"/>
  <c r="AD52" i="10" s="1"/>
  <c r="AE52" i="10" s="1"/>
  <c r="AF52" i="10" a="1"/>
  <c r="AF52" i="10" s="1"/>
  <c r="AG52" i="10" s="1"/>
  <c r="AH52" i="10" a="1"/>
  <c r="AH52" i="10" s="1"/>
  <c r="AI52" i="10" s="1"/>
  <c r="AD53" i="10" a="1"/>
  <c r="AD53" i="10" s="1"/>
  <c r="AE53" i="10" s="1"/>
  <c r="AF53" i="10" a="1"/>
  <c r="AF53" i="10" s="1"/>
  <c r="AG53" i="10" s="1"/>
  <c r="AH53" i="10" a="1"/>
  <c r="AH53" i="10" s="1"/>
  <c r="AI53" i="10" s="1"/>
  <c r="AD54" i="10" a="1"/>
  <c r="AD54" i="10" s="1"/>
  <c r="AE54" i="10" s="1"/>
  <c r="AF54" i="10" a="1"/>
  <c r="AF54" i="10" s="1"/>
  <c r="AG54" i="10" s="1"/>
  <c r="AH54" i="10" a="1"/>
  <c r="AH54" i="10" s="1"/>
  <c r="AI54" i="10" s="1"/>
  <c r="AD55" i="10" a="1"/>
  <c r="AD55" i="10" s="1"/>
  <c r="AE55" i="10" s="1"/>
  <c r="AF55" i="10" a="1"/>
  <c r="AF55" i="10" s="1"/>
  <c r="AG55" i="10" s="1"/>
  <c r="AH55" i="10" a="1"/>
  <c r="AH55" i="10" s="1"/>
  <c r="AI55" i="10" s="1"/>
  <c r="AD56" i="10" a="1"/>
  <c r="AD56" i="10" s="1"/>
  <c r="AE56" i="10" s="1"/>
  <c r="AF56" i="10" a="1"/>
  <c r="AF56" i="10" s="1"/>
  <c r="AG56" i="10" s="1"/>
  <c r="AH56" i="10" a="1"/>
  <c r="AH56" i="10" s="1"/>
  <c r="AI56" i="10" s="1"/>
  <c r="AD57" i="10" a="1"/>
  <c r="AD57" i="10" s="1"/>
  <c r="AE57" i="10" s="1"/>
  <c r="AF57" i="10" a="1"/>
  <c r="AF57" i="10" s="1"/>
  <c r="AG57" i="10" s="1"/>
  <c r="AH57" i="10" a="1"/>
  <c r="AH57" i="10" s="1"/>
  <c r="AI57" i="10" s="1"/>
  <c r="AD58" i="10" a="1"/>
  <c r="AD58" i="10" s="1"/>
  <c r="AE58" i="10" s="1"/>
  <c r="AF58" i="10" a="1"/>
  <c r="AF58" i="10" s="1"/>
  <c r="AG58" i="10" s="1"/>
  <c r="AH58" i="10" a="1"/>
  <c r="AH58" i="10" s="1"/>
  <c r="AI58" i="10" s="1"/>
  <c r="AD59" i="10" a="1"/>
  <c r="AD59" i="10" s="1"/>
  <c r="AE59" i="10" s="1"/>
  <c r="AF59" i="10" a="1"/>
  <c r="AF59" i="10" s="1"/>
  <c r="AG59" i="10" s="1"/>
  <c r="AH59" i="10" a="1"/>
  <c r="AH59" i="10" s="1"/>
  <c r="AI59" i="10" s="1"/>
  <c r="AD60" i="10" a="1"/>
  <c r="AD60" i="10" s="1"/>
  <c r="AE60" i="10" s="1"/>
  <c r="AF60" i="10" a="1"/>
  <c r="AF60" i="10" s="1"/>
  <c r="AG60" i="10" s="1"/>
  <c r="AH60" i="10" a="1"/>
  <c r="AH60" i="10" s="1"/>
  <c r="AI60" i="10" s="1"/>
  <c r="AD61" i="10" a="1"/>
  <c r="AD61" i="10" s="1"/>
  <c r="AE61" i="10" s="1"/>
  <c r="AF61" i="10" a="1"/>
  <c r="AF61" i="10" s="1"/>
  <c r="AG61" i="10" s="1"/>
  <c r="AH61" i="10" a="1"/>
  <c r="AH61" i="10" s="1"/>
  <c r="AI61" i="10" s="1"/>
  <c r="AD62" i="10" a="1"/>
  <c r="AD62" i="10" s="1"/>
  <c r="AE62" i="10" s="1"/>
  <c r="AF62" i="10" a="1"/>
  <c r="AF62" i="10" s="1"/>
  <c r="AG62" i="10" s="1"/>
  <c r="AH62" i="10" a="1"/>
  <c r="AH62" i="10" s="1"/>
  <c r="AI62" i="10" s="1"/>
  <c r="AD63" i="10" a="1"/>
  <c r="AD63" i="10" s="1"/>
  <c r="AE63" i="10" s="1"/>
  <c r="AF63" i="10" a="1"/>
  <c r="AF63" i="10" s="1"/>
  <c r="AG63" i="10" s="1"/>
  <c r="AH63" i="10" a="1"/>
  <c r="AH63" i="10" s="1"/>
  <c r="AI63" i="10" s="1"/>
  <c r="AD64" i="10" a="1"/>
  <c r="AD64" i="10" s="1"/>
  <c r="AE64" i="10" s="1"/>
  <c r="AF64" i="10" a="1"/>
  <c r="AF64" i="10" s="1"/>
  <c r="AG64" i="10" s="1"/>
  <c r="AH64" i="10" a="1"/>
  <c r="AH64" i="10" s="1"/>
  <c r="AI64" i="10" s="1"/>
  <c r="AD65" i="10" a="1"/>
  <c r="AD65" i="10" s="1"/>
  <c r="AE65" i="10" s="1"/>
  <c r="AF65" i="10" a="1"/>
  <c r="AF65" i="10" s="1"/>
  <c r="AG65" i="10" s="1"/>
  <c r="AH65" i="10" a="1"/>
  <c r="AH65" i="10" s="1"/>
  <c r="AI65" i="10" s="1"/>
  <c r="AD66" i="10" a="1"/>
  <c r="AD66" i="10" s="1"/>
  <c r="AE66" i="10" s="1"/>
  <c r="AF66" i="10" a="1"/>
  <c r="AF66" i="10" s="1"/>
  <c r="AG66" i="10" s="1"/>
  <c r="AH66" i="10" a="1"/>
  <c r="AH66" i="10" s="1"/>
  <c r="AI66" i="10" s="1"/>
  <c r="AD67" i="10" a="1"/>
  <c r="AD67" i="10" s="1"/>
  <c r="AE67" i="10" s="1"/>
  <c r="AF67" i="10" a="1"/>
  <c r="AF67" i="10" s="1"/>
  <c r="AG67" i="10" s="1"/>
  <c r="AH67" i="10" a="1"/>
  <c r="AH67" i="10" s="1"/>
  <c r="AI67" i="10" s="1"/>
  <c r="AD68" i="10" a="1"/>
  <c r="AD68" i="10" s="1"/>
  <c r="AE68" i="10" s="1"/>
  <c r="AF68" i="10" a="1"/>
  <c r="AF68" i="10" s="1"/>
  <c r="AG68" i="10" s="1"/>
  <c r="AH68" i="10" a="1"/>
  <c r="AH68" i="10" s="1"/>
  <c r="AI68" i="10" s="1"/>
  <c r="AD69" i="10" a="1"/>
  <c r="AD69" i="10" s="1"/>
  <c r="AE69" i="10" s="1"/>
  <c r="AF69" i="10" a="1"/>
  <c r="AF69" i="10" s="1"/>
  <c r="AG69" i="10" s="1"/>
  <c r="AH69" i="10" a="1"/>
  <c r="AH69" i="10" s="1"/>
  <c r="AI69" i="10" s="1"/>
  <c r="AD70" i="10" a="1"/>
  <c r="AD70" i="10" s="1"/>
  <c r="AE70" i="10" s="1"/>
  <c r="AF70" i="10" a="1"/>
  <c r="AF70" i="10" s="1"/>
  <c r="AG70" i="10" s="1"/>
  <c r="AH70" i="10" a="1"/>
  <c r="AH70" i="10" s="1"/>
  <c r="AI70" i="10" s="1"/>
  <c r="AD71" i="10" a="1"/>
  <c r="AD71" i="10" s="1"/>
  <c r="AE71" i="10" s="1"/>
  <c r="AF71" i="10" a="1"/>
  <c r="AF71" i="10" s="1"/>
  <c r="AG71" i="10" s="1"/>
  <c r="AH71" i="10" a="1"/>
  <c r="AH71" i="10" s="1"/>
  <c r="AI71" i="10" s="1"/>
  <c r="AD72" i="10" a="1"/>
  <c r="AD72" i="10" s="1"/>
  <c r="AE72" i="10" s="1"/>
  <c r="AF72" i="10" a="1"/>
  <c r="AF72" i="10" s="1"/>
  <c r="AG72" i="10" s="1"/>
  <c r="AH72" i="10" a="1"/>
  <c r="AH72" i="10" s="1"/>
  <c r="AI72" i="10" s="1"/>
  <c r="AD73" i="10" a="1"/>
  <c r="AD73" i="10" s="1"/>
  <c r="AE73" i="10" s="1"/>
  <c r="AF73" i="10" a="1"/>
  <c r="AF73" i="10" s="1"/>
  <c r="AG73" i="10" s="1"/>
  <c r="AH73" i="10" a="1"/>
  <c r="AH73" i="10" s="1"/>
  <c r="AI73" i="10" s="1"/>
  <c r="AD74" i="10" a="1"/>
  <c r="AD74" i="10" s="1"/>
  <c r="AE74" i="10" s="1"/>
  <c r="AF74" i="10" a="1"/>
  <c r="AF74" i="10" s="1"/>
  <c r="AG74" i="10" s="1"/>
  <c r="AH74" i="10" a="1"/>
  <c r="AH74" i="10" s="1"/>
  <c r="AI74" i="10" s="1"/>
  <c r="AD75" i="10" a="1"/>
  <c r="AD75" i="10" s="1"/>
  <c r="AE75" i="10" s="1"/>
  <c r="AF75" i="10" a="1"/>
  <c r="AF75" i="10" s="1"/>
  <c r="AG75" i="10" s="1"/>
  <c r="AH75" i="10" a="1"/>
  <c r="AH75" i="10" s="1"/>
  <c r="AI75" i="10" s="1"/>
  <c r="AD76" i="10" a="1"/>
  <c r="AD76" i="10" s="1"/>
  <c r="AE76" i="10" s="1"/>
  <c r="AF76" i="10" a="1"/>
  <c r="AF76" i="10" s="1"/>
  <c r="AG76" i="10" s="1"/>
  <c r="AH76" i="10" a="1"/>
  <c r="AH76" i="10" s="1"/>
  <c r="AI76" i="10" s="1"/>
  <c r="AD77" i="10" a="1"/>
  <c r="AD77" i="10" s="1"/>
  <c r="AE77" i="10" s="1"/>
  <c r="AF77" i="10" a="1"/>
  <c r="AF77" i="10" s="1"/>
  <c r="AG77" i="10" s="1"/>
  <c r="AH77" i="10" a="1"/>
  <c r="AH77" i="10" s="1"/>
  <c r="AI77" i="10" s="1"/>
  <c r="AD78" i="10" a="1"/>
  <c r="AD78" i="10" s="1"/>
  <c r="AE78" i="10" s="1"/>
  <c r="AF78" i="10" a="1"/>
  <c r="AF78" i="10" s="1"/>
  <c r="AG78" i="10" s="1"/>
  <c r="AH78" i="10" a="1"/>
  <c r="AH78" i="10" s="1"/>
  <c r="AI78" i="10" s="1"/>
  <c r="AD79" i="10" a="1"/>
  <c r="AD79" i="10" s="1"/>
  <c r="AE79" i="10" s="1"/>
  <c r="AF79" i="10" a="1"/>
  <c r="AF79" i="10" s="1"/>
  <c r="AG79" i="10" s="1"/>
  <c r="AH79" i="10" a="1"/>
  <c r="AH79" i="10" s="1"/>
  <c r="AI79" i="10" s="1"/>
  <c r="AD80" i="10" a="1"/>
  <c r="AD80" i="10" s="1"/>
  <c r="AE80" i="10" s="1"/>
  <c r="AF80" i="10" a="1"/>
  <c r="AF80" i="10" s="1"/>
  <c r="AG80" i="10" s="1"/>
  <c r="AH80" i="10" a="1"/>
  <c r="AH80" i="10" s="1"/>
  <c r="AI80" i="10" s="1"/>
  <c r="AD81" i="10" a="1"/>
  <c r="AD81" i="10" s="1"/>
  <c r="AE81" i="10" s="1"/>
  <c r="AF81" i="10" a="1"/>
  <c r="AF81" i="10" s="1"/>
  <c r="AG81" i="10" s="1"/>
  <c r="AH81" i="10" a="1"/>
  <c r="AH81" i="10" s="1"/>
  <c r="AI81" i="10" s="1"/>
  <c r="AD82" i="10" a="1"/>
  <c r="AD82" i="10" s="1"/>
  <c r="AE82" i="10" s="1"/>
  <c r="AF82" i="10" a="1"/>
  <c r="AF82" i="10" s="1"/>
  <c r="AG82" i="10" s="1"/>
  <c r="AH82" i="10" a="1"/>
  <c r="AH82" i="10" s="1"/>
  <c r="AI82" i="10" s="1"/>
  <c r="AD83" i="10" a="1"/>
  <c r="AD83" i="10" s="1"/>
  <c r="AE83" i="10" s="1"/>
  <c r="AF83" i="10" a="1"/>
  <c r="AF83" i="10" s="1"/>
  <c r="AG83" i="10" s="1"/>
  <c r="AH83" i="10" a="1"/>
  <c r="AH83" i="10" s="1"/>
  <c r="AI83" i="10" s="1"/>
  <c r="AD84" i="10" a="1"/>
  <c r="AD84" i="10" s="1"/>
  <c r="AE84" i="10" s="1"/>
  <c r="AF84" i="10" a="1"/>
  <c r="AF84" i="10" s="1"/>
  <c r="AG84" i="10" s="1"/>
  <c r="AH84" i="10" a="1"/>
  <c r="AH84" i="10" s="1"/>
  <c r="AI84" i="10" s="1"/>
  <c r="AD85" i="10" a="1"/>
  <c r="AD85" i="10" s="1"/>
  <c r="AE85" i="10" s="1"/>
  <c r="AF85" i="10" a="1"/>
  <c r="AF85" i="10" s="1"/>
  <c r="AG85" i="10" s="1"/>
  <c r="AH85" i="10" a="1"/>
  <c r="AH85" i="10" s="1"/>
  <c r="AI85" i="10" s="1"/>
  <c r="X40" i="10" a="1"/>
  <c r="X40" i="10" s="1"/>
  <c r="Z40" i="10" a="1"/>
  <c r="Z40" i="10" s="1"/>
  <c r="AB40" i="10" a="1"/>
  <c r="AB40" i="10" s="1"/>
  <c r="X41" i="10" a="1"/>
  <c r="X41" i="10" s="1"/>
  <c r="Y41" i="10" s="1"/>
  <c r="Z41" i="10" a="1"/>
  <c r="Z41" i="10" s="1"/>
  <c r="AB41" i="10" a="1"/>
  <c r="AB41" i="10" s="1"/>
  <c r="X42" i="10" a="1"/>
  <c r="X42" i="10" s="1"/>
  <c r="Y42" i="10" s="1"/>
  <c r="Z42" i="10" a="1"/>
  <c r="Z42" i="10" s="1"/>
  <c r="AB42" i="10" a="1"/>
  <c r="AB42" i="10" s="1"/>
  <c r="X43" i="10" a="1"/>
  <c r="X43" i="10" s="1"/>
  <c r="Y43" i="10" s="1"/>
  <c r="Z43" i="10" a="1"/>
  <c r="Z43" i="10" s="1"/>
  <c r="AB43" i="10" a="1"/>
  <c r="AB43" i="10" s="1"/>
  <c r="X44" i="10" a="1"/>
  <c r="X44" i="10" s="1"/>
  <c r="Y44" i="10" s="1"/>
  <c r="Z44" i="10" a="1"/>
  <c r="Z44" i="10" s="1"/>
  <c r="AA44" i="10" s="1"/>
  <c r="AB44" i="10" a="1"/>
  <c r="AB44" i="10" s="1"/>
  <c r="X45" i="10" a="1"/>
  <c r="X45" i="10" s="1"/>
  <c r="Y45" i="10" s="1"/>
  <c r="Z45" i="10" a="1"/>
  <c r="Z45" i="10" s="1"/>
  <c r="AA45" i="10" s="1"/>
  <c r="AB45" i="10" a="1"/>
  <c r="AB45" i="10" s="1"/>
  <c r="X46" i="10" a="1"/>
  <c r="X46" i="10" s="1"/>
  <c r="Y46" i="10" s="1"/>
  <c r="Z46" i="10" a="1"/>
  <c r="Z46" i="10" s="1"/>
  <c r="AA46" i="10" s="1"/>
  <c r="AB46" i="10" a="1"/>
  <c r="AB46" i="10" s="1"/>
  <c r="X47" i="10" a="1"/>
  <c r="X47" i="10" s="1"/>
  <c r="Y47" i="10" s="1"/>
  <c r="Z47" i="10" a="1"/>
  <c r="Z47" i="10" s="1"/>
  <c r="AA47" i="10" s="1"/>
  <c r="AB47" i="10" a="1"/>
  <c r="AB47" i="10" s="1"/>
  <c r="X48" i="10" a="1"/>
  <c r="X48" i="10" s="1"/>
  <c r="Y48" i="10" s="1"/>
  <c r="Z48" i="10" a="1"/>
  <c r="Z48" i="10" s="1"/>
  <c r="AA48" i="10" s="1"/>
  <c r="AB48" i="10" a="1"/>
  <c r="AB48" i="10" s="1"/>
  <c r="X49" i="10" a="1"/>
  <c r="X49" i="10" s="1"/>
  <c r="Y49" i="10" s="1"/>
  <c r="Z49" i="10" a="1"/>
  <c r="Z49" i="10" s="1"/>
  <c r="AA49" i="10" s="1"/>
  <c r="AB49" i="10" a="1"/>
  <c r="AB49" i="10" s="1"/>
  <c r="X50" i="10" a="1"/>
  <c r="X50" i="10" s="1"/>
  <c r="Y50" i="10" s="1"/>
  <c r="Z50" i="10" a="1"/>
  <c r="Z50" i="10" s="1"/>
  <c r="AA50" i="10" s="1"/>
  <c r="AB50" i="10" a="1"/>
  <c r="AB50" i="10" s="1"/>
  <c r="X51" i="10" a="1"/>
  <c r="X51" i="10" s="1"/>
  <c r="Y51" i="10" s="1"/>
  <c r="Z51" i="10" a="1"/>
  <c r="Z51" i="10" s="1"/>
  <c r="AA51" i="10" s="1"/>
  <c r="AB51" i="10" a="1"/>
  <c r="AB51" i="10" s="1"/>
  <c r="X52" i="10" a="1"/>
  <c r="X52" i="10" s="1"/>
  <c r="Y52" i="10" s="1"/>
  <c r="Z52" i="10" a="1"/>
  <c r="Z52" i="10" s="1"/>
  <c r="AA52" i="10" s="1"/>
  <c r="AB52" i="10" a="1"/>
  <c r="AB52" i="10" s="1"/>
  <c r="AC52" i="10" s="1"/>
  <c r="X53" i="10" a="1"/>
  <c r="X53" i="10" s="1"/>
  <c r="Y53" i="10" s="1"/>
  <c r="Z53" i="10" a="1"/>
  <c r="Z53" i="10" s="1"/>
  <c r="AA53" i="10" s="1"/>
  <c r="AB53" i="10" a="1"/>
  <c r="AB53" i="10" s="1"/>
  <c r="AC53" i="10" s="1"/>
  <c r="X54" i="10" a="1"/>
  <c r="X54" i="10" s="1"/>
  <c r="Y54" i="10" s="1"/>
  <c r="Z54" i="10" a="1"/>
  <c r="Z54" i="10" s="1"/>
  <c r="AA54" i="10" s="1"/>
  <c r="AB54" i="10" a="1"/>
  <c r="AB54" i="10" s="1"/>
  <c r="AC54" i="10" s="1"/>
  <c r="X55" i="10" a="1"/>
  <c r="X55" i="10" s="1"/>
  <c r="Y55" i="10" s="1"/>
  <c r="Z55" i="10" a="1"/>
  <c r="Z55" i="10" s="1"/>
  <c r="AA55" i="10" s="1"/>
  <c r="AB55" i="10" a="1"/>
  <c r="AB55" i="10" s="1"/>
  <c r="AC55" i="10" s="1"/>
  <c r="X56" i="10" a="1"/>
  <c r="X56" i="10" s="1"/>
  <c r="Y56" i="10" s="1"/>
  <c r="Z56" i="10" a="1"/>
  <c r="Z56" i="10" s="1"/>
  <c r="AA56" i="10" s="1"/>
  <c r="AB56" i="10" a="1"/>
  <c r="AB56" i="10" s="1"/>
  <c r="AC56" i="10" s="1"/>
  <c r="X57" i="10" a="1"/>
  <c r="X57" i="10" s="1"/>
  <c r="Y57" i="10" s="1"/>
  <c r="Z57" i="10" a="1"/>
  <c r="Z57" i="10" s="1"/>
  <c r="AA57" i="10" s="1"/>
  <c r="AB57" i="10" a="1"/>
  <c r="AB57" i="10" s="1"/>
  <c r="AC57" i="10" s="1"/>
  <c r="X58" i="10" a="1"/>
  <c r="X58" i="10" s="1"/>
  <c r="Y58" i="10" s="1"/>
  <c r="Z58" i="10" a="1"/>
  <c r="Z58" i="10" s="1"/>
  <c r="AA58" i="10" s="1"/>
  <c r="AB58" i="10" a="1"/>
  <c r="AB58" i="10" s="1"/>
  <c r="AC58" i="10" s="1"/>
  <c r="X59" i="10" a="1"/>
  <c r="X59" i="10" s="1"/>
  <c r="Y59" i="10" s="1"/>
  <c r="Z59" i="10" a="1"/>
  <c r="Z59" i="10" s="1"/>
  <c r="AA59" i="10" s="1"/>
  <c r="AB59" i="10" a="1"/>
  <c r="AB59" i="10" s="1"/>
  <c r="AC59" i="10" s="1"/>
  <c r="X60" i="10" a="1"/>
  <c r="X60" i="10" s="1"/>
  <c r="Y60" i="10" s="1"/>
  <c r="Z60" i="10" a="1"/>
  <c r="Z60" i="10" s="1"/>
  <c r="AA60" i="10" s="1"/>
  <c r="AB60" i="10" a="1"/>
  <c r="AB60" i="10" s="1"/>
  <c r="AC60" i="10" s="1"/>
  <c r="X61" i="10" a="1"/>
  <c r="X61" i="10" s="1"/>
  <c r="Y61" i="10" s="1"/>
  <c r="Z61" i="10" a="1"/>
  <c r="Z61" i="10" s="1"/>
  <c r="AA61" i="10" s="1"/>
  <c r="AB61" i="10" a="1"/>
  <c r="AB61" i="10" s="1"/>
  <c r="AC61" i="10" s="1"/>
  <c r="X62" i="10" a="1"/>
  <c r="X62" i="10" s="1"/>
  <c r="Y62" i="10" s="1"/>
  <c r="Z62" i="10" a="1"/>
  <c r="Z62" i="10" s="1"/>
  <c r="AA62" i="10" s="1"/>
  <c r="AB62" i="10" a="1"/>
  <c r="AB62" i="10" s="1"/>
  <c r="AC62" i="10" s="1"/>
  <c r="X63" i="10" a="1"/>
  <c r="X63" i="10" s="1"/>
  <c r="Y63" i="10" s="1"/>
  <c r="Z63" i="10" a="1"/>
  <c r="Z63" i="10" s="1"/>
  <c r="AA63" i="10" s="1"/>
  <c r="AB63" i="10" a="1"/>
  <c r="AB63" i="10" s="1"/>
  <c r="AC63" i="10" s="1"/>
  <c r="X64" i="10" a="1"/>
  <c r="X64" i="10" s="1"/>
  <c r="Y64" i="10" s="1"/>
  <c r="Z64" i="10" a="1"/>
  <c r="Z64" i="10" s="1"/>
  <c r="AA64" i="10" s="1"/>
  <c r="AB64" i="10" a="1"/>
  <c r="AB64" i="10" s="1"/>
  <c r="AC64" i="10" s="1"/>
  <c r="X65" i="10" a="1"/>
  <c r="X65" i="10" s="1"/>
  <c r="Y65" i="10" s="1"/>
  <c r="Z65" i="10" a="1"/>
  <c r="Z65" i="10" s="1"/>
  <c r="AA65" i="10" s="1"/>
  <c r="AB65" i="10" a="1"/>
  <c r="AB65" i="10" s="1"/>
  <c r="AC65" i="10" s="1"/>
  <c r="X66" i="10" a="1"/>
  <c r="X66" i="10" s="1"/>
  <c r="Y66" i="10" s="1"/>
  <c r="Z66" i="10" a="1"/>
  <c r="Z66" i="10" s="1"/>
  <c r="AA66" i="10" s="1"/>
  <c r="AB66" i="10" a="1"/>
  <c r="AB66" i="10" s="1"/>
  <c r="AC66" i="10" s="1"/>
  <c r="X67" i="10" a="1"/>
  <c r="X67" i="10" s="1"/>
  <c r="Y67" i="10" s="1"/>
  <c r="Z67" i="10" a="1"/>
  <c r="Z67" i="10" s="1"/>
  <c r="AA67" i="10" s="1"/>
  <c r="AB67" i="10" a="1"/>
  <c r="AB67" i="10" s="1"/>
  <c r="AC67" i="10" s="1"/>
  <c r="X68" i="10" a="1"/>
  <c r="X68" i="10" s="1"/>
  <c r="Y68" i="10" s="1"/>
  <c r="Z68" i="10" a="1"/>
  <c r="Z68" i="10" s="1"/>
  <c r="AA68" i="10" s="1"/>
  <c r="AB68" i="10" a="1"/>
  <c r="AB68" i="10" s="1"/>
  <c r="AC68" i="10" s="1"/>
  <c r="X69" i="10" a="1"/>
  <c r="X69" i="10" s="1"/>
  <c r="Y69" i="10" s="1"/>
  <c r="Z69" i="10" a="1"/>
  <c r="Z69" i="10" s="1"/>
  <c r="AA69" i="10" s="1"/>
  <c r="AB69" i="10" a="1"/>
  <c r="AB69" i="10" s="1"/>
  <c r="AC69" i="10" s="1"/>
  <c r="X70" i="10" a="1"/>
  <c r="X70" i="10" s="1"/>
  <c r="Y70" i="10" s="1"/>
  <c r="Z70" i="10" a="1"/>
  <c r="Z70" i="10" s="1"/>
  <c r="AA70" i="10" s="1"/>
  <c r="AB70" i="10" a="1"/>
  <c r="AB70" i="10" s="1"/>
  <c r="AC70" i="10" s="1"/>
  <c r="X71" i="10" a="1"/>
  <c r="X71" i="10" s="1"/>
  <c r="Y71" i="10" s="1"/>
  <c r="Z71" i="10" a="1"/>
  <c r="Z71" i="10" s="1"/>
  <c r="AA71" i="10" s="1"/>
  <c r="AB71" i="10" a="1"/>
  <c r="AB71" i="10" s="1"/>
  <c r="AC71" i="10" s="1"/>
  <c r="X72" i="10" a="1"/>
  <c r="X72" i="10" s="1"/>
  <c r="Y72" i="10" s="1"/>
  <c r="Z72" i="10" a="1"/>
  <c r="Z72" i="10" s="1"/>
  <c r="AA72" i="10" s="1"/>
  <c r="AB72" i="10" a="1"/>
  <c r="AB72" i="10" s="1"/>
  <c r="AC72" i="10" s="1"/>
  <c r="X73" i="10" a="1"/>
  <c r="X73" i="10" s="1"/>
  <c r="Y73" i="10" s="1"/>
  <c r="Z73" i="10" a="1"/>
  <c r="Z73" i="10" s="1"/>
  <c r="AA73" i="10" s="1"/>
  <c r="AB73" i="10" a="1"/>
  <c r="AB73" i="10" s="1"/>
  <c r="AC73" i="10" s="1"/>
  <c r="X74" i="10" a="1"/>
  <c r="X74" i="10" s="1"/>
  <c r="Y74" i="10" s="1"/>
  <c r="Z74" i="10" a="1"/>
  <c r="Z74" i="10" s="1"/>
  <c r="AA74" i="10" s="1"/>
  <c r="AB74" i="10" a="1"/>
  <c r="AB74" i="10" s="1"/>
  <c r="AC74" i="10" s="1"/>
  <c r="X75" i="10" a="1"/>
  <c r="X75" i="10" s="1"/>
  <c r="Y75" i="10" s="1"/>
  <c r="Z75" i="10" a="1"/>
  <c r="Z75" i="10" s="1"/>
  <c r="AA75" i="10" s="1"/>
  <c r="AB75" i="10" a="1"/>
  <c r="AB75" i="10" s="1"/>
  <c r="AC75" i="10" s="1"/>
  <c r="X76" i="10" a="1"/>
  <c r="X76" i="10" s="1"/>
  <c r="Y76" i="10" s="1"/>
  <c r="Z76" i="10" a="1"/>
  <c r="Z76" i="10" s="1"/>
  <c r="AA76" i="10" s="1"/>
  <c r="AB76" i="10" a="1"/>
  <c r="AB76" i="10" s="1"/>
  <c r="AC76" i="10" s="1"/>
  <c r="X77" i="10" a="1"/>
  <c r="X77" i="10" s="1"/>
  <c r="Y77" i="10" s="1"/>
  <c r="Z77" i="10" a="1"/>
  <c r="Z77" i="10" s="1"/>
  <c r="AA77" i="10" s="1"/>
  <c r="AB77" i="10" a="1"/>
  <c r="AB77" i="10" s="1"/>
  <c r="AC77" i="10" s="1"/>
  <c r="X78" i="10" a="1"/>
  <c r="X78" i="10" s="1"/>
  <c r="Y78" i="10" s="1"/>
  <c r="Z78" i="10" a="1"/>
  <c r="Z78" i="10" s="1"/>
  <c r="AA78" i="10" s="1"/>
  <c r="AB78" i="10" a="1"/>
  <c r="AB78" i="10" s="1"/>
  <c r="AC78" i="10" s="1"/>
  <c r="X79" i="10" a="1"/>
  <c r="X79" i="10" s="1"/>
  <c r="Y79" i="10" s="1"/>
  <c r="Z79" i="10" a="1"/>
  <c r="Z79" i="10" s="1"/>
  <c r="AA79" i="10" s="1"/>
  <c r="AB79" i="10" a="1"/>
  <c r="AB79" i="10" s="1"/>
  <c r="AC79" i="10" s="1"/>
  <c r="X80" i="10" a="1"/>
  <c r="X80" i="10" s="1"/>
  <c r="Y80" i="10" s="1"/>
  <c r="Z80" i="10" a="1"/>
  <c r="Z80" i="10" s="1"/>
  <c r="AA80" i="10" s="1"/>
  <c r="AB80" i="10" a="1"/>
  <c r="AB80" i="10" s="1"/>
  <c r="AC80" i="10" s="1"/>
  <c r="X81" i="10" a="1"/>
  <c r="X81" i="10" s="1"/>
  <c r="Y81" i="10" s="1"/>
  <c r="Z81" i="10" a="1"/>
  <c r="Z81" i="10" s="1"/>
  <c r="AA81" i="10" s="1"/>
  <c r="AB81" i="10" a="1"/>
  <c r="AB81" i="10" s="1"/>
  <c r="AC81" i="10" s="1"/>
  <c r="X82" i="10" a="1"/>
  <c r="X82" i="10" s="1"/>
  <c r="Y82" i="10" s="1"/>
  <c r="Z82" i="10" a="1"/>
  <c r="Z82" i="10" s="1"/>
  <c r="AA82" i="10" s="1"/>
  <c r="AB82" i="10" a="1"/>
  <c r="AB82" i="10" s="1"/>
  <c r="AC82" i="10" s="1"/>
  <c r="X83" i="10" a="1"/>
  <c r="X83" i="10" s="1"/>
  <c r="Y83" i="10" s="1"/>
  <c r="Z83" i="10" a="1"/>
  <c r="Z83" i="10" s="1"/>
  <c r="AA83" i="10" s="1"/>
  <c r="AB83" i="10" a="1"/>
  <c r="AB83" i="10" s="1"/>
  <c r="AC83" i="10" s="1"/>
  <c r="X84" i="10" a="1"/>
  <c r="X84" i="10" s="1"/>
  <c r="Y84" i="10" s="1"/>
  <c r="Z84" i="10" a="1"/>
  <c r="Z84" i="10" s="1"/>
  <c r="AA84" i="10" s="1"/>
  <c r="AB84" i="10" a="1"/>
  <c r="AB84" i="10" s="1"/>
  <c r="AC84" i="10" s="1"/>
  <c r="X85" i="10" a="1"/>
  <c r="X85" i="10" s="1"/>
  <c r="Y85" i="10" s="1"/>
  <c r="Z85" i="10" a="1"/>
  <c r="Z85" i="10" s="1"/>
  <c r="AA85" i="10" s="1"/>
  <c r="AB85" i="10" a="1"/>
  <c r="AB85" i="10" s="1"/>
  <c r="AC85" i="10" s="1"/>
  <c r="V40" i="10" a="1"/>
  <c r="V40" i="10" s="1"/>
  <c r="V41" i="10" a="1"/>
  <c r="V41" i="10" s="1"/>
  <c r="V42" i="10" a="1"/>
  <c r="V42" i="10" s="1"/>
  <c r="V43" i="10" a="1"/>
  <c r="V43" i="10" s="1"/>
  <c r="V44" i="10" a="1"/>
  <c r="V44" i="10" s="1"/>
  <c r="V45" i="10" a="1"/>
  <c r="V45" i="10" s="1"/>
  <c r="V46" i="10" a="1"/>
  <c r="V46" i="10" s="1"/>
  <c r="V47" i="10" a="1"/>
  <c r="V47" i="10" s="1"/>
  <c r="V48" i="10" a="1"/>
  <c r="V48" i="10" s="1"/>
  <c r="V49" i="10" a="1"/>
  <c r="V49" i="10" s="1"/>
  <c r="V50" i="10" a="1"/>
  <c r="V50" i="10" s="1"/>
  <c r="V51" i="10" a="1"/>
  <c r="V51" i="10" s="1"/>
  <c r="W51" i="10" s="1"/>
  <c r="V52" i="10" a="1"/>
  <c r="V52" i="10" s="1"/>
  <c r="W52" i="10" s="1"/>
  <c r="V53" i="10" a="1"/>
  <c r="V53" i="10" s="1"/>
  <c r="W53" i="10" s="1"/>
  <c r="V54" i="10" a="1"/>
  <c r="V54" i="10" s="1"/>
  <c r="W54" i="10" s="1"/>
  <c r="V55" i="10" a="1"/>
  <c r="V55" i="10" s="1"/>
  <c r="W55" i="10" s="1"/>
  <c r="V56" i="10" a="1"/>
  <c r="V56" i="10" s="1"/>
  <c r="W56" i="10" s="1"/>
  <c r="V57" i="10" a="1"/>
  <c r="V57" i="10" s="1"/>
  <c r="W57" i="10" s="1"/>
  <c r="V58" i="10" a="1"/>
  <c r="V58" i="10" s="1"/>
  <c r="W58" i="10" s="1"/>
  <c r="V59" i="10" a="1"/>
  <c r="V59" i="10" s="1"/>
  <c r="W59" i="10" s="1"/>
  <c r="V60" i="10" a="1"/>
  <c r="V60" i="10" s="1"/>
  <c r="W60" i="10" s="1"/>
  <c r="V61" i="10" a="1"/>
  <c r="V61" i="10" s="1"/>
  <c r="W61" i="10" s="1"/>
  <c r="V62" i="10" a="1"/>
  <c r="V62" i="10" s="1"/>
  <c r="W62" i="10" s="1"/>
  <c r="V63" i="10" a="1"/>
  <c r="V63" i="10" s="1"/>
  <c r="W63" i="10" s="1"/>
  <c r="V64" i="10" a="1"/>
  <c r="V64" i="10" s="1"/>
  <c r="W64" i="10" s="1"/>
  <c r="V65" i="10" a="1"/>
  <c r="V65" i="10" s="1"/>
  <c r="W65" i="10" s="1"/>
  <c r="V66" i="10" a="1"/>
  <c r="V66" i="10" s="1"/>
  <c r="W66" i="10" s="1"/>
  <c r="V67" i="10" a="1"/>
  <c r="V67" i="10" s="1"/>
  <c r="W67" i="10" s="1"/>
  <c r="V68" i="10" a="1"/>
  <c r="V68" i="10" s="1"/>
  <c r="W68" i="10" s="1"/>
  <c r="V69" i="10" a="1"/>
  <c r="V69" i="10" s="1"/>
  <c r="W69" i="10" s="1"/>
  <c r="V70" i="10" a="1"/>
  <c r="V70" i="10" s="1"/>
  <c r="W70" i="10" s="1"/>
  <c r="V71" i="10" a="1"/>
  <c r="V71" i="10" s="1"/>
  <c r="W71" i="10" s="1"/>
  <c r="V72" i="10" a="1"/>
  <c r="V72" i="10" s="1"/>
  <c r="W72" i="10" s="1"/>
  <c r="V73" i="10" a="1"/>
  <c r="V73" i="10" s="1"/>
  <c r="W73" i="10" s="1"/>
  <c r="V74" i="10" a="1"/>
  <c r="V74" i="10" s="1"/>
  <c r="W74" i="10" s="1"/>
  <c r="V75" i="10" a="1"/>
  <c r="V75" i="10" s="1"/>
  <c r="W75" i="10" s="1"/>
  <c r="V76" i="10" a="1"/>
  <c r="V76" i="10" s="1"/>
  <c r="W76" i="10" s="1"/>
  <c r="V77" i="10" a="1"/>
  <c r="V77" i="10" s="1"/>
  <c r="W77" i="10" s="1"/>
  <c r="V78" i="10" a="1"/>
  <c r="V78" i="10" s="1"/>
  <c r="W78" i="10" s="1"/>
  <c r="V79" i="10" a="1"/>
  <c r="V79" i="10" s="1"/>
  <c r="W79" i="10" s="1"/>
  <c r="V80" i="10" a="1"/>
  <c r="V80" i="10" s="1"/>
  <c r="W80" i="10" s="1"/>
  <c r="V81" i="10" a="1"/>
  <c r="V81" i="10" s="1"/>
  <c r="W81" i="10" s="1"/>
  <c r="V82" i="10" a="1"/>
  <c r="V82" i="10" s="1"/>
  <c r="W82" i="10" s="1"/>
  <c r="V83" i="10" a="1"/>
  <c r="V83" i="10" s="1"/>
  <c r="W83" i="10" s="1"/>
  <c r="V84" i="10" a="1"/>
  <c r="V84" i="10" s="1"/>
  <c r="W84" i="10" s="1"/>
  <c r="V85" i="10" a="1"/>
  <c r="V85" i="10" s="1"/>
  <c r="W85" i="10" s="1"/>
  <c r="P40" i="10" a="1"/>
  <c r="P40" i="10" s="1"/>
  <c r="R40" i="10" a="1"/>
  <c r="R40" i="10" s="1"/>
  <c r="T40" i="10" a="1"/>
  <c r="T40" i="10" s="1"/>
  <c r="P41" i="10" a="1"/>
  <c r="P41" i="10" s="1"/>
  <c r="R41" i="10" a="1"/>
  <c r="R41" i="10" s="1"/>
  <c r="T41" i="10" a="1"/>
  <c r="T41" i="10" s="1"/>
  <c r="P42" i="10" a="1"/>
  <c r="P42" i="10" s="1"/>
  <c r="R42" i="10" a="1"/>
  <c r="R42" i="10" s="1"/>
  <c r="T42" i="10" a="1"/>
  <c r="T42" i="10" s="1"/>
  <c r="P43" i="10" a="1"/>
  <c r="P43" i="10" s="1"/>
  <c r="R43" i="10" a="1"/>
  <c r="R43" i="10" s="1"/>
  <c r="T43" i="10" a="1"/>
  <c r="T43" i="10" s="1"/>
  <c r="P44" i="10" a="1"/>
  <c r="P44" i="10" s="1"/>
  <c r="R44" i="10" a="1"/>
  <c r="R44" i="10" s="1"/>
  <c r="T44" i="10" a="1"/>
  <c r="T44" i="10" s="1"/>
  <c r="P45" i="10" a="1"/>
  <c r="P45" i="10" s="1"/>
  <c r="R45" i="10" a="1"/>
  <c r="R45" i="10" s="1"/>
  <c r="T45" i="10" a="1"/>
  <c r="T45" i="10" s="1"/>
  <c r="P46" i="10" a="1"/>
  <c r="P46" i="10" s="1"/>
  <c r="R46" i="10" a="1"/>
  <c r="R46" i="10" s="1"/>
  <c r="T46" i="10" a="1"/>
  <c r="T46" i="10" s="1"/>
  <c r="P47" i="10" a="1"/>
  <c r="P47" i="10" s="1"/>
  <c r="R47" i="10" a="1"/>
  <c r="R47" i="10" s="1"/>
  <c r="T47" i="10" a="1"/>
  <c r="T47" i="10" s="1"/>
  <c r="P48" i="10" a="1"/>
  <c r="P48" i="10" s="1"/>
  <c r="R48" i="10" a="1"/>
  <c r="R48" i="10" s="1"/>
  <c r="T48" i="10" a="1"/>
  <c r="T48" i="10" s="1"/>
  <c r="P49" i="10" a="1"/>
  <c r="P49" i="10" s="1"/>
  <c r="R49" i="10" a="1"/>
  <c r="R49" i="10" s="1"/>
  <c r="T49" i="10" a="1"/>
  <c r="T49" i="10" s="1"/>
  <c r="P50" i="10" a="1"/>
  <c r="P50" i="10" s="1"/>
  <c r="Q50" i="10" s="1"/>
  <c r="R50" i="10" a="1"/>
  <c r="R50" i="10" s="1"/>
  <c r="T50" i="10" a="1"/>
  <c r="T50" i="10" s="1"/>
  <c r="P51" i="10" a="1"/>
  <c r="P51" i="10" s="1"/>
  <c r="Q51" i="10" s="1"/>
  <c r="R51" i="10" a="1"/>
  <c r="R51" i="10" s="1"/>
  <c r="T51" i="10" a="1"/>
  <c r="T51" i="10" s="1"/>
  <c r="P52" i="10" a="1"/>
  <c r="P52" i="10" s="1"/>
  <c r="Q52" i="10" s="1"/>
  <c r="R52" i="10" a="1"/>
  <c r="R52" i="10" s="1"/>
  <c r="T52" i="10" a="1"/>
  <c r="T52" i="10" s="1"/>
  <c r="P53" i="10" a="1"/>
  <c r="P53" i="10" s="1"/>
  <c r="Q53" i="10" s="1"/>
  <c r="R53" i="10" a="1"/>
  <c r="R53" i="10" s="1"/>
  <c r="T53" i="10" a="1"/>
  <c r="T53" i="10" s="1"/>
  <c r="P54" i="10" a="1"/>
  <c r="P54" i="10" s="1"/>
  <c r="Q54" i="10" s="1"/>
  <c r="R54" i="10" a="1"/>
  <c r="R54" i="10" s="1"/>
  <c r="T54" i="10" a="1"/>
  <c r="T54" i="10" s="1"/>
  <c r="P55" i="10" a="1"/>
  <c r="P55" i="10" s="1"/>
  <c r="Q55" i="10" s="1"/>
  <c r="R55" i="10" a="1"/>
  <c r="R55" i="10" s="1"/>
  <c r="T55" i="10" a="1"/>
  <c r="T55" i="10" s="1"/>
  <c r="P56" i="10" a="1"/>
  <c r="P56" i="10" s="1"/>
  <c r="Q56" i="10" s="1"/>
  <c r="R56" i="10" a="1"/>
  <c r="R56" i="10" s="1"/>
  <c r="T56" i="10" a="1"/>
  <c r="T56" i="10" s="1"/>
  <c r="P57" i="10" a="1"/>
  <c r="P57" i="10" s="1"/>
  <c r="Q57" i="10" s="1"/>
  <c r="R57" i="10" a="1"/>
  <c r="R57" i="10" s="1"/>
  <c r="T57" i="10" a="1"/>
  <c r="T57" i="10" s="1"/>
  <c r="U57" i="10" s="1"/>
  <c r="P58" i="10" a="1"/>
  <c r="P58" i="10" s="1"/>
  <c r="Q58" i="10" s="1"/>
  <c r="R58" i="10" a="1"/>
  <c r="R58" i="10" s="1"/>
  <c r="T58" i="10" a="1"/>
  <c r="T58" i="10" s="1"/>
  <c r="U58" i="10" s="1"/>
  <c r="P59" i="10" a="1"/>
  <c r="P59" i="10" s="1"/>
  <c r="Q59" i="10" s="1"/>
  <c r="R59" i="10" a="1"/>
  <c r="R59" i="10" s="1"/>
  <c r="T59" i="10" a="1"/>
  <c r="T59" i="10" s="1"/>
  <c r="U59" i="10" s="1"/>
  <c r="P60" i="10" a="1"/>
  <c r="P60" i="10" s="1"/>
  <c r="Q60" i="10" s="1"/>
  <c r="R60" i="10" a="1"/>
  <c r="R60" i="10" s="1"/>
  <c r="T60" i="10" a="1"/>
  <c r="T60" i="10" s="1"/>
  <c r="U60" i="10" s="1"/>
  <c r="P61" i="10" a="1"/>
  <c r="P61" i="10" s="1"/>
  <c r="Q61" i="10" s="1"/>
  <c r="R61" i="10" a="1"/>
  <c r="R61" i="10" s="1"/>
  <c r="T61" i="10" a="1"/>
  <c r="T61" i="10" s="1"/>
  <c r="U61" i="10" s="1"/>
  <c r="P62" i="10" a="1"/>
  <c r="P62" i="10" s="1"/>
  <c r="Q62" i="10" s="1"/>
  <c r="R62" i="10" a="1"/>
  <c r="R62" i="10" s="1"/>
  <c r="T62" i="10" a="1"/>
  <c r="T62" i="10" s="1"/>
  <c r="U62" i="10" s="1"/>
  <c r="P63" i="10" a="1"/>
  <c r="P63" i="10" s="1"/>
  <c r="Q63" i="10" s="1"/>
  <c r="R63" i="10" a="1"/>
  <c r="R63" i="10" s="1"/>
  <c r="S63" i="10" s="1"/>
  <c r="T63" i="10" a="1"/>
  <c r="T63" i="10" s="1"/>
  <c r="U63" i="10" s="1"/>
  <c r="P64" i="10" a="1"/>
  <c r="P64" i="10" s="1"/>
  <c r="Q64" i="10" s="1"/>
  <c r="R64" i="10" a="1"/>
  <c r="R64" i="10" s="1"/>
  <c r="S64" i="10" s="1"/>
  <c r="T64" i="10" a="1"/>
  <c r="T64" i="10" s="1"/>
  <c r="U64" i="10" s="1"/>
  <c r="P65" i="10" a="1"/>
  <c r="P65" i="10" s="1"/>
  <c r="Q65" i="10" s="1"/>
  <c r="R65" i="10" a="1"/>
  <c r="R65" i="10" s="1"/>
  <c r="S65" i="10" s="1"/>
  <c r="T65" i="10" a="1"/>
  <c r="T65" i="10" s="1"/>
  <c r="U65" i="10" s="1"/>
  <c r="P66" i="10" a="1"/>
  <c r="P66" i="10" s="1"/>
  <c r="Q66" i="10" s="1"/>
  <c r="R66" i="10" a="1"/>
  <c r="R66" i="10" s="1"/>
  <c r="S66" i="10" s="1"/>
  <c r="T66" i="10" a="1"/>
  <c r="T66" i="10" s="1"/>
  <c r="U66" i="10" s="1"/>
  <c r="P67" i="10" a="1"/>
  <c r="P67" i="10" s="1"/>
  <c r="Q67" i="10" s="1"/>
  <c r="R67" i="10" a="1"/>
  <c r="R67" i="10" s="1"/>
  <c r="S67" i="10" s="1"/>
  <c r="T67" i="10" a="1"/>
  <c r="T67" i="10" s="1"/>
  <c r="U67" i="10" s="1"/>
  <c r="P68" i="10" a="1"/>
  <c r="P68" i="10" s="1"/>
  <c r="Q68" i="10" s="1"/>
  <c r="R68" i="10" a="1"/>
  <c r="R68" i="10" s="1"/>
  <c r="S68" i="10" s="1"/>
  <c r="T68" i="10" a="1"/>
  <c r="T68" i="10" s="1"/>
  <c r="U68" i="10" s="1"/>
  <c r="P69" i="10" a="1"/>
  <c r="P69" i="10" s="1"/>
  <c r="Q69" i="10" s="1"/>
  <c r="R69" i="10" a="1"/>
  <c r="R69" i="10" s="1"/>
  <c r="S69" i="10" s="1"/>
  <c r="T69" i="10" a="1"/>
  <c r="T69" i="10" s="1"/>
  <c r="U69" i="10" s="1"/>
  <c r="P70" i="10" a="1"/>
  <c r="P70" i="10" s="1"/>
  <c r="Q70" i="10" s="1"/>
  <c r="R70" i="10" a="1"/>
  <c r="R70" i="10" s="1"/>
  <c r="S70" i="10" s="1"/>
  <c r="T70" i="10" a="1"/>
  <c r="T70" i="10" s="1"/>
  <c r="U70" i="10" s="1"/>
  <c r="P71" i="10" a="1"/>
  <c r="P71" i="10" s="1"/>
  <c r="Q71" i="10" s="1"/>
  <c r="R71" i="10" a="1"/>
  <c r="R71" i="10" s="1"/>
  <c r="S71" i="10" s="1"/>
  <c r="T71" i="10" a="1"/>
  <c r="T71" i="10" s="1"/>
  <c r="U71" i="10" s="1"/>
  <c r="P72" i="10" a="1"/>
  <c r="P72" i="10" s="1"/>
  <c r="Q72" i="10" s="1"/>
  <c r="R72" i="10" a="1"/>
  <c r="R72" i="10" s="1"/>
  <c r="S72" i="10" s="1"/>
  <c r="T72" i="10" a="1"/>
  <c r="T72" i="10" s="1"/>
  <c r="U72" i="10" s="1"/>
  <c r="P73" i="10" a="1"/>
  <c r="P73" i="10" s="1"/>
  <c r="Q73" i="10" s="1"/>
  <c r="R73" i="10" a="1"/>
  <c r="R73" i="10" s="1"/>
  <c r="S73" i="10" s="1"/>
  <c r="T73" i="10" a="1"/>
  <c r="T73" i="10" s="1"/>
  <c r="U73" i="10" s="1"/>
  <c r="P74" i="10" a="1"/>
  <c r="P74" i="10" s="1"/>
  <c r="Q74" i="10" s="1"/>
  <c r="R74" i="10" a="1"/>
  <c r="R74" i="10" s="1"/>
  <c r="S74" i="10" s="1"/>
  <c r="T74" i="10" a="1"/>
  <c r="T74" i="10" s="1"/>
  <c r="U74" i="10" s="1"/>
  <c r="P75" i="10" a="1"/>
  <c r="P75" i="10" s="1"/>
  <c r="Q75" i="10" s="1"/>
  <c r="R75" i="10" a="1"/>
  <c r="R75" i="10" s="1"/>
  <c r="S75" i="10" s="1"/>
  <c r="T75" i="10" a="1"/>
  <c r="T75" i="10" s="1"/>
  <c r="U75" i="10" s="1"/>
  <c r="P76" i="10" a="1"/>
  <c r="P76" i="10" s="1"/>
  <c r="Q76" i="10" s="1"/>
  <c r="R76" i="10" a="1"/>
  <c r="R76" i="10" s="1"/>
  <c r="S76" i="10" s="1"/>
  <c r="T76" i="10" a="1"/>
  <c r="T76" i="10" s="1"/>
  <c r="U76" i="10" s="1"/>
  <c r="P77" i="10" a="1"/>
  <c r="P77" i="10" s="1"/>
  <c r="Q77" i="10" s="1"/>
  <c r="R77" i="10" a="1"/>
  <c r="R77" i="10" s="1"/>
  <c r="S77" i="10" s="1"/>
  <c r="T77" i="10" a="1"/>
  <c r="T77" i="10" s="1"/>
  <c r="U77" i="10" s="1"/>
  <c r="P78" i="10" a="1"/>
  <c r="P78" i="10" s="1"/>
  <c r="Q78" i="10" s="1"/>
  <c r="R78" i="10" a="1"/>
  <c r="R78" i="10" s="1"/>
  <c r="S78" i="10" s="1"/>
  <c r="T78" i="10" a="1"/>
  <c r="T78" i="10" s="1"/>
  <c r="U78" i="10" s="1"/>
  <c r="P79" i="10" a="1"/>
  <c r="P79" i="10" s="1"/>
  <c r="Q79" i="10" s="1"/>
  <c r="R79" i="10" a="1"/>
  <c r="R79" i="10" s="1"/>
  <c r="S79" i="10" s="1"/>
  <c r="T79" i="10" a="1"/>
  <c r="T79" i="10" s="1"/>
  <c r="U79" i="10" s="1"/>
  <c r="P80" i="10" a="1"/>
  <c r="P80" i="10" s="1"/>
  <c r="Q80" i="10" s="1"/>
  <c r="R80" i="10" a="1"/>
  <c r="R80" i="10" s="1"/>
  <c r="S80" i="10" s="1"/>
  <c r="T80" i="10" a="1"/>
  <c r="T80" i="10" s="1"/>
  <c r="U80" i="10" s="1"/>
  <c r="P81" i="10" a="1"/>
  <c r="P81" i="10" s="1"/>
  <c r="Q81" i="10" s="1"/>
  <c r="R81" i="10" a="1"/>
  <c r="R81" i="10" s="1"/>
  <c r="S81" i="10" s="1"/>
  <c r="T81" i="10" a="1"/>
  <c r="T81" i="10" s="1"/>
  <c r="U81" i="10" s="1"/>
  <c r="P82" i="10" a="1"/>
  <c r="P82" i="10" s="1"/>
  <c r="Q82" i="10" s="1"/>
  <c r="R82" i="10" a="1"/>
  <c r="R82" i="10" s="1"/>
  <c r="S82" i="10" s="1"/>
  <c r="T82" i="10" a="1"/>
  <c r="T82" i="10" s="1"/>
  <c r="U82" i="10" s="1"/>
  <c r="P83" i="10" a="1"/>
  <c r="P83" i="10" s="1"/>
  <c r="Q83" i="10" s="1"/>
  <c r="R83" i="10" a="1"/>
  <c r="R83" i="10" s="1"/>
  <c r="S83" i="10" s="1"/>
  <c r="T83" i="10" a="1"/>
  <c r="T83" i="10" s="1"/>
  <c r="U83" i="10" s="1"/>
  <c r="P84" i="10" a="1"/>
  <c r="P84" i="10" s="1"/>
  <c r="Q84" i="10" s="1"/>
  <c r="R84" i="10" a="1"/>
  <c r="R84" i="10" s="1"/>
  <c r="S84" i="10" s="1"/>
  <c r="T84" i="10" a="1"/>
  <c r="T84" i="10" s="1"/>
  <c r="U84" i="10" s="1"/>
  <c r="P85" i="10" a="1"/>
  <c r="P85" i="10" s="1"/>
  <c r="Q85" i="10" s="1"/>
  <c r="R85" i="10" a="1"/>
  <c r="R85" i="10" s="1"/>
  <c r="S85" i="10" s="1"/>
  <c r="T85" i="10" a="1"/>
  <c r="T85" i="10" s="1"/>
  <c r="U85" i="10" s="1"/>
  <c r="N40" i="10" a="1"/>
  <c r="N40" i="10" s="1"/>
  <c r="N41" i="10" a="1"/>
  <c r="N41" i="10" s="1"/>
  <c r="N42" i="10" a="1"/>
  <c r="N42" i="10" s="1"/>
  <c r="N43" i="10" a="1"/>
  <c r="N43" i="10" s="1"/>
  <c r="N44" i="10" a="1"/>
  <c r="N44" i="10" s="1"/>
  <c r="N45" i="10" a="1"/>
  <c r="N45" i="10" s="1"/>
  <c r="N46" i="10" a="1"/>
  <c r="N46" i="10" s="1"/>
  <c r="N47" i="10" a="1"/>
  <c r="N47" i="10" s="1"/>
  <c r="N48" i="10" a="1"/>
  <c r="N48" i="10" s="1"/>
  <c r="N49" i="10" a="1"/>
  <c r="N49" i="10" s="1"/>
  <c r="N50" i="10" a="1"/>
  <c r="N50" i="10" s="1"/>
  <c r="N51" i="10" a="1"/>
  <c r="N51" i="10" s="1"/>
  <c r="O51" i="10" s="1"/>
  <c r="N52" i="10" a="1"/>
  <c r="N52" i="10" s="1"/>
  <c r="O52" i="10" s="1"/>
  <c r="N53" i="10" a="1"/>
  <c r="N53" i="10" s="1"/>
  <c r="O53" i="10" s="1"/>
  <c r="N54" i="10" a="1"/>
  <c r="N54" i="10" s="1"/>
  <c r="O54" i="10" s="1"/>
  <c r="N55" i="10" a="1"/>
  <c r="N55" i="10" s="1"/>
  <c r="O55" i="10" s="1"/>
  <c r="N56" i="10" a="1"/>
  <c r="N56" i="10" s="1"/>
  <c r="O56" i="10" s="1"/>
  <c r="N57" i="10" a="1"/>
  <c r="N57" i="10" s="1"/>
  <c r="O57" i="10" s="1"/>
  <c r="N58" i="10" a="1"/>
  <c r="N58" i="10" s="1"/>
  <c r="O58" i="10" s="1"/>
  <c r="N59" i="10" a="1"/>
  <c r="N59" i="10" s="1"/>
  <c r="O59" i="10" s="1"/>
  <c r="N60" i="10" a="1"/>
  <c r="N60" i="10" s="1"/>
  <c r="O60" i="10" s="1"/>
  <c r="N61" i="10" a="1"/>
  <c r="N61" i="10" s="1"/>
  <c r="O61" i="10" s="1"/>
  <c r="N62" i="10" a="1"/>
  <c r="N62" i="10" s="1"/>
  <c r="O62" i="10" s="1"/>
  <c r="N63" i="10" a="1"/>
  <c r="N63" i="10" s="1"/>
  <c r="O63" i="10" s="1"/>
  <c r="N64" i="10" a="1"/>
  <c r="N64" i="10" s="1"/>
  <c r="O64" i="10" s="1"/>
  <c r="N65" i="10" a="1"/>
  <c r="N65" i="10" s="1"/>
  <c r="O65" i="10" s="1"/>
  <c r="N66" i="10" a="1"/>
  <c r="N66" i="10" s="1"/>
  <c r="O66" i="10" s="1"/>
  <c r="N67" i="10" a="1"/>
  <c r="N67" i="10" s="1"/>
  <c r="O67" i="10" s="1"/>
  <c r="N68" i="10" a="1"/>
  <c r="N68" i="10" s="1"/>
  <c r="O68" i="10" s="1"/>
  <c r="N69" i="10" a="1"/>
  <c r="N69" i="10" s="1"/>
  <c r="O69" i="10" s="1"/>
  <c r="N70" i="10" a="1"/>
  <c r="N70" i="10" s="1"/>
  <c r="O70" i="10" s="1"/>
  <c r="N71" i="10" a="1"/>
  <c r="N71" i="10" s="1"/>
  <c r="O71" i="10" s="1"/>
  <c r="N72" i="10" a="1"/>
  <c r="N72" i="10" s="1"/>
  <c r="O72" i="10" s="1"/>
  <c r="N73" i="10" a="1"/>
  <c r="N73" i="10" s="1"/>
  <c r="O73" i="10" s="1"/>
  <c r="N74" i="10" a="1"/>
  <c r="N74" i="10" s="1"/>
  <c r="O74" i="10" s="1"/>
  <c r="N75" i="10" a="1"/>
  <c r="N75" i="10" s="1"/>
  <c r="O75" i="10" s="1"/>
  <c r="N76" i="10" a="1"/>
  <c r="N76" i="10" s="1"/>
  <c r="O76" i="10" s="1"/>
  <c r="N77" i="10" a="1"/>
  <c r="N77" i="10" s="1"/>
  <c r="O77" i="10" s="1"/>
  <c r="N78" i="10" a="1"/>
  <c r="N78" i="10" s="1"/>
  <c r="O78" i="10" s="1"/>
  <c r="N79" i="10" a="1"/>
  <c r="N79" i="10" s="1"/>
  <c r="O79" i="10" s="1"/>
  <c r="N80" i="10" a="1"/>
  <c r="N80" i="10" s="1"/>
  <c r="O80" i="10" s="1"/>
  <c r="N81" i="10" a="1"/>
  <c r="N81" i="10" s="1"/>
  <c r="O81" i="10" s="1"/>
  <c r="N82" i="10" a="1"/>
  <c r="N82" i="10" s="1"/>
  <c r="O82" i="10" s="1"/>
  <c r="N83" i="10" a="1"/>
  <c r="N83" i="10" s="1"/>
  <c r="O83" i="10" s="1"/>
  <c r="N84" i="10" a="1"/>
  <c r="N84" i="10" s="1"/>
  <c r="O84" i="10" s="1"/>
  <c r="N85" i="10" a="1"/>
  <c r="N85" i="10" s="1"/>
  <c r="O85" i="10" s="1"/>
  <c r="H40" i="10" a="1"/>
  <c r="H40" i="10" s="1"/>
  <c r="J40" i="10" a="1"/>
  <c r="J40" i="10" s="1"/>
  <c r="L40" i="10" a="1"/>
  <c r="L40" i="10" s="1"/>
  <c r="H41" i="10" a="1"/>
  <c r="H41" i="10" s="1"/>
  <c r="J41" i="10" a="1"/>
  <c r="J41" i="10" s="1"/>
  <c r="L41" i="10" a="1"/>
  <c r="L41" i="10" s="1"/>
  <c r="H42" i="10" a="1"/>
  <c r="H42" i="10" s="1"/>
  <c r="I42" i="10" s="1"/>
  <c r="J42" i="10" a="1"/>
  <c r="J42" i="10" s="1"/>
  <c r="L42" i="10" a="1"/>
  <c r="L42" i="10" s="1"/>
  <c r="H43" i="10" a="1"/>
  <c r="H43" i="10" s="1"/>
  <c r="I43" i="10" s="1"/>
  <c r="J43" i="10" a="1"/>
  <c r="J43" i="10" s="1"/>
  <c r="L43" i="10" a="1"/>
  <c r="L43" i="10" s="1"/>
  <c r="H44" i="10" a="1"/>
  <c r="H44" i="10" s="1"/>
  <c r="I44" i="10" s="1"/>
  <c r="J44" i="10" a="1"/>
  <c r="J44" i="10" s="1"/>
  <c r="L44" i="10" a="1"/>
  <c r="L44" i="10" s="1"/>
  <c r="H45" i="10" a="1"/>
  <c r="H45" i="10" s="1"/>
  <c r="I45" i="10" s="1"/>
  <c r="J45" i="10" a="1"/>
  <c r="J45" i="10" s="1"/>
  <c r="K45" i="10" s="1"/>
  <c r="L45" i="10" a="1"/>
  <c r="L45" i="10" s="1"/>
  <c r="H46" i="10" a="1"/>
  <c r="H46" i="10" s="1"/>
  <c r="I46" i="10" s="1"/>
  <c r="J46" i="10" a="1"/>
  <c r="J46" i="10" s="1"/>
  <c r="K46" i="10" s="1"/>
  <c r="L46" i="10" a="1"/>
  <c r="L46" i="10" s="1"/>
  <c r="H47" i="10" a="1"/>
  <c r="H47" i="10" s="1"/>
  <c r="I47" i="10" s="1"/>
  <c r="J47" i="10" a="1"/>
  <c r="J47" i="10" s="1"/>
  <c r="K47" i="10" s="1"/>
  <c r="L47" i="10" a="1"/>
  <c r="L47" i="10" s="1"/>
  <c r="H48" i="10" a="1"/>
  <c r="H48" i="10" s="1"/>
  <c r="I48" i="10" s="1"/>
  <c r="J48" i="10" a="1"/>
  <c r="J48" i="10" s="1"/>
  <c r="K48" i="10" s="1"/>
  <c r="L48" i="10" a="1"/>
  <c r="L48" i="10" s="1"/>
  <c r="H49" i="10" a="1"/>
  <c r="H49" i="10" s="1"/>
  <c r="I49" i="10" s="1"/>
  <c r="J49" i="10" a="1"/>
  <c r="J49" i="10" s="1"/>
  <c r="K49" i="10" s="1"/>
  <c r="L49" i="10" a="1"/>
  <c r="L49" i="10" s="1"/>
  <c r="H50" i="10" a="1"/>
  <c r="H50" i="10" s="1"/>
  <c r="I50" i="10" s="1"/>
  <c r="J50" i="10" a="1"/>
  <c r="J50" i="10" s="1"/>
  <c r="K50" i="10" s="1"/>
  <c r="L50" i="10" a="1"/>
  <c r="L50" i="10" s="1"/>
  <c r="H51" i="10" a="1"/>
  <c r="H51" i="10" s="1"/>
  <c r="I51" i="10" s="1"/>
  <c r="J51" i="10" a="1"/>
  <c r="J51" i="10" s="1"/>
  <c r="K51" i="10" s="1"/>
  <c r="L51" i="10" a="1"/>
  <c r="L51" i="10" s="1"/>
  <c r="H52" i="10" a="1"/>
  <c r="H52" i="10" s="1"/>
  <c r="I52" i="10" s="1"/>
  <c r="J52" i="10" a="1"/>
  <c r="J52" i="10" s="1"/>
  <c r="K52" i="10" s="1"/>
  <c r="L52" i="10" a="1"/>
  <c r="L52" i="10" s="1"/>
  <c r="H53" i="10" a="1"/>
  <c r="H53" i="10" s="1"/>
  <c r="I53" i="10" s="1"/>
  <c r="J53" i="10" a="1"/>
  <c r="J53" i="10" s="1"/>
  <c r="K53" i="10" s="1"/>
  <c r="L53" i="10" a="1"/>
  <c r="L53" i="10" s="1"/>
  <c r="H54" i="10" a="1"/>
  <c r="H54" i="10" s="1"/>
  <c r="I54" i="10" s="1"/>
  <c r="J54" i="10" a="1"/>
  <c r="J54" i="10" s="1"/>
  <c r="K54" i="10" s="1"/>
  <c r="L54" i="10" a="1"/>
  <c r="L54" i="10" s="1"/>
  <c r="H55" i="10" a="1"/>
  <c r="H55" i="10" s="1"/>
  <c r="I55" i="10" s="1"/>
  <c r="J55" i="10" a="1"/>
  <c r="J55" i="10" s="1"/>
  <c r="K55" i="10" s="1"/>
  <c r="L55" i="10" a="1"/>
  <c r="L55" i="10" s="1"/>
  <c r="H56" i="10" a="1"/>
  <c r="H56" i="10" s="1"/>
  <c r="I56" i="10" s="1"/>
  <c r="J56" i="10" a="1"/>
  <c r="J56" i="10" s="1"/>
  <c r="K56" i="10" s="1"/>
  <c r="L56" i="10" a="1"/>
  <c r="L56" i="10" s="1"/>
  <c r="H57" i="10" a="1"/>
  <c r="H57" i="10" s="1"/>
  <c r="I57" i="10" s="1"/>
  <c r="J57" i="10" a="1"/>
  <c r="J57" i="10" s="1"/>
  <c r="K57" i="10" s="1"/>
  <c r="L57" i="10" a="1"/>
  <c r="L57" i="10" s="1"/>
  <c r="H58" i="10" a="1"/>
  <c r="H58" i="10" s="1"/>
  <c r="I58" i="10" s="1"/>
  <c r="J58" i="10" a="1"/>
  <c r="J58" i="10" s="1"/>
  <c r="K58" i="10" s="1"/>
  <c r="L58" i="10" a="1"/>
  <c r="L58" i="10" s="1"/>
  <c r="H59" i="10" a="1"/>
  <c r="H59" i="10" s="1"/>
  <c r="I59" i="10" s="1"/>
  <c r="J59" i="10" a="1"/>
  <c r="J59" i="10" s="1"/>
  <c r="K59" i="10" s="1"/>
  <c r="L59" i="10" a="1"/>
  <c r="L59" i="10" s="1"/>
  <c r="H60" i="10" a="1"/>
  <c r="H60" i="10" s="1"/>
  <c r="I60" i="10" s="1"/>
  <c r="J60" i="10" a="1"/>
  <c r="J60" i="10" s="1"/>
  <c r="K60" i="10" s="1"/>
  <c r="L60" i="10" a="1"/>
  <c r="L60" i="10" s="1"/>
  <c r="H61" i="10" a="1"/>
  <c r="H61" i="10" s="1"/>
  <c r="I61" i="10" s="1"/>
  <c r="J61" i="10" a="1"/>
  <c r="J61" i="10" s="1"/>
  <c r="K61" i="10" s="1"/>
  <c r="L61" i="10" a="1"/>
  <c r="L61" i="10" s="1"/>
  <c r="H62" i="10" a="1"/>
  <c r="H62" i="10" s="1"/>
  <c r="I62" i="10" s="1"/>
  <c r="J62" i="10" a="1"/>
  <c r="J62" i="10" s="1"/>
  <c r="K62" i="10" s="1"/>
  <c r="L62" i="10" a="1"/>
  <c r="L62" i="10" s="1"/>
  <c r="H63" i="10" a="1"/>
  <c r="H63" i="10" s="1"/>
  <c r="I63" i="10" s="1"/>
  <c r="J63" i="10" a="1"/>
  <c r="J63" i="10" s="1"/>
  <c r="K63" i="10" s="1"/>
  <c r="L63" i="10" a="1"/>
  <c r="L63" i="10" s="1"/>
  <c r="H64" i="10" a="1"/>
  <c r="H64" i="10" s="1"/>
  <c r="I64" i="10" s="1"/>
  <c r="J64" i="10" a="1"/>
  <c r="J64" i="10" s="1"/>
  <c r="K64" i="10" s="1"/>
  <c r="L64" i="10" a="1"/>
  <c r="L64" i="10" s="1"/>
  <c r="H65" i="10" a="1"/>
  <c r="H65" i="10" s="1"/>
  <c r="I65" i="10" s="1"/>
  <c r="J65" i="10" a="1"/>
  <c r="J65" i="10" s="1"/>
  <c r="K65" i="10" s="1"/>
  <c r="L65" i="10" a="1"/>
  <c r="L65" i="10" s="1"/>
  <c r="H66" i="10" a="1"/>
  <c r="H66" i="10" s="1"/>
  <c r="I66" i="10" s="1"/>
  <c r="J66" i="10" a="1"/>
  <c r="J66" i="10" s="1"/>
  <c r="K66" i="10" s="1"/>
  <c r="L66" i="10" a="1"/>
  <c r="L66" i="10" s="1"/>
  <c r="H67" i="10" a="1"/>
  <c r="H67" i="10" s="1"/>
  <c r="I67" i="10" s="1"/>
  <c r="J67" i="10" a="1"/>
  <c r="J67" i="10" s="1"/>
  <c r="K67" i="10" s="1"/>
  <c r="L67" i="10" a="1"/>
  <c r="L67" i="10" s="1"/>
  <c r="H68" i="10" a="1"/>
  <c r="H68" i="10" s="1"/>
  <c r="I68" i="10" s="1"/>
  <c r="J68" i="10" a="1"/>
  <c r="J68" i="10" s="1"/>
  <c r="K68" i="10" s="1"/>
  <c r="L68" i="10" a="1"/>
  <c r="L68" i="10" s="1"/>
  <c r="H69" i="10" a="1"/>
  <c r="H69" i="10" s="1"/>
  <c r="I69" i="10" s="1"/>
  <c r="J69" i="10" a="1"/>
  <c r="J69" i="10" s="1"/>
  <c r="K69" i="10" s="1"/>
  <c r="L69" i="10" a="1"/>
  <c r="L69" i="10" s="1"/>
  <c r="H70" i="10" a="1"/>
  <c r="H70" i="10" s="1"/>
  <c r="I70" i="10" s="1"/>
  <c r="J70" i="10" a="1"/>
  <c r="J70" i="10" s="1"/>
  <c r="K70" i="10" s="1"/>
  <c r="L70" i="10" a="1"/>
  <c r="L70" i="10" s="1"/>
  <c r="H71" i="10" a="1"/>
  <c r="H71" i="10" s="1"/>
  <c r="I71" i="10" s="1"/>
  <c r="J71" i="10" a="1"/>
  <c r="J71" i="10" s="1"/>
  <c r="K71" i="10" s="1"/>
  <c r="L71" i="10" a="1"/>
  <c r="L71" i="10" s="1"/>
  <c r="H72" i="10" a="1"/>
  <c r="H72" i="10" s="1"/>
  <c r="I72" i="10" s="1"/>
  <c r="J72" i="10" a="1"/>
  <c r="J72" i="10" s="1"/>
  <c r="K72" i="10" s="1"/>
  <c r="L72" i="10" a="1"/>
  <c r="L72" i="10" s="1"/>
  <c r="H73" i="10" a="1"/>
  <c r="H73" i="10" s="1"/>
  <c r="I73" i="10" s="1"/>
  <c r="J73" i="10" a="1"/>
  <c r="J73" i="10" s="1"/>
  <c r="K73" i="10" s="1"/>
  <c r="L73" i="10" a="1"/>
  <c r="L73" i="10" s="1"/>
  <c r="H74" i="10" a="1"/>
  <c r="H74" i="10" s="1"/>
  <c r="I74" i="10" s="1"/>
  <c r="J74" i="10" a="1"/>
  <c r="J74" i="10" s="1"/>
  <c r="K74" i="10" s="1"/>
  <c r="L74" i="10" a="1"/>
  <c r="L74" i="10" s="1"/>
  <c r="H75" i="10" a="1"/>
  <c r="H75" i="10" s="1"/>
  <c r="I75" i="10" s="1"/>
  <c r="J75" i="10" a="1"/>
  <c r="J75" i="10" s="1"/>
  <c r="K75" i="10" s="1"/>
  <c r="L75" i="10" a="1"/>
  <c r="L75" i="10" s="1"/>
  <c r="H76" i="10" a="1"/>
  <c r="H76" i="10" s="1"/>
  <c r="I76" i="10" s="1"/>
  <c r="J76" i="10" a="1"/>
  <c r="J76" i="10" s="1"/>
  <c r="K76" i="10" s="1"/>
  <c r="L76" i="10" a="1"/>
  <c r="L76" i="10" s="1"/>
  <c r="M76" i="10" s="1"/>
  <c r="H77" i="10" a="1"/>
  <c r="H77" i="10" s="1"/>
  <c r="I77" i="10" s="1"/>
  <c r="J77" i="10" a="1"/>
  <c r="J77" i="10" s="1"/>
  <c r="K77" i="10" s="1"/>
  <c r="L77" i="10" a="1"/>
  <c r="L77" i="10" s="1"/>
  <c r="M77" i="10" s="1"/>
  <c r="H78" i="10" a="1"/>
  <c r="H78" i="10" s="1"/>
  <c r="I78" i="10" s="1"/>
  <c r="J78" i="10" a="1"/>
  <c r="J78" i="10" s="1"/>
  <c r="K78" i="10" s="1"/>
  <c r="L78" i="10" a="1"/>
  <c r="L78" i="10" s="1"/>
  <c r="M78" i="10" s="1"/>
  <c r="H79" i="10" a="1"/>
  <c r="H79" i="10" s="1"/>
  <c r="I79" i="10" s="1"/>
  <c r="J79" i="10" a="1"/>
  <c r="J79" i="10" s="1"/>
  <c r="K79" i="10" s="1"/>
  <c r="L79" i="10" a="1"/>
  <c r="L79" i="10" s="1"/>
  <c r="M79" i="10" s="1"/>
  <c r="H80" i="10" a="1"/>
  <c r="H80" i="10" s="1"/>
  <c r="I80" i="10" s="1"/>
  <c r="J80" i="10" a="1"/>
  <c r="J80" i="10" s="1"/>
  <c r="K80" i="10" s="1"/>
  <c r="L80" i="10" a="1"/>
  <c r="L80" i="10" s="1"/>
  <c r="M80" i="10" s="1"/>
  <c r="H81" i="10" a="1"/>
  <c r="H81" i="10" s="1"/>
  <c r="I81" i="10" s="1"/>
  <c r="J81" i="10" a="1"/>
  <c r="J81" i="10" s="1"/>
  <c r="K81" i="10" s="1"/>
  <c r="L81" i="10" a="1"/>
  <c r="L81" i="10" s="1"/>
  <c r="M81" i="10" s="1"/>
  <c r="H82" i="10" a="1"/>
  <c r="H82" i="10" s="1"/>
  <c r="I82" i="10" s="1"/>
  <c r="J82" i="10" a="1"/>
  <c r="J82" i="10" s="1"/>
  <c r="K82" i="10" s="1"/>
  <c r="L82" i="10" a="1"/>
  <c r="L82" i="10" s="1"/>
  <c r="M82" i="10" s="1"/>
  <c r="H83" i="10" a="1"/>
  <c r="H83" i="10" s="1"/>
  <c r="I83" i="10" s="1"/>
  <c r="J83" i="10" a="1"/>
  <c r="J83" i="10" s="1"/>
  <c r="K83" i="10" s="1"/>
  <c r="L83" i="10" a="1"/>
  <c r="L83" i="10" s="1"/>
  <c r="M83" i="10" s="1"/>
  <c r="H84" i="10" a="1"/>
  <c r="H84" i="10" s="1"/>
  <c r="I84" i="10" s="1"/>
  <c r="J84" i="10" a="1"/>
  <c r="J84" i="10" s="1"/>
  <c r="K84" i="10" s="1"/>
  <c r="L84" i="10" a="1"/>
  <c r="L84" i="10" s="1"/>
  <c r="M84" i="10" s="1"/>
  <c r="H85" i="10" a="1"/>
  <c r="H85" i="10" s="1"/>
  <c r="I85" i="10" s="1"/>
  <c r="J85" i="10" a="1"/>
  <c r="J85" i="10" s="1"/>
  <c r="K85" i="10" s="1"/>
  <c r="L85" i="10" a="1"/>
  <c r="L85" i="10" s="1"/>
  <c r="M85" i="10" s="1"/>
  <c r="B40" i="10" a="1"/>
  <c r="B40" i="10" s="1"/>
  <c r="D40" i="10" a="1"/>
  <c r="D40" i="10" s="1"/>
  <c r="F40" i="10" a="1"/>
  <c r="F40" i="10" s="1"/>
  <c r="B41" i="10" a="1"/>
  <c r="B41" i="10" s="1"/>
  <c r="D41" i="10" a="1"/>
  <c r="D41" i="10" s="1"/>
  <c r="F41" i="10" a="1"/>
  <c r="F41" i="10" s="1"/>
  <c r="B42" i="10" a="1"/>
  <c r="B42" i="10" s="1"/>
  <c r="D42" i="10" a="1"/>
  <c r="D42" i="10" s="1"/>
  <c r="F42" i="10" a="1"/>
  <c r="F42" i="10" s="1"/>
  <c r="B43" i="10" a="1"/>
  <c r="B43" i="10" s="1"/>
  <c r="D43" i="10" a="1"/>
  <c r="D43" i="10" s="1"/>
  <c r="F43" i="10" a="1"/>
  <c r="F43" i="10" s="1"/>
  <c r="B44" i="10" a="1"/>
  <c r="B44" i="10" s="1"/>
  <c r="D44" i="10" a="1"/>
  <c r="D44" i="10" s="1"/>
  <c r="F44" i="10" a="1"/>
  <c r="F44" i="10" s="1"/>
  <c r="B45" i="10" a="1"/>
  <c r="B45" i="10" s="1"/>
  <c r="D45" i="10" a="1"/>
  <c r="D45" i="10" s="1"/>
  <c r="F45" i="10" a="1"/>
  <c r="F45" i="10" s="1"/>
  <c r="B46" i="10" a="1"/>
  <c r="B46" i="10" s="1"/>
  <c r="D46" i="10" a="1"/>
  <c r="D46" i="10" s="1"/>
  <c r="F46" i="10" a="1"/>
  <c r="F46" i="10" s="1"/>
  <c r="B47" i="10" a="1"/>
  <c r="B47" i="10" s="1"/>
  <c r="D47" i="10" a="1"/>
  <c r="D47" i="10" s="1"/>
  <c r="F47" i="10" a="1"/>
  <c r="F47" i="10" s="1"/>
  <c r="B48" i="10" a="1"/>
  <c r="B48" i="10" s="1"/>
  <c r="D48" i="10" a="1"/>
  <c r="D48" i="10" s="1"/>
  <c r="F48" i="10" a="1"/>
  <c r="F48" i="10" s="1"/>
  <c r="B49" i="10" a="1"/>
  <c r="B49" i="10" s="1"/>
  <c r="D49" i="10" a="1"/>
  <c r="D49" i="10" s="1"/>
  <c r="F49" i="10" a="1"/>
  <c r="F49" i="10" s="1"/>
  <c r="B50" i="10" a="1"/>
  <c r="B50" i="10" s="1"/>
  <c r="D50" i="10" a="1"/>
  <c r="D50" i="10" s="1"/>
  <c r="F50" i="10" a="1"/>
  <c r="F50" i="10" s="1"/>
  <c r="B51" i="10" a="1"/>
  <c r="B51" i="10" s="1"/>
  <c r="D51" i="10" a="1"/>
  <c r="D51" i="10" s="1"/>
  <c r="F51" i="10" a="1"/>
  <c r="F51" i="10" s="1"/>
  <c r="B52" i="10" a="1"/>
  <c r="B52" i="10" s="1"/>
  <c r="D52" i="10" a="1"/>
  <c r="D52" i="10" s="1"/>
  <c r="F52" i="10" a="1"/>
  <c r="F52" i="10" s="1"/>
  <c r="B53" i="10" a="1"/>
  <c r="B53" i="10" s="1"/>
  <c r="D53" i="10" a="1"/>
  <c r="D53" i="10" s="1"/>
  <c r="F53" i="10" a="1"/>
  <c r="F53" i="10" s="1"/>
  <c r="B54" i="10" a="1"/>
  <c r="B54" i="10" s="1"/>
  <c r="D54" i="10" a="1"/>
  <c r="D54" i="10" s="1"/>
  <c r="F54" i="10" a="1"/>
  <c r="F54" i="10" s="1"/>
  <c r="B55" i="10" a="1"/>
  <c r="B55" i="10" s="1"/>
  <c r="D55" i="10" a="1"/>
  <c r="D55" i="10" s="1"/>
  <c r="F55" i="10" a="1"/>
  <c r="F55" i="10" s="1"/>
  <c r="B56" i="10" a="1"/>
  <c r="B56" i="10" s="1"/>
  <c r="C56" i="10" s="1"/>
  <c r="D56" i="10" a="1"/>
  <c r="D56" i="10" s="1"/>
  <c r="F56" i="10" a="1"/>
  <c r="F56" i="10" s="1"/>
  <c r="B57" i="10" a="1"/>
  <c r="B57" i="10" s="1"/>
  <c r="C57" i="10" s="1"/>
  <c r="D57" i="10" a="1"/>
  <c r="D57" i="10" s="1"/>
  <c r="F57" i="10" a="1"/>
  <c r="F57" i="10" s="1"/>
  <c r="B58" i="10" a="1"/>
  <c r="B58" i="10" s="1"/>
  <c r="C58" i="10" s="1"/>
  <c r="D58" i="10" a="1"/>
  <c r="D58" i="10" s="1"/>
  <c r="F58" i="10" a="1"/>
  <c r="F58" i="10" s="1"/>
  <c r="B59" i="10" a="1"/>
  <c r="B59" i="10" s="1"/>
  <c r="C59" i="10" s="1"/>
  <c r="D59" i="10" a="1"/>
  <c r="D59" i="10" s="1"/>
  <c r="F59" i="10" a="1"/>
  <c r="F59" i="10" s="1"/>
  <c r="B60" i="10" a="1"/>
  <c r="B60" i="10" s="1"/>
  <c r="C60" i="10" s="1"/>
  <c r="D60" i="10" a="1"/>
  <c r="D60" i="10" s="1"/>
  <c r="F60" i="10" a="1"/>
  <c r="F60" i="10" s="1"/>
  <c r="G60" i="10" s="1"/>
  <c r="B61" i="10" a="1"/>
  <c r="B61" i="10" s="1"/>
  <c r="C61" i="10" s="1"/>
  <c r="D61" i="10" a="1"/>
  <c r="D61" i="10" s="1"/>
  <c r="F61" i="10" a="1"/>
  <c r="F61" i="10" s="1"/>
  <c r="G61" i="10" s="1"/>
  <c r="B62" i="10" a="1"/>
  <c r="B62" i="10" s="1"/>
  <c r="C62" i="10" s="1"/>
  <c r="D62" i="10" a="1"/>
  <c r="D62" i="10" s="1"/>
  <c r="F62" i="10" a="1"/>
  <c r="F62" i="10" s="1"/>
  <c r="G62" i="10" s="1"/>
  <c r="B63" i="10" a="1"/>
  <c r="B63" i="10" s="1"/>
  <c r="C63" i="10" s="1"/>
  <c r="D63" i="10" a="1"/>
  <c r="D63" i="10" s="1"/>
  <c r="F63" i="10" a="1"/>
  <c r="F63" i="10" s="1"/>
  <c r="G63" i="10" s="1"/>
  <c r="B64" i="10" a="1"/>
  <c r="B64" i="10" s="1"/>
  <c r="C64" i="10" s="1"/>
  <c r="D64" i="10" a="1"/>
  <c r="D64" i="10" s="1"/>
  <c r="E64" i="10" s="1"/>
  <c r="F64" i="10" a="1"/>
  <c r="F64" i="10" s="1"/>
  <c r="G64" i="10" s="1"/>
  <c r="B65" i="10" a="1"/>
  <c r="B65" i="10" s="1"/>
  <c r="C65" i="10" s="1"/>
  <c r="D65" i="10" a="1"/>
  <c r="D65" i="10" s="1"/>
  <c r="E65" i="10" s="1"/>
  <c r="F65" i="10" a="1"/>
  <c r="F65" i="10" s="1"/>
  <c r="G65" i="10" s="1"/>
  <c r="B66" i="10" a="1"/>
  <c r="B66" i="10" s="1"/>
  <c r="C66" i="10" s="1"/>
  <c r="D66" i="10" a="1"/>
  <c r="D66" i="10" s="1"/>
  <c r="E66" i="10" s="1"/>
  <c r="F66" i="10" a="1"/>
  <c r="F66" i="10" s="1"/>
  <c r="G66" i="10" s="1"/>
  <c r="B67" i="10" a="1"/>
  <c r="B67" i="10" s="1"/>
  <c r="C67" i="10" s="1"/>
  <c r="D67" i="10" a="1"/>
  <c r="D67" i="10" s="1"/>
  <c r="E67" i="10" s="1"/>
  <c r="F67" i="10" a="1"/>
  <c r="F67" i="10" s="1"/>
  <c r="G67" i="10" s="1"/>
  <c r="B68" i="10" a="1"/>
  <c r="B68" i="10" s="1"/>
  <c r="C68" i="10" s="1"/>
  <c r="D68" i="10" a="1"/>
  <c r="D68" i="10" s="1"/>
  <c r="E68" i="10" s="1"/>
  <c r="F68" i="10" a="1"/>
  <c r="F68" i="10" s="1"/>
  <c r="G68" i="10" s="1"/>
  <c r="B69" i="10" a="1"/>
  <c r="B69" i="10" s="1"/>
  <c r="C69" i="10" s="1"/>
  <c r="D69" i="10" a="1"/>
  <c r="D69" i="10" s="1"/>
  <c r="E69" i="10" s="1"/>
  <c r="F69" i="10" a="1"/>
  <c r="F69" i="10" s="1"/>
  <c r="G69" i="10" s="1"/>
  <c r="B70" i="10" a="1"/>
  <c r="B70" i="10" s="1"/>
  <c r="C70" i="10" s="1"/>
  <c r="D70" i="10" a="1"/>
  <c r="D70" i="10" s="1"/>
  <c r="E70" i="10" s="1"/>
  <c r="F70" i="10" a="1"/>
  <c r="F70" i="10" s="1"/>
  <c r="G70" i="10" s="1"/>
  <c r="B71" i="10" a="1"/>
  <c r="B71" i="10" s="1"/>
  <c r="C71" i="10" s="1"/>
  <c r="D71" i="10" a="1"/>
  <c r="D71" i="10" s="1"/>
  <c r="E71" i="10" s="1"/>
  <c r="F71" i="10" a="1"/>
  <c r="F71" i="10" s="1"/>
  <c r="G71" i="10" s="1"/>
  <c r="B72" i="10" a="1"/>
  <c r="B72" i="10" s="1"/>
  <c r="C72" i="10" s="1"/>
  <c r="D72" i="10" a="1"/>
  <c r="D72" i="10" s="1"/>
  <c r="E72" i="10" s="1"/>
  <c r="F72" i="10" a="1"/>
  <c r="F72" i="10" s="1"/>
  <c r="G72" i="10" s="1"/>
  <c r="B73" i="10" a="1"/>
  <c r="B73" i="10" s="1"/>
  <c r="C73" i="10" s="1"/>
  <c r="D73" i="10" a="1"/>
  <c r="D73" i="10" s="1"/>
  <c r="E73" i="10" s="1"/>
  <c r="F73" i="10" a="1"/>
  <c r="F73" i="10" s="1"/>
  <c r="G73" i="10" s="1"/>
  <c r="B74" i="10" a="1"/>
  <c r="B74" i="10" s="1"/>
  <c r="C74" i="10" s="1"/>
  <c r="D74" i="10" a="1"/>
  <c r="D74" i="10" s="1"/>
  <c r="E74" i="10" s="1"/>
  <c r="F74" i="10" a="1"/>
  <c r="F74" i="10" s="1"/>
  <c r="G74" i="10" s="1"/>
  <c r="B75" i="10" a="1"/>
  <c r="B75" i="10" s="1"/>
  <c r="C75" i="10" s="1"/>
  <c r="D75" i="10" a="1"/>
  <c r="D75" i="10" s="1"/>
  <c r="E75" i="10" s="1"/>
  <c r="F75" i="10" a="1"/>
  <c r="F75" i="10" s="1"/>
  <c r="G75" i="10" s="1"/>
  <c r="B76" i="10" a="1"/>
  <c r="B76" i="10" s="1"/>
  <c r="C76" i="10" s="1"/>
  <c r="D76" i="10" a="1"/>
  <c r="D76" i="10" s="1"/>
  <c r="E76" i="10" s="1"/>
  <c r="F76" i="10" a="1"/>
  <c r="F76" i="10" s="1"/>
  <c r="G76" i="10" s="1"/>
  <c r="B77" i="10" a="1"/>
  <c r="B77" i="10" s="1"/>
  <c r="C77" i="10" s="1"/>
  <c r="D77" i="10" a="1"/>
  <c r="D77" i="10" s="1"/>
  <c r="E77" i="10" s="1"/>
  <c r="F77" i="10" a="1"/>
  <c r="F77" i="10" s="1"/>
  <c r="G77" i="10" s="1"/>
  <c r="B78" i="10" a="1"/>
  <c r="B78" i="10" s="1"/>
  <c r="C78" i="10" s="1"/>
  <c r="D78" i="10" a="1"/>
  <c r="D78" i="10" s="1"/>
  <c r="E78" i="10" s="1"/>
  <c r="F78" i="10" a="1"/>
  <c r="F78" i="10" s="1"/>
  <c r="G78" i="10" s="1"/>
  <c r="B79" i="10" a="1"/>
  <c r="B79" i="10" s="1"/>
  <c r="C79" i="10" s="1"/>
  <c r="D79" i="10" a="1"/>
  <c r="D79" i="10" s="1"/>
  <c r="E79" i="10" s="1"/>
  <c r="F79" i="10" a="1"/>
  <c r="F79" i="10" s="1"/>
  <c r="G79" i="10" s="1"/>
  <c r="B80" i="10" a="1"/>
  <c r="B80" i="10" s="1"/>
  <c r="C80" i="10" s="1"/>
  <c r="D80" i="10" a="1"/>
  <c r="D80" i="10" s="1"/>
  <c r="E80" i="10" s="1"/>
  <c r="F80" i="10" a="1"/>
  <c r="F80" i="10" s="1"/>
  <c r="G80" i="10" s="1"/>
  <c r="B81" i="10" a="1"/>
  <c r="B81" i="10" s="1"/>
  <c r="C81" i="10" s="1"/>
  <c r="D81" i="10" a="1"/>
  <c r="D81" i="10" s="1"/>
  <c r="E81" i="10" s="1"/>
  <c r="F81" i="10" a="1"/>
  <c r="F81" i="10" s="1"/>
  <c r="G81" i="10" s="1"/>
  <c r="B82" i="10" a="1"/>
  <c r="B82" i="10" s="1"/>
  <c r="C82" i="10" s="1"/>
  <c r="D82" i="10" a="1"/>
  <c r="D82" i="10" s="1"/>
  <c r="E82" i="10" s="1"/>
  <c r="F82" i="10" a="1"/>
  <c r="F82" i="10" s="1"/>
  <c r="G82" i="10" s="1"/>
  <c r="B83" i="10" a="1"/>
  <c r="B83" i="10" s="1"/>
  <c r="C83" i="10" s="1"/>
  <c r="D83" i="10" a="1"/>
  <c r="D83" i="10" s="1"/>
  <c r="E83" i="10" s="1"/>
  <c r="F83" i="10" a="1"/>
  <c r="F83" i="10" s="1"/>
  <c r="G83" i="10" s="1"/>
  <c r="B84" i="10" a="1"/>
  <c r="B84" i="10" s="1"/>
  <c r="C84" i="10" s="1"/>
  <c r="D84" i="10" a="1"/>
  <c r="D84" i="10" s="1"/>
  <c r="E84" i="10" s="1"/>
  <c r="F84" i="10" a="1"/>
  <c r="F84" i="10" s="1"/>
  <c r="G84" i="10" s="1"/>
  <c r="B85" i="10" a="1"/>
  <c r="B85" i="10" s="1"/>
  <c r="C85" i="10" s="1"/>
  <c r="D85" i="10" a="1"/>
  <c r="D85" i="10" s="1"/>
  <c r="E85" i="10" s="1"/>
  <c r="F85" i="10" a="1"/>
  <c r="F85" i="10" s="1"/>
  <c r="G85" i="10" s="1"/>
  <c r="BS93" i="10"/>
  <c r="BS92" i="10"/>
  <c r="BS90" i="10"/>
  <c r="BS89" i="10"/>
  <c r="BS88" i="10"/>
  <c r="BS87" i="10"/>
  <c r="BS86" i="10"/>
  <c r="BR39" i="10" a="1"/>
  <c r="BR39" i="10" s="1"/>
  <c r="BS39" i="10" s="1"/>
  <c r="BR38" i="10" a="1"/>
  <c r="BR38" i="10" s="1"/>
  <c r="BS38" i="10" s="1"/>
  <c r="BR37" i="10" a="1"/>
  <c r="BR37" i="10" s="1"/>
  <c r="BS37" i="10" s="1"/>
  <c r="BR36" i="10" a="1"/>
  <c r="BR36" i="10" s="1"/>
  <c r="BS36" i="10" s="1"/>
  <c r="BR35" i="10" a="1"/>
  <c r="BR35" i="10" s="1"/>
  <c r="BS35" i="10" s="1"/>
  <c r="BR34" i="10" a="1"/>
  <c r="BR34" i="10" s="1"/>
  <c r="BS34" i="10" s="1"/>
  <c r="BR33" i="10" a="1"/>
  <c r="BR33" i="10" s="1"/>
  <c r="BS33" i="10" s="1"/>
  <c r="BR32" i="10" a="1"/>
  <c r="BR32" i="10" s="1"/>
  <c r="BS32" i="10" s="1"/>
  <c r="BR31" i="10" a="1"/>
  <c r="BR31" i="10" s="1"/>
  <c r="BS31" i="10" s="1"/>
  <c r="BR30" i="10" a="1"/>
  <c r="BR30" i="10" s="1"/>
  <c r="BS30" i="10" s="1"/>
  <c r="BR29" i="10" a="1"/>
  <c r="BR29" i="10" s="1"/>
  <c r="BS29" i="10" s="1"/>
  <c r="BR28" i="10" a="1"/>
  <c r="BR28" i="10" s="1"/>
  <c r="BS28" i="10" s="1"/>
  <c r="BR27" i="10" a="1"/>
  <c r="BR27" i="10" s="1"/>
  <c r="BS27" i="10" s="1"/>
  <c r="BR26" i="10" a="1"/>
  <c r="BR26" i="10" s="1"/>
  <c r="BS26" i="10" s="1"/>
  <c r="BR25" i="10" a="1"/>
  <c r="BR25" i="10" s="1"/>
  <c r="BS25" i="10" s="1"/>
  <c r="BR24" i="10" a="1"/>
  <c r="BR24" i="10" s="1"/>
  <c r="BS24" i="10" s="1"/>
  <c r="BR23" i="10" a="1"/>
  <c r="BR23" i="10" s="1"/>
  <c r="BS23" i="10" s="1"/>
  <c r="BR22" i="10" a="1"/>
  <c r="BR22" i="10" s="1"/>
  <c r="BS22" i="10" s="1"/>
  <c r="BR21" i="10" a="1"/>
  <c r="BR21" i="10" s="1"/>
  <c r="BS21" i="10" s="1"/>
  <c r="BR20" i="10" a="1"/>
  <c r="BR20" i="10" s="1"/>
  <c r="BS20" i="10" s="1"/>
  <c r="BR19" i="10" a="1"/>
  <c r="BR19" i="10" s="1"/>
  <c r="BS19" i="10" s="1"/>
  <c r="BR18" i="10" a="1"/>
  <c r="BR18" i="10" s="1"/>
  <c r="BS18" i="10" s="1"/>
  <c r="BR17" i="10" a="1"/>
  <c r="BR17" i="10" s="1"/>
  <c r="BS17" i="10" s="1"/>
  <c r="BR16" i="10" a="1"/>
  <c r="BR16" i="10" s="1"/>
  <c r="BR15" i="10" a="1"/>
  <c r="BR15" i="10" s="1"/>
  <c r="BR14" i="10" a="1"/>
  <c r="BR14" i="10" s="1"/>
  <c r="BR13" i="10" a="1"/>
  <c r="BR13" i="10" s="1"/>
  <c r="D39" i="10" a="1"/>
  <c r="D39" i="10" s="1"/>
  <c r="F39" i="10" a="1"/>
  <c r="F39" i="10" s="1"/>
  <c r="H39" i="10" a="1"/>
  <c r="H39" i="10" s="1"/>
  <c r="J39" i="10" a="1"/>
  <c r="J39" i="10" s="1"/>
  <c r="L39" i="10" a="1"/>
  <c r="L39" i="10" s="1"/>
  <c r="N39" i="10" a="1"/>
  <c r="N39" i="10" s="1"/>
  <c r="P39" i="10" a="1"/>
  <c r="P39" i="10" s="1"/>
  <c r="R39" i="10" a="1"/>
  <c r="R39" i="10" s="1"/>
  <c r="T39" i="10" a="1"/>
  <c r="T39" i="10" s="1"/>
  <c r="V39" i="10" a="1"/>
  <c r="V39" i="10" s="1"/>
  <c r="X39" i="10" a="1"/>
  <c r="X39" i="10" s="1"/>
  <c r="Z39" i="10" a="1"/>
  <c r="Z39" i="10" s="1"/>
  <c r="AB39" i="10" a="1"/>
  <c r="AB39" i="10" s="1"/>
  <c r="AD39" i="10" a="1"/>
  <c r="AD39" i="10" s="1"/>
  <c r="AF39" i="10" a="1"/>
  <c r="AF39" i="10" s="1"/>
  <c r="AH39" i="10" a="1"/>
  <c r="AH39" i="10" s="1"/>
  <c r="AJ39" i="10" a="1"/>
  <c r="AJ39" i="10" s="1"/>
  <c r="AL39" i="10" a="1"/>
  <c r="AL39" i="10" s="1"/>
  <c r="AN39" i="10" a="1"/>
  <c r="AN39" i="10" s="1"/>
  <c r="AP39" i="10" a="1"/>
  <c r="AP39" i="10" s="1"/>
  <c r="AR39" i="10" a="1"/>
  <c r="AR39" i="10" s="1"/>
  <c r="AT39" i="10" a="1"/>
  <c r="AT39" i="10" s="1"/>
  <c r="AV39" i="10" a="1"/>
  <c r="AV39" i="10" s="1"/>
  <c r="AX39" i="10" a="1"/>
  <c r="AX39" i="10" s="1"/>
  <c r="AZ39" i="10" a="1"/>
  <c r="AZ39" i="10" s="1"/>
  <c r="BB39" i="10" a="1"/>
  <c r="BB39" i="10" s="1"/>
  <c r="BC39" i="10" s="1"/>
  <c r="BD39" i="10" a="1"/>
  <c r="BD39" i="10" s="1"/>
  <c r="BF39" i="10" a="1"/>
  <c r="BF39" i="10" s="1"/>
  <c r="BH39" i="10" a="1"/>
  <c r="BH39" i="10" s="1"/>
  <c r="BI39" i="10" s="1"/>
  <c r="BJ39" i="10" a="1"/>
  <c r="BJ39" i="10" s="1"/>
  <c r="BL39" i="10" a="1"/>
  <c r="BL39" i="10" s="1"/>
  <c r="BN39" i="10" a="1"/>
  <c r="BN39" i="10" s="1"/>
  <c r="BP39" i="10" a="1"/>
  <c r="BP39" i="10" s="1"/>
  <c r="BQ39" i="10" s="1"/>
  <c r="B39" i="10" a="1"/>
  <c r="B39" i="10" s="1"/>
  <c r="B3" i="10" a="1"/>
  <c r="B3" i="10" s="1"/>
  <c r="D3" i="10" a="1"/>
  <c r="D3" i="10" s="1"/>
  <c r="E3" i="10" s="1"/>
  <c r="F3" i="10" a="1"/>
  <c r="F3" i="10" s="1"/>
  <c r="G3" i="10" s="1"/>
  <c r="H3" i="10" a="1"/>
  <c r="H3" i="10" s="1"/>
  <c r="I3" i="10" s="1"/>
  <c r="J3" i="10" a="1"/>
  <c r="J3" i="10" s="1"/>
  <c r="K3" i="10" s="1"/>
  <c r="L3" i="10" a="1"/>
  <c r="L3" i="10" s="1"/>
  <c r="M3" i="10" s="1"/>
  <c r="AP3" i="10" a="1"/>
  <c r="AP3" i="10" s="1"/>
  <c r="AQ3" i="10" s="1"/>
  <c r="AR3" i="10" a="1"/>
  <c r="AR3" i="10" s="1"/>
  <c r="AS3" i="10" s="1"/>
  <c r="AT3" i="10" a="1"/>
  <c r="AT3" i="10" s="1"/>
  <c r="AU3" i="10" s="1"/>
  <c r="B4" i="10" a="1"/>
  <c r="B4" i="10" s="1"/>
  <c r="C4" i="10" s="1"/>
  <c r="D4" i="10" a="1"/>
  <c r="D4" i="10" s="1"/>
  <c r="E4" i="10" s="1"/>
  <c r="F4" i="10" a="1"/>
  <c r="F4" i="10" s="1"/>
  <c r="G4" i="10" s="1"/>
  <c r="H4" i="10" a="1"/>
  <c r="H4" i="10" s="1"/>
  <c r="I4" i="10" s="1"/>
  <c r="J4" i="10" a="1"/>
  <c r="J4" i="10" s="1"/>
  <c r="K4" i="10" s="1"/>
  <c r="L4" i="10" a="1"/>
  <c r="L4" i="10" s="1"/>
  <c r="M4" i="10" s="1"/>
  <c r="N4" i="10" a="1"/>
  <c r="N4" i="10" s="1"/>
  <c r="P4" i="10" a="1"/>
  <c r="P4" i="10" s="1"/>
  <c r="AJ4" i="10" a="1"/>
  <c r="AJ4" i="10" s="1"/>
  <c r="AP4" i="10" a="1"/>
  <c r="AP4" i="10" s="1"/>
  <c r="AQ4" i="10" s="1"/>
  <c r="AR4" i="10" a="1"/>
  <c r="AR4" i="10" s="1"/>
  <c r="AS4" i="10" s="1"/>
  <c r="AT4" i="10" a="1"/>
  <c r="AT4" i="10" s="1"/>
  <c r="AU4" i="10" s="1"/>
  <c r="B5" i="10" a="1"/>
  <c r="B5" i="10" s="1"/>
  <c r="C5" i="10" s="1"/>
  <c r="D5" i="10" a="1"/>
  <c r="D5" i="10" s="1"/>
  <c r="E5" i="10" s="1"/>
  <c r="F5" i="10" a="1"/>
  <c r="F5" i="10" s="1"/>
  <c r="G5" i="10" s="1"/>
  <c r="H5" i="10" a="1"/>
  <c r="H5" i="10" s="1"/>
  <c r="I5" i="10" s="1"/>
  <c r="J5" i="10" a="1"/>
  <c r="J5" i="10" s="1"/>
  <c r="K5" i="10" s="1"/>
  <c r="L5" i="10" a="1"/>
  <c r="L5" i="10" s="1"/>
  <c r="M5" i="10" s="1"/>
  <c r="N5" i="10" a="1"/>
  <c r="N5" i="10" s="1"/>
  <c r="P5" i="10" a="1"/>
  <c r="P5" i="10" s="1"/>
  <c r="X5" i="10" a="1"/>
  <c r="X5" i="10" s="1"/>
  <c r="Y5" i="10" s="1"/>
  <c r="Z5" i="10" a="1"/>
  <c r="Z5" i="10" s="1"/>
  <c r="AA5" i="10" s="1"/>
  <c r="AB5" i="10" a="1"/>
  <c r="AB5" i="10" s="1"/>
  <c r="AD5" i="10" a="1"/>
  <c r="AD5" i="10" s="1"/>
  <c r="AE5" i="10" s="1"/>
  <c r="AJ5" i="10" a="1"/>
  <c r="AJ5" i="10" s="1"/>
  <c r="AP5" i="10" a="1"/>
  <c r="AP5" i="10" s="1"/>
  <c r="AQ5" i="10" s="1"/>
  <c r="AR5" i="10" a="1"/>
  <c r="AR5" i="10" s="1"/>
  <c r="AS5" i="10" s="1"/>
  <c r="AT5" i="10" a="1"/>
  <c r="AT5" i="10" s="1"/>
  <c r="AU5" i="10" s="1"/>
  <c r="BB5" i="10" a="1"/>
  <c r="BB5" i="10" s="1"/>
  <c r="BC5" i="10" s="1"/>
  <c r="BD5" i="10" a="1"/>
  <c r="BD5" i="10" s="1"/>
  <c r="B6" i="10" a="1"/>
  <c r="B6" i="10" s="1"/>
  <c r="C6" i="10" s="1"/>
  <c r="D6" i="10" a="1"/>
  <c r="D6" i="10" s="1"/>
  <c r="E6" i="10" s="1"/>
  <c r="F6" i="10" a="1"/>
  <c r="F6" i="10" s="1"/>
  <c r="G6" i="10" s="1"/>
  <c r="H6" i="10" a="1"/>
  <c r="H6" i="10" s="1"/>
  <c r="I6" i="10" s="1"/>
  <c r="J6" i="10" a="1"/>
  <c r="J6" i="10" s="1"/>
  <c r="K6" i="10" s="1"/>
  <c r="L6" i="10" a="1"/>
  <c r="L6" i="10" s="1"/>
  <c r="M6" i="10" s="1"/>
  <c r="N6" i="10" a="1"/>
  <c r="N6" i="10" s="1"/>
  <c r="O6" i="10" s="1"/>
  <c r="P6" i="10" a="1"/>
  <c r="P6" i="10" s="1"/>
  <c r="R6" i="10" a="1"/>
  <c r="R6" i="10" s="1"/>
  <c r="T6" i="10" a="1"/>
  <c r="T6" i="10" s="1"/>
  <c r="X6" i="10" a="1"/>
  <c r="X6" i="10" s="1"/>
  <c r="Y6" i="10" s="1"/>
  <c r="Z6" i="10" a="1"/>
  <c r="Z6" i="10" s="1"/>
  <c r="AA6" i="10" s="1"/>
  <c r="AB6" i="10" a="1"/>
  <c r="AB6" i="10" s="1"/>
  <c r="AD6" i="10" a="1"/>
  <c r="AD6" i="10" s="1"/>
  <c r="AE6" i="10" s="1"/>
  <c r="AF6" i="10" a="1"/>
  <c r="AF6" i="10" s="1"/>
  <c r="AG6" i="10" s="1"/>
  <c r="AJ6" i="10" a="1"/>
  <c r="AJ6" i="10" s="1"/>
  <c r="AP6" i="10" a="1"/>
  <c r="AP6" i="10" s="1"/>
  <c r="AQ6" i="10" s="1"/>
  <c r="AR6" i="10" a="1"/>
  <c r="AR6" i="10" s="1"/>
  <c r="AS6" i="10" s="1"/>
  <c r="AT6" i="10" a="1"/>
  <c r="AT6" i="10" s="1"/>
  <c r="AU6" i="10" s="1"/>
  <c r="BB6" i="10" a="1"/>
  <c r="BB6" i="10" s="1"/>
  <c r="BC6" i="10" s="1"/>
  <c r="BD6" i="10" a="1"/>
  <c r="BD6" i="10" s="1"/>
  <c r="BE6" i="10" s="1"/>
  <c r="B7" i="10" a="1"/>
  <c r="B7" i="10" s="1"/>
  <c r="C7" i="10" s="1"/>
  <c r="D7" i="10" a="1"/>
  <c r="D7" i="10" s="1"/>
  <c r="E7" i="10" s="1"/>
  <c r="F7" i="10" a="1"/>
  <c r="F7" i="10" s="1"/>
  <c r="G7" i="10" s="1"/>
  <c r="H7" i="10" a="1"/>
  <c r="H7" i="10" s="1"/>
  <c r="I7" i="10" s="1"/>
  <c r="J7" i="10" a="1"/>
  <c r="J7" i="10" s="1"/>
  <c r="K7" i="10" s="1"/>
  <c r="L7" i="10" a="1"/>
  <c r="L7" i="10" s="1"/>
  <c r="M7" i="10" s="1"/>
  <c r="N7" i="10" a="1"/>
  <c r="N7" i="10" s="1"/>
  <c r="O7" i="10" s="1"/>
  <c r="P7" i="10" a="1"/>
  <c r="P7" i="10" s="1"/>
  <c r="Q7" i="10" s="1"/>
  <c r="R7" i="10" a="1"/>
  <c r="R7" i="10" s="1"/>
  <c r="T7" i="10" a="1"/>
  <c r="T7" i="10" s="1"/>
  <c r="X7" i="10" a="1"/>
  <c r="X7" i="10" s="1"/>
  <c r="Y7" i="10" s="1"/>
  <c r="Z7" i="10" a="1"/>
  <c r="Z7" i="10" s="1"/>
  <c r="AA7" i="10" s="1"/>
  <c r="AB7" i="10" a="1"/>
  <c r="AB7" i="10" s="1"/>
  <c r="AC7" i="10" s="1"/>
  <c r="AD7" i="10" a="1"/>
  <c r="AD7" i="10" s="1"/>
  <c r="AE7" i="10" s="1"/>
  <c r="AF7" i="10" a="1"/>
  <c r="AF7" i="10" s="1"/>
  <c r="AG7" i="10" s="1"/>
  <c r="AH7" i="10" a="1"/>
  <c r="AH7" i="10" s="1"/>
  <c r="AJ7" i="10" a="1"/>
  <c r="AJ7" i="10" s="1"/>
  <c r="AL7" i="10" a="1"/>
  <c r="AL7" i="10" s="1"/>
  <c r="AP7" i="10" a="1"/>
  <c r="AP7" i="10" s="1"/>
  <c r="AQ7" i="10" s="1"/>
  <c r="AR7" i="10" a="1"/>
  <c r="AR7" i="10" s="1"/>
  <c r="AS7" i="10" s="1"/>
  <c r="AT7" i="10" a="1"/>
  <c r="AT7" i="10" s="1"/>
  <c r="AU7" i="10" s="1"/>
  <c r="BB7" i="10" a="1"/>
  <c r="BB7" i="10" s="1"/>
  <c r="BC7" i="10" s="1"/>
  <c r="BD7" i="10" a="1"/>
  <c r="BD7" i="10" s="1"/>
  <c r="BE7" i="10" s="1"/>
  <c r="BH7" i="10" a="1"/>
  <c r="BH7" i="10" s="1"/>
  <c r="BI7" i="10" s="1"/>
  <c r="BJ7" i="10" a="1"/>
  <c r="BJ7" i="10" s="1"/>
  <c r="BK7" i="10" s="1"/>
  <c r="B8" i="10" a="1"/>
  <c r="B8" i="10" s="1"/>
  <c r="C8" i="10" s="1"/>
  <c r="D8" i="10" a="1"/>
  <c r="D8" i="10" s="1"/>
  <c r="E8" i="10" s="1"/>
  <c r="F8" i="10" a="1"/>
  <c r="F8" i="10" s="1"/>
  <c r="G8" i="10" s="1"/>
  <c r="H8" i="10" a="1"/>
  <c r="H8" i="10" s="1"/>
  <c r="I8" i="10" s="1"/>
  <c r="J8" i="10" a="1"/>
  <c r="J8" i="10" s="1"/>
  <c r="K8" i="10" s="1"/>
  <c r="L8" i="10" a="1"/>
  <c r="L8" i="10" s="1"/>
  <c r="M8" i="10" s="1"/>
  <c r="N8" i="10" a="1"/>
  <c r="N8" i="10" s="1"/>
  <c r="O8" i="10" s="1"/>
  <c r="P8" i="10" a="1"/>
  <c r="P8" i="10" s="1"/>
  <c r="Q8" i="10" s="1"/>
  <c r="R8" i="10" a="1"/>
  <c r="R8" i="10" s="1"/>
  <c r="T8" i="10" a="1"/>
  <c r="T8" i="10" s="1"/>
  <c r="X8" i="10" a="1"/>
  <c r="X8" i="10" s="1"/>
  <c r="Y8" i="10" s="1"/>
  <c r="Z8" i="10" a="1"/>
  <c r="Z8" i="10" s="1"/>
  <c r="AA8" i="10" s="1"/>
  <c r="AB8" i="10" a="1"/>
  <c r="AB8" i="10" s="1"/>
  <c r="AC8" i="10" s="1"/>
  <c r="AD8" i="10" a="1"/>
  <c r="AD8" i="10" s="1"/>
  <c r="AE8" i="10" s="1"/>
  <c r="AF8" i="10" a="1"/>
  <c r="AF8" i="10" s="1"/>
  <c r="AG8" i="10" s="1"/>
  <c r="AH8" i="10" a="1"/>
  <c r="AH8" i="10" s="1"/>
  <c r="AI8" i="10" s="1"/>
  <c r="AJ8" i="10" a="1"/>
  <c r="AJ8" i="10" s="1"/>
  <c r="AL8" i="10" a="1"/>
  <c r="AL8" i="10" s="1"/>
  <c r="AP8" i="10" a="1"/>
  <c r="AP8" i="10" s="1"/>
  <c r="AQ8" i="10" s="1"/>
  <c r="AR8" i="10" a="1"/>
  <c r="AR8" i="10" s="1"/>
  <c r="AS8" i="10" s="1"/>
  <c r="AT8" i="10" a="1"/>
  <c r="AT8" i="10" s="1"/>
  <c r="AU8" i="10" s="1"/>
  <c r="BB8" i="10" a="1"/>
  <c r="BB8" i="10" s="1"/>
  <c r="BC8" i="10" s="1"/>
  <c r="BD8" i="10" a="1"/>
  <c r="BD8" i="10" s="1"/>
  <c r="BE8" i="10" s="1"/>
  <c r="BF8" i="10" a="1"/>
  <c r="BF8" i="10" s="1"/>
  <c r="BH8" i="10" a="1"/>
  <c r="BH8" i="10" s="1"/>
  <c r="BI8" i="10" s="1"/>
  <c r="BJ8" i="10" a="1"/>
  <c r="BJ8" i="10" s="1"/>
  <c r="BK8" i="10" s="1"/>
  <c r="BN8" i="10" a="1"/>
  <c r="BN8" i="10" s="1"/>
  <c r="B9" i="10" a="1"/>
  <c r="B9" i="10" s="1"/>
  <c r="C9" i="10" s="1"/>
  <c r="D9" i="10" a="1"/>
  <c r="D9" i="10" s="1"/>
  <c r="E9" i="10" s="1"/>
  <c r="F9" i="10" a="1"/>
  <c r="F9" i="10" s="1"/>
  <c r="G9" i="10" s="1"/>
  <c r="H9" i="10" a="1"/>
  <c r="H9" i="10" s="1"/>
  <c r="I9" i="10" s="1"/>
  <c r="J9" i="10" a="1"/>
  <c r="J9" i="10" s="1"/>
  <c r="K9" i="10" s="1"/>
  <c r="L9" i="10" a="1"/>
  <c r="L9" i="10" s="1"/>
  <c r="M9" i="10" s="1"/>
  <c r="N9" i="10" a="1"/>
  <c r="N9" i="10" s="1"/>
  <c r="O9" i="10" s="1"/>
  <c r="P9" i="10" a="1"/>
  <c r="P9" i="10" s="1"/>
  <c r="Q9" i="10" s="1"/>
  <c r="R9" i="10" a="1"/>
  <c r="R9" i="10" s="1"/>
  <c r="S9" i="10" s="1"/>
  <c r="T9" i="10" a="1"/>
  <c r="T9" i="10" s="1"/>
  <c r="X9" i="10" a="1"/>
  <c r="X9" i="10" s="1"/>
  <c r="Y9" i="10" s="1"/>
  <c r="Z9" i="10" a="1"/>
  <c r="Z9" i="10" s="1"/>
  <c r="AA9" i="10" s="1"/>
  <c r="AB9" i="10" a="1"/>
  <c r="AB9" i="10" s="1"/>
  <c r="AC9" i="10" s="1"/>
  <c r="AD9" i="10" a="1"/>
  <c r="AD9" i="10" s="1"/>
  <c r="AE9" i="10" s="1"/>
  <c r="AF9" i="10" a="1"/>
  <c r="AF9" i="10" s="1"/>
  <c r="AG9" i="10" s="1"/>
  <c r="AH9" i="10" a="1"/>
  <c r="AH9" i="10" s="1"/>
  <c r="AI9" i="10" s="1"/>
  <c r="AJ9" i="10" a="1"/>
  <c r="AJ9" i="10" s="1"/>
  <c r="AL9" i="10" a="1"/>
  <c r="AL9" i="10" s="1"/>
  <c r="AN9" i="10" a="1"/>
  <c r="AN9" i="10" s="1"/>
  <c r="AP9" i="10" a="1"/>
  <c r="AP9" i="10" s="1"/>
  <c r="AQ9" i="10" s="1"/>
  <c r="AR9" i="10" a="1"/>
  <c r="AR9" i="10" s="1"/>
  <c r="AS9" i="10" s="1"/>
  <c r="AT9" i="10" a="1"/>
  <c r="AT9" i="10" s="1"/>
  <c r="AU9" i="10" s="1"/>
  <c r="BB9" i="10" a="1"/>
  <c r="BB9" i="10" s="1"/>
  <c r="BC9" i="10" s="1"/>
  <c r="BD9" i="10" a="1"/>
  <c r="BD9" i="10" s="1"/>
  <c r="BE9" i="10" s="1"/>
  <c r="BF9" i="10" a="1"/>
  <c r="BF9" i="10" s="1"/>
  <c r="BH9" i="10" a="1"/>
  <c r="BH9" i="10" s="1"/>
  <c r="BI9" i="10" s="1"/>
  <c r="BJ9" i="10" a="1"/>
  <c r="BJ9" i="10" s="1"/>
  <c r="BK9" i="10" s="1"/>
  <c r="BL9" i="10" a="1"/>
  <c r="BL9" i="10" s="1"/>
  <c r="BN9" i="10" a="1"/>
  <c r="BN9" i="10" s="1"/>
  <c r="B10" i="10" a="1"/>
  <c r="B10" i="10" s="1"/>
  <c r="C10" i="10" s="1"/>
  <c r="D10" i="10" a="1"/>
  <c r="D10" i="10" s="1"/>
  <c r="E10" i="10" s="1"/>
  <c r="F10" i="10" a="1"/>
  <c r="F10" i="10" s="1"/>
  <c r="G10" i="10" s="1"/>
  <c r="H10" i="10" a="1"/>
  <c r="H10" i="10" s="1"/>
  <c r="I10" i="10" s="1"/>
  <c r="J10" i="10" a="1"/>
  <c r="J10" i="10" s="1"/>
  <c r="K10" i="10" s="1"/>
  <c r="L10" i="10" a="1"/>
  <c r="L10" i="10" s="1"/>
  <c r="M10" i="10" s="1"/>
  <c r="N10" i="10" a="1"/>
  <c r="N10" i="10" s="1"/>
  <c r="O10" i="10" s="1"/>
  <c r="P10" i="10" a="1"/>
  <c r="P10" i="10" s="1"/>
  <c r="Q10" i="10" s="1"/>
  <c r="R10" i="10" a="1"/>
  <c r="R10" i="10" s="1"/>
  <c r="S10" i="10" s="1"/>
  <c r="T10" i="10" a="1"/>
  <c r="T10" i="10" s="1"/>
  <c r="X10" i="10" a="1"/>
  <c r="X10" i="10" s="1"/>
  <c r="Y10" i="10" s="1"/>
  <c r="Z10" i="10" a="1"/>
  <c r="Z10" i="10" s="1"/>
  <c r="AA10" i="10" s="1"/>
  <c r="AB10" i="10" a="1"/>
  <c r="AB10" i="10" s="1"/>
  <c r="AC10" i="10" s="1"/>
  <c r="AD10" i="10" a="1"/>
  <c r="AD10" i="10" s="1"/>
  <c r="AE10" i="10" s="1"/>
  <c r="AF10" i="10" a="1"/>
  <c r="AF10" i="10" s="1"/>
  <c r="AG10" i="10" s="1"/>
  <c r="AH10" i="10" a="1"/>
  <c r="AH10" i="10" s="1"/>
  <c r="AI10" i="10" s="1"/>
  <c r="AJ10" i="10" a="1"/>
  <c r="AJ10" i="10" s="1"/>
  <c r="AL10" i="10" a="1"/>
  <c r="AL10" i="10" s="1"/>
  <c r="AN10" i="10" a="1"/>
  <c r="AN10" i="10" s="1"/>
  <c r="AP10" i="10" a="1"/>
  <c r="AP10" i="10" s="1"/>
  <c r="AQ10" i="10" s="1"/>
  <c r="AR10" i="10" a="1"/>
  <c r="AR10" i="10" s="1"/>
  <c r="AS10" i="10" s="1"/>
  <c r="AT10" i="10" a="1"/>
  <c r="AT10" i="10" s="1"/>
  <c r="AU10" i="10" s="1"/>
  <c r="BB10" i="10" a="1"/>
  <c r="BB10" i="10" s="1"/>
  <c r="BC10" i="10" s="1"/>
  <c r="BD10" i="10" a="1"/>
  <c r="BD10" i="10" s="1"/>
  <c r="BE10" i="10" s="1"/>
  <c r="BF10" i="10" a="1"/>
  <c r="BF10" i="10" s="1"/>
  <c r="BG10" i="10" s="1"/>
  <c r="BH10" i="10" a="1"/>
  <c r="BH10" i="10" s="1"/>
  <c r="BI10" i="10" s="1"/>
  <c r="BJ10" i="10" a="1"/>
  <c r="BJ10" i="10" s="1"/>
  <c r="BK10" i="10" s="1"/>
  <c r="BL10" i="10" a="1"/>
  <c r="BL10" i="10" s="1"/>
  <c r="BN10" i="10" a="1"/>
  <c r="BN10" i="10" s="1"/>
  <c r="B11" i="10" a="1"/>
  <c r="B11" i="10" s="1"/>
  <c r="C11" i="10" s="1"/>
  <c r="D11" i="10" a="1"/>
  <c r="D11" i="10" s="1"/>
  <c r="E11" i="10" s="1"/>
  <c r="F11" i="10" a="1"/>
  <c r="F11" i="10" s="1"/>
  <c r="G11" i="10" s="1"/>
  <c r="H11" i="10" a="1"/>
  <c r="H11" i="10" s="1"/>
  <c r="I11" i="10" s="1"/>
  <c r="J11" i="10" a="1"/>
  <c r="J11" i="10" s="1"/>
  <c r="K11" i="10" s="1"/>
  <c r="L11" i="10" a="1"/>
  <c r="L11" i="10" s="1"/>
  <c r="M11" i="10" s="1"/>
  <c r="N11" i="10" a="1"/>
  <c r="N11" i="10" s="1"/>
  <c r="O11" i="10" s="1"/>
  <c r="P11" i="10" a="1"/>
  <c r="P11" i="10" s="1"/>
  <c r="Q11" i="10" s="1"/>
  <c r="R11" i="10" a="1"/>
  <c r="R11" i="10" s="1"/>
  <c r="S11" i="10" s="1"/>
  <c r="T11" i="10" a="1"/>
  <c r="T11" i="10" s="1"/>
  <c r="X11" i="10" a="1"/>
  <c r="X11" i="10" s="1"/>
  <c r="Y11" i="10" s="1"/>
  <c r="Z11" i="10" a="1"/>
  <c r="Z11" i="10" s="1"/>
  <c r="AA11" i="10" s="1"/>
  <c r="AB11" i="10" a="1"/>
  <c r="AB11" i="10" s="1"/>
  <c r="AC11" i="10" s="1"/>
  <c r="AD11" i="10" a="1"/>
  <c r="AD11" i="10" s="1"/>
  <c r="AE11" i="10" s="1"/>
  <c r="AF11" i="10" a="1"/>
  <c r="AF11" i="10" s="1"/>
  <c r="AG11" i="10" s="1"/>
  <c r="AH11" i="10" a="1"/>
  <c r="AH11" i="10" s="1"/>
  <c r="AI11" i="10" s="1"/>
  <c r="AJ11" i="10" a="1"/>
  <c r="AJ11" i="10" s="1"/>
  <c r="AL11" i="10" a="1"/>
  <c r="AL11" i="10" s="1"/>
  <c r="AN11" i="10" a="1"/>
  <c r="AN11" i="10" s="1"/>
  <c r="AP11" i="10" a="1"/>
  <c r="AP11" i="10" s="1"/>
  <c r="AQ11" i="10" s="1"/>
  <c r="AR11" i="10" a="1"/>
  <c r="AR11" i="10" s="1"/>
  <c r="AS11" i="10" s="1"/>
  <c r="AT11" i="10" a="1"/>
  <c r="AT11" i="10" s="1"/>
  <c r="AU11" i="10" s="1"/>
  <c r="AV11" i="10" a="1"/>
  <c r="AV11" i="10" s="1"/>
  <c r="BB11" i="10" a="1"/>
  <c r="BB11" i="10" s="1"/>
  <c r="BC11" i="10" s="1"/>
  <c r="BD11" i="10" a="1"/>
  <c r="BD11" i="10" s="1"/>
  <c r="BE11" i="10" s="1"/>
  <c r="BF11" i="10" a="1"/>
  <c r="BF11" i="10" s="1"/>
  <c r="BG11" i="10" s="1"/>
  <c r="BH11" i="10" a="1"/>
  <c r="BH11" i="10" s="1"/>
  <c r="BI11" i="10" s="1"/>
  <c r="BJ11" i="10" a="1"/>
  <c r="BJ11" i="10" s="1"/>
  <c r="BK11" i="10" s="1"/>
  <c r="BL11" i="10" a="1"/>
  <c r="BL11" i="10" s="1"/>
  <c r="BM11" i="10" s="1"/>
  <c r="BN11" i="10" a="1"/>
  <c r="BN11" i="10" s="1"/>
  <c r="BO11" i="10" s="1"/>
  <c r="BP11" i="10" a="1"/>
  <c r="BP11" i="10" s="1"/>
  <c r="B12" i="10" a="1"/>
  <c r="B12" i="10" s="1"/>
  <c r="C12" i="10" s="1"/>
  <c r="D12" i="10" a="1"/>
  <c r="D12" i="10" s="1"/>
  <c r="E12" i="10" s="1"/>
  <c r="F12" i="10" a="1"/>
  <c r="F12" i="10" s="1"/>
  <c r="G12" i="10" s="1"/>
  <c r="H12" i="10" a="1"/>
  <c r="H12" i="10" s="1"/>
  <c r="I12" i="10" s="1"/>
  <c r="J12" i="10" a="1"/>
  <c r="J12" i="10" s="1"/>
  <c r="K12" i="10" s="1"/>
  <c r="L12" i="10" a="1"/>
  <c r="L12" i="10" s="1"/>
  <c r="M12" i="10" s="1"/>
  <c r="N12" i="10" a="1"/>
  <c r="N12" i="10" s="1"/>
  <c r="O12" i="10" s="1"/>
  <c r="P12" i="10" a="1"/>
  <c r="P12" i="10" s="1"/>
  <c r="Q12" i="10" s="1"/>
  <c r="R12" i="10" a="1"/>
  <c r="R12" i="10" s="1"/>
  <c r="S12" i="10" s="1"/>
  <c r="T12" i="10" a="1"/>
  <c r="T12" i="10" s="1"/>
  <c r="U12" i="10" s="1"/>
  <c r="X12" i="10" a="1"/>
  <c r="X12" i="10" s="1"/>
  <c r="Y12" i="10" s="1"/>
  <c r="Z12" i="10" a="1"/>
  <c r="Z12" i="10" s="1"/>
  <c r="AA12" i="10" s="1"/>
  <c r="AB12" i="10" a="1"/>
  <c r="AB12" i="10" s="1"/>
  <c r="AC12" i="10" s="1"/>
  <c r="AD12" i="10" a="1"/>
  <c r="AD12" i="10" s="1"/>
  <c r="AE12" i="10" s="1"/>
  <c r="AF12" i="10" a="1"/>
  <c r="AF12" i="10" s="1"/>
  <c r="AG12" i="10" s="1"/>
  <c r="AH12" i="10" a="1"/>
  <c r="AH12" i="10" s="1"/>
  <c r="AI12" i="10" s="1"/>
  <c r="AJ12" i="10" a="1"/>
  <c r="AJ12" i="10" s="1"/>
  <c r="AL12" i="10" a="1"/>
  <c r="AL12" i="10" s="1"/>
  <c r="AN12" i="10" a="1"/>
  <c r="AN12" i="10" s="1"/>
  <c r="AP12" i="10" a="1"/>
  <c r="AP12" i="10" s="1"/>
  <c r="AQ12" i="10" s="1"/>
  <c r="AR12" i="10" a="1"/>
  <c r="AR12" i="10" s="1"/>
  <c r="AS12" i="10" s="1"/>
  <c r="AT12" i="10" a="1"/>
  <c r="AT12" i="10" s="1"/>
  <c r="AU12" i="10" s="1"/>
  <c r="AV12" i="10" a="1"/>
  <c r="AV12" i="10" s="1"/>
  <c r="AW12" i="10" s="1"/>
  <c r="BB12" i="10" a="1"/>
  <c r="BB12" i="10" s="1"/>
  <c r="BC12" i="10" s="1"/>
  <c r="BD12" i="10" a="1"/>
  <c r="BD12" i="10" s="1"/>
  <c r="BE12" i="10" s="1"/>
  <c r="BF12" i="10" a="1"/>
  <c r="BF12" i="10" s="1"/>
  <c r="BG12" i="10" s="1"/>
  <c r="BH12" i="10" a="1"/>
  <c r="BH12" i="10" s="1"/>
  <c r="BI12" i="10" s="1"/>
  <c r="BJ12" i="10" a="1"/>
  <c r="BJ12" i="10" s="1"/>
  <c r="BK12" i="10" s="1"/>
  <c r="BL12" i="10" a="1"/>
  <c r="BL12" i="10" s="1"/>
  <c r="BM12" i="10" s="1"/>
  <c r="BN12" i="10" a="1"/>
  <c r="BN12" i="10" s="1"/>
  <c r="BO12" i="10" s="1"/>
  <c r="BP12" i="10" a="1"/>
  <c r="BP12" i="10" s="1"/>
  <c r="B13" i="10" a="1"/>
  <c r="B13" i="10" s="1"/>
  <c r="C13" i="10" s="1"/>
  <c r="D13" i="10" a="1"/>
  <c r="D13" i="10" s="1"/>
  <c r="E13" i="10" s="1"/>
  <c r="F13" i="10" a="1"/>
  <c r="F13" i="10" s="1"/>
  <c r="G13" i="10" s="1"/>
  <c r="H13" i="10" a="1"/>
  <c r="H13" i="10" s="1"/>
  <c r="I13" i="10" s="1"/>
  <c r="J13" i="10" a="1"/>
  <c r="J13" i="10" s="1"/>
  <c r="K13" i="10" s="1"/>
  <c r="L13" i="10" a="1"/>
  <c r="L13" i="10" s="1"/>
  <c r="M13" i="10" s="1"/>
  <c r="N13" i="10" a="1"/>
  <c r="N13" i="10" s="1"/>
  <c r="O13" i="10" s="1"/>
  <c r="P13" i="10" a="1"/>
  <c r="P13" i="10" s="1"/>
  <c r="Q13" i="10" s="1"/>
  <c r="R13" i="10" a="1"/>
  <c r="R13" i="10" s="1"/>
  <c r="S13" i="10" s="1"/>
  <c r="T13" i="10" a="1"/>
  <c r="T13" i="10" s="1"/>
  <c r="U13" i="10" s="1"/>
  <c r="X13" i="10" a="1"/>
  <c r="X13" i="10" s="1"/>
  <c r="Y13" i="10" s="1"/>
  <c r="Z13" i="10" a="1"/>
  <c r="Z13" i="10" s="1"/>
  <c r="AA13" i="10" s="1"/>
  <c r="AB13" i="10" a="1"/>
  <c r="AB13" i="10" s="1"/>
  <c r="AC13" i="10" s="1"/>
  <c r="AD13" i="10" a="1"/>
  <c r="AD13" i="10" s="1"/>
  <c r="AE13" i="10" s="1"/>
  <c r="AF13" i="10" a="1"/>
  <c r="AF13" i="10" s="1"/>
  <c r="AG13" i="10" s="1"/>
  <c r="AH13" i="10" a="1"/>
  <c r="AH13" i="10" s="1"/>
  <c r="AI13" i="10" s="1"/>
  <c r="AJ13" i="10" a="1"/>
  <c r="AJ13" i="10" s="1"/>
  <c r="AL13" i="10" a="1"/>
  <c r="AL13" i="10" s="1"/>
  <c r="AN13" i="10" a="1"/>
  <c r="AN13" i="10" s="1"/>
  <c r="AP13" i="10" a="1"/>
  <c r="AP13" i="10" s="1"/>
  <c r="AQ13" i="10" s="1"/>
  <c r="AR13" i="10" a="1"/>
  <c r="AR13" i="10" s="1"/>
  <c r="AS13" i="10" s="1"/>
  <c r="AT13" i="10" a="1"/>
  <c r="AT13" i="10" s="1"/>
  <c r="AU13" i="10" s="1"/>
  <c r="AV13" i="10" a="1"/>
  <c r="AV13" i="10" s="1"/>
  <c r="AW13" i="10" s="1"/>
  <c r="BB13" i="10" a="1"/>
  <c r="BB13" i="10" s="1"/>
  <c r="BC13" i="10" s="1"/>
  <c r="BD13" i="10" a="1"/>
  <c r="BD13" i="10" s="1"/>
  <c r="BE13" i="10" s="1"/>
  <c r="BF13" i="10" a="1"/>
  <c r="BF13" i="10" s="1"/>
  <c r="BG13" i="10" s="1"/>
  <c r="BH13" i="10" a="1"/>
  <c r="BH13" i="10" s="1"/>
  <c r="BI13" i="10" s="1"/>
  <c r="BJ13" i="10" a="1"/>
  <c r="BJ13" i="10" s="1"/>
  <c r="BK13" i="10" s="1"/>
  <c r="BL13" i="10" a="1"/>
  <c r="BL13" i="10" s="1"/>
  <c r="BM13" i="10" s="1"/>
  <c r="BN13" i="10" a="1"/>
  <c r="BN13" i="10" s="1"/>
  <c r="BO13" i="10" s="1"/>
  <c r="BP13" i="10" a="1"/>
  <c r="BP13" i="10" s="1"/>
  <c r="BQ13" i="10" s="1"/>
  <c r="B14" i="10" a="1"/>
  <c r="B14" i="10" s="1"/>
  <c r="C14" i="10" s="1"/>
  <c r="D14" i="10" a="1"/>
  <c r="D14" i="10" s="1"/>
  <c r="E14" i="10" s="1"/>
  <c r="F14" i="10" a="1"/>
  <c r="F14" i="10" s="1"/>
  <c r="G14" i="10" s="1"/>
  <c r="H14" i="10" a="1"/>
  <c r="H14" i="10" s="1"/>
  <c r="I14" i="10" s="1"/>
  <c r="J14" i="10" a="1"/>
  <c r="J14" i="10" s="1"/>
  <c r="K14" i="10" s="1"/>
  <c r="L14" i="10" a="1"/>
  <c r="L14" i="10" s="1"/>
  <c r="M14" i="10" s="1"/>
  <c r="N14" i="10" a="1"/>
  <c r="N14" i="10" s="1"/>
  <c r="O14" i="10" s="1"/>
  <c r="P14" i="10" a="1"/>
  <c r="P14" i="10" s="1"/>
  <c r="Q14" i="10" s="1"/>
  <c r="R14" i="10" a="1"/>
  <c r="R14" i="10" s="1"/>
  <c r="S14" i="10" s="1"/>
  <c r="T14" i="10" a="1"/>
  <c r="T14" i="10" s="1"/>
  <c r="U14" i="10" s="1"/>
  <c r="X14" i="10" a="1"/>
  <c r="X14" i="10" s="1"/>
  <c r="Y14" i="10" s="1"/>
  <c r="Z14" i="10" a="1"/>
  <c r="Z14" i="10" s="1"/>
  <c r="AA14" i="10" s="1"/>
  <c r="AB14" i="10" a="1"/>
  <c r="AB14" i="10" s="1"/>
  <c r="AC14" i="10" s="1"/>
  <c r="AD14" i="10" a="1"/>
  <c r="AD14" i="10" s="1"/>
  <c r="AE14" i="10" s="1"/>
  <c r="AF14" i="10" a="1"/>
  <c r="AF14" i="10" s="1"/>
  <c r="AG14" i="10" s="1"/>
  <c r="AH14" i="10" a="1"/>
  <c r="AH14" i="10" s="1"/>
  <c r="AI14" i="10" s="1"/>
  <c r="AJ14" i="10" a="1"/>
  <c r="AJ14" i="10" s="1"/>
  <c r="AL14" i="10" a="1"/>
  <c r="AL14" i="10" s="1"/>
  <c r="AN14" i="10" a="1"/>
  <c r="AN14" i="10" s="1"/>
  <c r="AP14" i="10" a="1"/>
  <c r="AP14" i="10" s="1"/>
  <c r="AQ14" i="10" s="1"/>
  <c r="AR14" i="10" a="1"/>
  <c r="AR14" i="10" s="1"/>
  <c r="AS14" i="10" s="1"/>
  <c r="AT14" i="10" a="1"/>
  <c r="AT14" i="10" s="1"/>
  <c r="AU14" i="10" s="1"/>
  <c r="AV14" i="10" a="1"/>
  <c r="AV14" i="10" s="1"/>
  <c r="AW14" i="10" s="1"/>
  <c r="AZ14" i="10" a="1"/>
  <c r="AZ14" i="10" s="1"/>
  <c r="BB14" i="10" a="1"/>
  <c r="BB14" i="10" s="1"/>
  <c r="BC14" i="10" s="1"/>
  <c r="BD14" i="10" a="1"/>
  <c r="BD14" i="10" s="1"/>
  <c r="BE14" i="10" s="1"/>
  <c r="BF14" i="10" a="1"/>
  <c r="BF14" i="10" s="1"/>
  <c r="BG14" i="10" s="1"/>
  <c r="BH14" i="10" a="1"/>
  <c r="BH14" i="10" s="1"/>
  <c r="BI14" i="10" s="1"/>
  <c r="BJ14" i="10" a="1"/>
  <c r="BJ14" i="10" s="1"/>
  <c r="BK14" i="10" s="1"/>
  <c r="BL14" i="10" a="1"/>
  <c r="BL14" i="10" s="1"/>
  <c r="BM14" i="10" s="1"/>
  <c r="BN14" i="10" a="1"/>
  <c r="BN14" i="10" s="1"/>
  <c r="BO14" i="10" s="1"/>
  <c r="BP14" i="10" a="1"/>
  <c r="BP14" i="10" s="1"/>
  <c r="BQ14" i="10" s="1"/>
  <c r="B15" i="10" a="1"/>
  <c r="B15" i="10" s="1"/>
  <c r="C15" i="10" s="1"/>
  <c r="D15" i="10" a="1"/>
  <c r="D15" i="10" s="1"/>
  <c r="E15" i="10" s="1"/>
  <c r="F15" i="10" a="1"/>
  <c r="F15" i="10" s="1"/>
  <c r="G15" i="10" s="1"/>
  <c r="H15" i="10" a="1"/>
  <c r="H15" i="10" s="1"/>
  <c r="I15" i="10" s="1"/>
  <c r="J15" i="10" a="1"/>
  <c r="J15" i="10" s="1"/>
  <c r="K15" i="10" s="1"/>
  <c r="L15" i="10" a="1"/>
  <c r="L15" i="10" s="1"/>
  <c r="M15" i="10" s="1"/>
  <c r="N15" i="10" a="1"/>
  <c r="N15" i="10" s="1"/>
  <c r="O15" i="10" s="1"/>
  <c r="P15" i="10" a="1"/>
  <c r="P15" i="10" s="1"/>
  <c r="Q15" i="10" s="1"/>
  <c r="R15" i="10" a="1"/>
  <c r="R15" i="10" s="1"/>
  <c r="S15" i="10" s="1"/>
  <c r="T15" i="10" a="1"/>
  <c r="T15" i="10" s="1"/>
  <c r="U15" i="10" s="1"/>
  <c r="V15" i="10" a="1"/>
  <c r="V15" i="10" s="1"/>
  <c r="X15" i="10" a="1"/>
  <c r="X15" i="10" s="1"/>
  <c r="Y15" i="10" s="1"/>
  <c r="Z15" i="10" a="1"/>
  <c r="Z15" i="10" s="1"/>
  <c r="AA15" i="10" s="1"/>
  <c r="AB15" i="10" a="1"/>
  <c r="AB15" i="10" s="1"/>
  <c r="AC15" i="10" s="1"/>
  <c r="AD15" i="10" a="1"/>
  <c r="AD15" i="10" s="1"/>
  <c r="AE15" i="10" s="1"/>
  <c r="AF15" i="10" a="1"/>
  <c r="AF15" i="10" s="1"/>
  <c r="AG15" i="10" s="1"/>
  <c r="AH15" i="10" a="1"/>
  <c r="AH15" i="10" s="1"/>
  <c r="AI15" i="10" s="1"/>
  <c r="AJ15" i="10" a="1"/>
  <c r="AJ15" i="10" s="1"/>
  <c r="AK15" i="10" s="1"/>
  <c r="AL15" i="10" a="1"/>
  <c r="AL15" i="10" s="1"/>
  <c r="AN15" i="10" a="1"/>
  <c r="AN15" i="10" s="1"/>
  <c r="AP15" i="10" a="1"/>
  <c r="AP15" i="10" s="1"/>
  <c r="AQ15" i="10" s="1"/>
  <c r="AR15" i="10" a="1"/>
  <c r="AR15" i="10" s="1"/>
  <c r="AS15" i="10" s="1"/>
  <c r="AT15" i="10" a="1"/>
  <c r="AT15" i="10" s="1"/>
  <c r="AU15" i="10" s="1"/>
  <c r="AV15" i="10" a="1"/>
  <c r="AV15" i="10" s="1"/>
  <c r="AW15" i="10" s="1"/>
  <c r="AZ15" i="10" a="1"/>
  <c r="AZ15" i="10" s="1"/>
  <c r="BB15" i="10" a="1"/>
  <c r="BB15" i="10" s="1"/>
  <c r="BC15" i="10" s="1"/>
  <c r="BD15" i="10" a="1"/>
  <c r="BD15" i="10" s="1"/>
  <c r="BE15" i="10" s="1"/>
  <c r="BF15" i="10" a="1"/>
  <c r="BF15" i="10" s="1"/>
  <c r="BG15" i="10" s="1"/>
  <c r="BH15" i="10" a="1"/>
  <c r="BH15" i="10" s="1"/>
  <c r="BI15" i="10" s="1"/>
  <c r="BJ15" i="10" a="1"/>
  <c r="BJ15" i="10" s="1"/>
  <c r="BK15" i="10" s="1"/>
  <c r="BL15" i="10" a="1"/>
  <c r="BL15" i="10" s="1"/>
  <c r="BM15" i="10" s="1"/>
  <c r="BN15" i="10" a="1"/>
  <c r="BN15" i="10" s="1"/>
  <c r="BO15" i="10" s="1"/>
  <c r="BP15" i="10" a="1"/>
  <c r="BP15" i="10" s="1"/>
  <c r="BQ15" i="10" s="1"/>
  <c r="B16" i="10" a="1"/>
  <c r="B16" i="10" s="1"/>
  <c r="C16" i="10" s="1"/>
  <c r="D16" i="10" a="1"/>
  <c r="D16" i="10" s="1"/>
  <c r="E16" i="10" s="1"/>
  <c r="F16" i="10" a="1"/>
  <c r="F16" i="10" s="1"/>
  <c r="G16" i="10" s="1"/>
  <c r="H16" i="10" a="1"/>
  <c r="H16" i="10" s="1"/>
  <c r="I16" i="10" s="1"/>
  <c r="J16" i="10" a="1"/>
  <c r="J16" i="10" s="1"/>
  <c r="K16" i="10" s="1"/>
  <c r="L16" i="10" a="1"/>
  <c r="L16" i="10" s="1"/>
  <c r="M16" i="10" s="1"/>
  <c r="N16" i="10" a="1"/>
  <c r="N16" i="10" s="1"/>
  <c r="O16" i="10" s="1"/>
  <c r="P16" i="10" a="1"/>
  <c r="P16" i="10" s="1"/>
  <c r="Q16" i="10" s="1"/>
  <c r="R16" i="10" a="1"/>
  <c r="R16" i="10" s="1"/>
  <c r="S16" i="10" s="1"/>
  <c r="T16" i="10" a="1"/>
  <c r="T16" i="10" s="1"/>
  <c r="U16" i="10" s="1"/>
  <c r="V16" i="10" a="1"/>
  <c r="V16" i="10" s="1"/>
  <c r="X16" i="10" a="1"/>
  <c r="X16" i="10" s="1"/>
  <c r="Y16" i="10" s="1"/>
  <c r="Z16" i="10" a="1"/>
  <c r="Z16" i="10" s="1"/>
  <c r="AA16" i="10" s="1"/>
  <c r="AB16" i="10" a="1"/>
  <c r="AB16" i="10" s="1"/>
  <c r="AC16" i="10" s="1"/>
  <c r="AD16" i="10" a="1"/>
  <c r="AD16" i="10" s="1"/>
  <c r="AE16" i="10" s="1"/>
  <c r="AF16" i="10" a="1"/>
  <c r="AF16" i="10" s="1"/>
  <c r="AG16" i="10" s="1"/>
  <c r="AH16" i="10" a="1"/>
  <c r="AH16" i="10" s="1"/>
  <c r="AI16" i="10" s="1"/>
  <c r="AJ16" i="10" a="1"/>
  <c r="AJ16" i="10" s="1"/>
  <c r="AK16" i="10" s="1"/>
  <c r="AL16" i="10" a="1"/>
  <c r="AL16" i="10" s="1"/>
  <c r="AN16" i="10" a="1"/>
  <c r="AN16" i="10" s="1"/>
  <c r="AP16" i="10" a="1"/>
  <c r="AP16" i="10" s="1"/>
  <c r="AQ16" i="10" s="1"/>
  <c r="AR16" i="10" a="1"/>
  <c r="AR16" i="10" s="1"/>
  <c r="AS16" i="10" s="1"/>
  <c r="AT16" i="10" a="1"/>
  <c r="AT16" i="10" s="1"/>
  <c r="AU16" i="10" s="1"/>
  <c r="AV16" i="10" a="1"/>
  <c r="AV16" i="10" s="1"/>
  <c r="AW16" i="10" s="1"/>
  <c r="AX16" i="10" a="1"/>
  <c r="AX16" i="10" s="1"/>
  <c r="AZ16" i="10" a="1"/>
  <c r="AZ16" i="10" s="1"/>
  <c r="BB16" i="10" a="1"/>
  <c r="BB16" i="10" s="1"/>
  <c r="BC16" i="10" s="1"/>
  <c r="BD16" i="10" a="1"/>
  <c r="BD16" i="10" s="1"/>
  <c r="BE16" i="10" s="1"/>
  <c r="BF16" i="10" a="1"/>
  <c r="BF16" i="10" s="1"/>
  <c r="BG16" i="10" s="1"/>
  <c r="BH16" i="10" a="1"/>
  <c r="BH16" i="10" s="1"/>
  <c r="BI16" i="10" s="1"/>
  <c r="BJ16" i="10" a="1"/>
  <c r="BJ16" i="10" s="1"/>
  <c r="BK16" i="10" s="1"/>
  <c r="BL16" i="10" a="1"/>
  <c r="BL16" i="10" s="1"/>
  <c r="BM16" i="10" s="1"/>
  <c r="BN16" i="10" a="1"/>
  <c r="BN16" i="10" s="1"/>
  <c r="BO16" i="10" s="1"/>
  <c r="BP16" i="10" a="1"/>
  <c r="BP16" i="10" s="1"/>
  <c r="BQ16" i="10" s="1"/>
  <c r="B17" i="10" a="1"/>
  <c r="B17" i="10" s="1"/>
  <c r="C17" i="10" s="1"/>
  <c r="D17" i="10" a="1"/>
  <c r="D17" i="10" s="1"/>
  <c r="E17" i="10" s="1"/>
  <c r="F17" i="10" a="1"/>
  <c r="F17" i="10" s="1"/>
  <c r="G17" i="10" s="1"/>
  <c r="H17" i="10" a="1"/>
  <c r="H17" i="10" s="1"/>
  <c r="I17" i="10" s="1"/>
  <c r="J17" i="10" a="1"/>
  <c r="J17" i="10" s="1"/>
  <c r="K17" i="10" s="1"/>
  <c r="L17" i="10" a="1"/>
  <c r="L17" i="10" s="1"/>
  <c r="M17" i="10" s="1"/>
  <c r="N17" i="10" a="1"/>
  <c r="N17" i="10" s="1"/>
  <c r="O17" i="10" s="1"/>
  <c r="P17" i="10" a="1"/>
  <c r="P17" i="10" s="1"/>
  <c r="Q17" i="10" s="1"/>
  <c r="R17" i="10" a="1"/>
  <c r="R17" i="10" s="1"/>
  <c r="S17" i="10" s="1"/>
  <c r="T17" i="10" a="1"/>
  <c r="T17" i="10" s="1"/>
  <c r="U17" i="10" s="1"/>
  <c r="V17" i="10" a="1"/>
  <c r="V17" i="10" s="1"/>
  <c r="X17" i="10" a="1"/>
  <c r="X17" i="10" s="1"/>
  <c r="Y17" i="10" s="1"/>
  <c r="Z17" i="10" a="1"/>
  <c r="Z17" i="10" s="1"/>
  <c r="AA17" i="10" s="1"/>
  <c r="AB17" i="10" a="1"/>
  <c r="AB17" i="10" s="1"/>
  <c r="AC17" i="10" s="1"/>
  <c r="AD17" i="10" a="1"/>
  <c r="AD17" i="10" s="1"/>
  <c r="AE17" i="10" s="1"/>
  <c r="AF17" i="10" a="1"/>
  <c r="AF17" i="10" s="1"/>
  <c r="AG17" i="10" s="1"/>
  <c r="AH17" i="10" a="1"/>
  <c r="AH17" i="10" s="1"/>
  <c r="AI17" i="10" s="1"/>
  <c r="AJ17" i="10" a="1"/>
  <c r="AJ17" i="10" s="1"/>
  <c r="AK17" i="10" s="1"/>
  <c r="AL17" i="10" a="1"/>
  <c r="AL17" i="10" s="1"/>
  <c r="AN17" i="10" a="1"/>
  <c r="AN17" i="10" s="1"/>
  <c r="AP17" i="10" a="1"/>
  <c r="AP17" i="10" s="1"/>
  <c r="AQ17" i="10" s="1"/>
  <c r="AR17" i="10" a="1"/>
  <c r="AR17" i="10" s="1"/>
  <c r="AS17" i="10" s="1"/>
  <c r="AT17" i="10" a="1"/>
  <c r="AT17" i="10" s="1"/>
  <c r="AU17" i="10" s="1"/>
  <c r="AV17" i="10" a="1"/>
  <c r="AV17" i="10" s="1"/>
  <c r="AW17" i="10" s="1"/>
  <c r="AX17" i="10" a="1"/>
  <c r="AX17" i="10" s="1"/>
  <c r="AY17" i="10" s="1"/>
  <c r="AZ17" i="10" a="1"/>
  <c r="AZ17" i="10" s="1"/>
  <c r="BB17" i="10" a="1"/>
  <c r="BB17" i="10" s="1"/>
  <c r="BC17" i="10" s="1"/>
  <c r="BD17" i="10" a="1"/>
  <c r="BD17" i="10" s="1"/>
  <c r="BE17" i="10" s="1"/>
  <c r="BF17" i="10" a="1"/>
  <c r="BF17" i="10" s="1"/>
  <c r="BG17" i="10" s="1"/>
  <c r="BH17" i="10" a="1"/>
  <c r="BH17" i="10" s="1"/>
  <c r="BI17" i="10" s="1"/>
  <c r="BJ17" i="10" a="1"/>
  <c r="BJ17" i="10" s="1"/>
  <c r="BK17" i="10" s="1"/>
  <c r="BL17" i="10" a="1"/>
  <c r="BL17" i="10" s="1"/>
  <c r="BM17" i="10" s="1"/>
  <c r="BN17" i="10" a="1"/>
  <c r="BN17" i="10" s="1"/>
  <c r="BO17" i="10" s="1"/>
  <c r="BP17" i="10" a="1"/>
  <c r="BP17" i="10" s="1"/>
  <c r="BQ17" i="10" s="1"/>
  <c r="B18" i="10" a="1"/>
  <c r="B18" i="10" s="1"/>
  <c r="C18" i="10" s="1"/>
  <c r="D18" i="10" a="1"/>
  <c r="D18" i="10" s="1"/>
  <c r="E18" i="10" s="1"/>
  <c r="F18" i="10" a="1"/>
  <c r="F18" i="10" s="1"/>
  <c r="G18" i="10" s="1"/>
  <c r="H18" i="10" a="1"/>
  <c r="H18" i="10" s="1"/>
  <c r="I18" i="10" s="1"/>
  <c r="J18" i="10" a="1"/>
  <c r="J18" i="10" s="1"/>
  <c r="K18" i="10" s="1"/>
  <c r="L18" i="10" a="1"/>
  <c r="L18" i="10" s="1"/>
  <c r="M18" i="10" s="1"/>
  <c r="N18" i="10" a="1"/>
  <c r="N18" i="10" s="1"/>
  <c r="O18" i="10" s="1"/>
  <c r="P18" i="10" a="1"/>
  <c r="P18" i="10" s="1"/>
  <c r="Q18" i="10" s="1"/>
  <c r="R18" i="10" a="1"/>
  <c r="R18" i="10" s="1"/>
  <c r="S18" i="10" s="1"/>
  <c r="T18" i="10" a="1"/>
  <c r="T18" i="10" s="1"/>
  <c r="U18" i="10" s="1"/>
  <c r="V18" i="10" a="1"/>
  <c r="V18" i="10" s="1"/>
  <c r="X18" i="10" a="1"/>
  <c r="X18" i="10" s="1"/>
  <c r="Y18" i="10" s="1"/>
  <c r="Z18" i="10" a="1"/>
  <c r="Z18" i="10" s="1"/>
  <c r="AA18" i="10" s="1"/>
  <c r="AB18" i="10" a="1"/>
  <c r="AB18" i="10" s="1"/>
  <c r="AC18" i="10" s="1"/>
  <c r="AD18" i="10" a="1"/>
  <c r="AD18" i="10" s="1"/>
  <c r="AE18" i="10" s="1"/>
  <c r="AF18" i="10" a="1"/>
  <c r="AF18" i="10" s="1"/>
  <c r="AG18" i="10" s="1"/>
  <c r="AH18" i="10" a="1"/>
  <c r="AH18" i="10" s="1"/>
  <c r="AI18" i="10" s="1"/>
  <c r="AJ18" i="10" a="1"/>
  <c r="AJ18" i="10" s="1"/>
  <c r="AK18" i="10" s="1"/>
  <c r="AL18" i="10" a="1"/>
  <c r="AL18" i="10" s="1"/>
  <c r="AM18" i="10" s="1"/>
  <c r="AN18" i="10" a="1"/>
  <c r="AN18" i="10" s="1"/>
  <c r="AP18" i="10" a="1"/>
  <c r="AP18" i="10" s="1"/>
  <c r="AQ18" i="10" s="1"/>
  <c r="AR18" i="10" a="1"/>
  <c r="AR18" i="10" s="1"/>
  <c r="AS18" i="10" s="1"/>
  <c r="AT18" i="10" a="1"/>
  <c r="AT18" i="10" s="1"/>
  <c r="AU18" i="10" s="1"/>
  <c r="AV18" i="10" a="1"/>
  <c r="AV18" i="10" s="1"/>
  <c r="AW18" i="10" s="1"/>
  <c r="AX18" i="10" a="1"/>
  <c r="AX18" i="10" s="1"/>
  <c r="AY18" i="10" s="1"/>
  <c r="AZ18" i="10" a="1"/>
  <c r="AZ18" i="10" s="1"/>
  <c r="BA18" i="10" s="1"/>
  <c r="BB18" i="10" a="1"/>
  <c r="BB18" i="10" s="1"/>
  <c r="BC18" i="10" s="1"/>
  <c r="BD18" i="10" a="1"/>
  <c r="BD18" i="10" s="1"/>
  <c r="BE18" i="10" s="1"/>
  <c r="BF18" i="10" a="1"/>
  <c r="BF18" i="10" s="1"/>
  <c r="BG18" i="10" s="1"/>
  <c r="BH18" i="10" a="1"/>
  <c r="BH18" i="10" s="1"/>
  <c r="BI18" i="10" s="1"/>
  <c r="BJ18" i="10" a="1"/>
  <c r="BJ18" i="10" s="1"/>
  <c r="BK18" i="10" s="1"/>
  <c r="BL18" i="10" a="1"/>
  <c r="BL18" i="10" s="1"/>
  <c r="BM18" i="10" s="1"/>
  <c r="BN18" i="10" a="1"/>
  <c r="BN18" i="10" s="1"/>
  <c r="BO18" i="10" s="1"/>
  <c r="BP18" i="10" a="1"/>
  <c r="BP18" i="10" s="1"/>
  <c r="BQ18" i="10" s="1"/>
  <c r="B19" i="10" a="1"/>
  <c r="B19" i="10" s="1"/>
  <c r="C19" i="10" s="1"/>
  <c r="D19" i="10" a="1"/>
  <c r="D19" i="10" s="1"/>
  <c r="E19" i="10" s="1"/>
  <c r="F19" i="10" a="1"/>
  <c r="F19" i="10" s="1"/>
  <c r="G19" i="10" s="1"/>
  <c r="H19" i="10" a="1"/>
  <c r="H19" i="10" s="1"/>
  <c r="I19" i="10" s="1"/>
  <c r="J19" i="10" a="1"/>
  <c r="J19" i="10" s="1"/>
  <c r="K19" i="10" s="1"/>
  <c r="L19" i="10" a="1"/>
  <c r="L19" i="10" s="1"/>
  <c r="M19" i="10" s="1"/>
  <c r="N19" i="10" a="1"/>
  <c r="N19" i="10" s="1"/>
  <c r="O19" i="10" s="1"/>
  <c r="P19" i="10" a="1"/>
  <c r="P19" i="10" s="1"/>
  <c r="Q19" i="10" s="1"/>
  <c r="R19" i="10" a="1"/>
  <c r="R19" i="10" s="1"/>
  <c r="S19" i="10" s="1"/>
  <c r="T19" i="10" a="1"/>
  <c r="T19" i="10" s="1"/>
  <c r="U19" i="10" s="1"/>
  <c r="V19" i="10" a="1"/>
  <c r="V19" i="10" s="1"/>
  <c r="X19" i="10" a="1"/>
  <c r="X19" i="10" s="1"/>
  <c r="Y19" i="10" s="1"/>
  <c r="Z19" i="10" a="1"/>
  <c r="Z19" i="10" s="1"/>
  <c r="AA19" i="10" s="1"/>
  <c r="AB19" i="10" a="1"/>
  <c r="AB19" i="10" s="1"/>
  <c r="AC19" i="10" s="1"/>
  <c r="AD19" i="10" a="1"/>
  <c r="AD19" i="10" s="1"/>
  <c r="AE19" i="10" s="1"/>
  <c r="AF19" i="10" a="1"/>
  <c r="AF19" i="10" s="1"/>
  <c r="AG19" i="10" s="1"/>
  <c r="AH19" i="10" a="1"/>
  <c r="AH19" i="10" s="1"/>
  <c r="AI19" i="10" s="1"/>
  <c r="AJ19" i="10" a="1"/>
  <c r="AJ19" i="10" s="1"/>
  <c r="AK19" i="10" s="1"/>
  <c r="AL19" i="10" a="1"/>
  <c r="AL19" i="10" s="1"/>
  <c r="AM19" i="10" s="1"/>
  <c r="AN19" i="10" a="1"/>
  <c r="AN19" i="10" s="1"/>
  <c r="AP19" i="10" a="1"/>
  <c r="AP19" i="10" s="1"/>
  <c r="AQ19" i="10" s="1"/>
  <c r="AR19" i="10" a="1"/>
  <c r="AR19" i="10" s="1"/>
  <c r="AS19" i="10" s="1"/>
  <c r="AT19" i="10" a="1"/>
  <c r="AT19" i="10" s="1"/>
  <c r="AU19" i="10" s="1"/>
  <c r="AV19" i="10" a="1"/>
  <c r="AV19" i="10" s="1"/>
  <c r="AW19" i="10" s="1"/>
  <c r="AX19" i="10" a="1"/>
  <c r="AX19" i="10" s="1"/>
  <c r="AY19" i="10" s="1"/>
  <c r="AZ19" i="10" a="1"/>
  <c r="AZ19" i="10" s="1"/>
  <c r="BA19" i="10" s="1"/>
  <c r="BB19" i="10" a="1"/>
  <c r="BB19" i="10" s="1"/>
  <c r="BC19" i="10" s="1"/>
  <c r="BD19" i="10" a="1"/>
  <c r="BD19" i="10" s="1"/>
  <c r="BE19" i="10" s="1"/>
  <c r="BF19" i="10" a="1"/>
  <c r="BF19" i="10" s="1"/>
  <c r="BG19" i="10" s="1"/>
  <c r="BH19" i="10" a="1"/>
  <c r="BH19" i="10" s="1"/>
  <c r="BI19" i="10" s="1"/>
  <c r="BJ19" i="10" a="1"/>
  <c r="BJ19" i="10" s="1"/>
  <c r="BK19" i="10" s="1"/>
  <c r="BL19" i="10" a="1"/>
  <c r="BL19" i="10" s="1"/>
  <c r="BM19" i="10" s="1"/>
  <c r="BN19" i="10" a="1"/>
  <c r="BN19" i="10" s="1"/>
  <c r="BO19" i="10" s="1"/>
  <c r="BP19" i="10" a="1"/>
  <c r="BP19" i="10" s="1"/>
  <c r="BQ19" i="10" s="1"/>
  <c r="B20" i="10" a="1"/>
  <c r="B20" i="10" s="1"/>
  <c r="C20" i="10" s="1"/>
  <c r="D20" i="10" a="1"/>
  <c r="D20" i="10" s="1"/>
  <c r="E20" i="10" s="1"/>
  <c r="F20" i="10" a="1"/>
  <c r="F20" i="10" s="1"/>
  <c r="G20" i="10" s="1"/>
  <c r="H20" i="10" a="1"/>
  <c r="H20" i="10" s="1"/>
  <c r="I20" i="10" s="1"/>
  <c r="J20" i="10" a="1"/>
  <c r="J20" i="10" s="1"/>
  <c r="K20" i="10" s="1"/>
  <c r="L20" i="10" a="1"/>
  <c r="L20" i="10" s="1"/>
  <c r="M20" i="10" s="1"/>
  <c r="N20" i="10" a="1"/>
  <c r="N20" i="10" s="1"/>
  <c r="O20" i="10" s="1"/>
  <c r="P20" i="10" a="1"/>
  <c r="P20" i="10" s="1"/>
  <c r="Q20" i="10" s="1"/>
  <c r="R20" i="10" a="1"/>
  <c r="R20" i="10" s="1"/>
  <c r="S20" i="10" s="1"/>
  <c r="T20" i="10" a="1"/>
  <c r="T20" i="10" s="1"/>
  <c r="U20" i="10" s="1"/>
  <c r="V20" i="10" a="1"/>
  <c r="V20" i="10" s="1"/>
  <c r="X20" i="10" a="1"/>
  <c r="X20" i="10" s="1"/>
  <c r="Y20" i="10" s="1"/>
  <c r="Z20" i="10" a="1"/>
  <c r="Z20" i="10" s="1"/>
  <c r="AA20" i="10" s="1"/>
  <c r="AB20" i="10" a="1"/>
  <c r="AB20" i="10" s="1"/>
  <c r="AC20" i="10" s="1"/>
  <c r="AD20" i="10" a="1"/>
  <c r="AD20" i="10" s="1"/>
  <c r="AE20" i="10" s="1"/>
  <c r="AF20" i="10" a="1"/>
  <c r="AF20" i="10" s="1"/>
  <c r="AG20" i="10" s="1"/>
  <c r="AH20" i="10" a="1"/>
  <c r="AH20" i="10" s="1"/>
  <c r="AI20" i="10" s="1"/>
  <c r="AJ20" i="10" a="1"/>
  <c r="AJ20" i="10" s="1"/>
  <c r="AK20" i="10" s="1"/>
  <c r="AL20" i="10" a="1"/>
  <c r="AL20" i="10" s="1"/>
  <c r="AM20" i="10" s="1"/>
  <c r="AN20" i="10" a="1"/>
  <c r="AN20" i="10" s="1"/>
  <c r="AP20" i="10" a="1"/>
  <c r="AP20" i="10" s="1"/>
  <c r="AQ20" i="10" s="1"/>
  <c r="AR20" i="10" a="1"/>
  <c r="AR20" i="10" s="1"/>
  <c r="AS20" i="10" s="1"/>
  <c r="AT20" i="10" a="1"/>
  <c r="AT20" i="10" s="1"/>
  <c r="AU20" i="10" s="1"/>
  <c r="AV20" i="10" a="1"/>
  <c r="AV20" i="10" s="1"/>
  <c r="AW20" i="10" s="1"/>
  <c r="AX20" i="10" a="1"/>
  <c r="AX20" i="10" s="1"/>
  <c r="AY20" i="10" s="1"/>
  <c r="AZ20" i="10" a="1"/>
  <c r="AZ20" i="10" s="1"/>
  <c r="BA20" i="10" s="1"/>
  <c r="BB20" i="10" a="1"/>
  <c r="BB20" i="10" s="1"/>
  <c r="BC20" i="10" s="1"/>
  <c r="BD20" i="10" a="1"/>
  <c r="BD20" i="10" s="1"/>
  <c r="BE20" i="10" s="1"/>
  <c r="BF20" i="10" a="1"/>
  <c r="BF20" i="10" s="1"/>
  <c r="BG20" i="10" s="1"/>
  <c r="BH20" i="10" a="1"/>
  <c r="BH20" i="10" s="1"/>
  <c r="BI20" i="10" s="1"/>
  <c r="BJ20" i="10" a="1"/>
  <c r="BJ20" i="10" s="1"/>
  <c r="BK20" i="10" s="1"/>
  <c r="BL20" i="10" a="1"/>
  <c r="BL20" i="10" s="1"/>
  <c r="BM20" i="10" s="1"/>
  <c r="BN20" i="10" a="1"/>
  <c r="BN20" i="10" s="1"/>
  <c r="BO20" i="10" s="1"/>
  <c r="BP20" i="10" a="1"/>
  <c r="BP20" i="10" s="1"/>
  <c r="BQ20" i="10" s="1"/>
  <c r="B21" i="10" a="1"/>
  <c r="B21" i="10" s="1"/>
  <c r="C21" i="10" s="1"/>
  <c r="D21" i="10" a="1"/>
  <c r="D21" i="10" s="1"/>
  <c r="E21" i="10" s="1"/>
  <c r="F21" i="10" a="1"/>
  <c r="F21" i="10" s="1"/>
  <c r="G21" i="10" s="1"/>
  <c r="H21" i="10" a="1"/>
  <c r="H21" i="10" s="1"/>
  <c r="I21" i="10" s="1"/>
  <c r="J21" i="10" a="1"/>
  <c r="J21" i="10" s="1"/>
  <c r="K21" i="10" s="1"/>
  <c r="L21" i="10" a="1"/>
  <c r="L21" i="10" s="1"/>
  <c r="M21" i="10" s="1"/>
  <c r="N21" i="10" a="1"/>
  <c r="N21" i="10" s="1"/>
  <c r="O21" i="10" s="1"/>
  <c r="P21" i="10" a="1"/>
  <c r="P21" i="10" s="1"/>
  <c r="Q21" i="10" s="1"/>
  <c r="R21" i="10" a="1"/>
  <c r="R21" i="10" s="1"/>
  <c r="S21" i="10" s="1"/>
  <c r="T21" i="10" a="1"/>
  <c r="T21" i="10" s="1"/>
  <c r="U21" i="10" s="1"/>
  <c r="V21" i="10" a="1"/>
  <c r="V21" i="10" s="1"/>
  <c r="X21" i="10" a="1"/>
  <c r="X21" i="10" s="1"/>
  <c r="Y21" i="10" s="1"/>
  <c r="Z21" i="10" a="1"/>
  <c r="Z21" i="10" s="1"/>
  <c r="AA21" i="10" s="1"/>
  <c r="AB21" i="10" a="1"/>
  <c r="AB21" i="10" s="1"/>
  <c r="AC21" i="10" s="1"/>
  <c r="AD21" i="10" a="1"/>
  <c r="AD21" i="10" s="1"/>
  <c r="AE21" i="10" s="1"/>
  <c r="AF21" i="10" a="1"/>
  <c r="AF21" i="10" s="1"/>
  <c r="AG21" i="10" s="1"/>
  <c r="AH21" i="10" a="1"/>
  <c r="AH21" i="10" s="1"/>
  <c r="AI21" i="10" s="1"/>
  <c r="AJ21" i="10" a="1"/>
  <c r="AJ21" i="10" s="1"/>
  <c r="AK21" i="10" s="1"/>
  <c r="AL21" i="10" a="1"/>
  <c r="AL21" i="10" s="1"/>
  <c r="AM21" i="10" s="1"/>
  <c r="AN21" i="10" a="1"/>
  <c r="AN21" i="10" s="1"/>
  <c r="AP21" i="10" a="1"/>
  <c r="AP21" i="10" s="1"/>
  <c r="AQ21" i="10" s="1"/>
  <c r="AR21" i="10" a="1"/>
  <c r="AR21" i="10" s="1"/>
  <c r="AS21" i="10" s="1"/>
  <c r="AT21" i="10" a="1"/>
  <c r="AT21" i="10" s="1"/>
  <c r="AU21" i="10" s="1"/>
  <c r="AV21" i="10" a="1"/>
  <c r="AV21" i="10" s="1"/>
  <c r="AW21" i="10" s="1"/>
  <c r="AX21" i="10" a="1"/>
  <c r="AX21" i="10" s="1"/>
  <c r="AY21" i="10" s="1"/>
  <c r="AZ21" i="10" a="1"/>
  <c r="AZ21" i="10" s="1"/>
  <c r="BA21" i="10" s="1"/>
  <c r="BB21" i="10" a="1"/>
  <c r="BB21" i="10" s="1"/>
  <c r="BC21" i="10" s="1"/>
  <c r="BD21" i="10" a="1"/>
  <c r="BD21" i="10" s="1"/>
  <c r="BE21" i="10" s="1"/>
  <c r="BF21" i="10" a="1"/>
  <c r="BF21" i="10" s="1"/>
  <c r="BG21" i="10" s="1"/>
  <c r="BH21" i="10" a="1"/>
  <c r="BH21" i="10" s="1"/>
  <c r="BI21" i="10" s="1"/>
  <c r="BJ21" i="10" a="1"/>
  <c r="BJ21" i="10" s="1"/>
  <c r="BK21" i="10" s="1"/>
  <c r="BL21" i="10" a="1"/>
  <c r="BL21" i="10" s="1"/>
  <c r="BM21" i="10" s="1"/>
  <c r="BN21" i="10" a="1"/>
  <c r="BN21" i="10" s="1"/>
  <c r="BO21" i="10" s="1"/>
  <c r="BP21" i="10" a="1"/>
  <c r="BP21" i="10" s="1"/>
  <c r="BQ21" i="10" s="1"/>
  <c r="B22" i="10" a="1"/>
  <c r="B22" i="10" s="1"/>
  <c r="C22" i="10" s="1"/>
  <c r="D22" i="10" a="1"/>
  <c r="D22" i="10" s="1"/>
  <c r="E22" i="10" s="1"/>
  <c r="F22" i="10" a="1"/>
  <c r="F22" i="10" s="1"/>
  <c r="G22" i="10" s="1"/>
  <c r="H22" i="10" a="1"/>
  <c r="H22" i="10" s="1"/>
  <c r="I22" i="10" s="1"/>
  <c r="J22" i="10" a="1"/>
  <c r="J22" i="10" s="1"/>
  <c r="K22" i="10" s="1"/>
  <c r="L22" i="10" a="1"/>
  <c r="L22" i="10" s="1"/>
  <c r="M22" i="10" s="1"/>
  <c r="N22" i="10" a="1"/>
  <c r="N22" i="10" s="1"/>
  <c r="O22" i="10" s="1"/>
  <c r="P22" i="10" a="1"/>
  <c r="P22" i="10" s="1"/>
  <c r="Q22" i="10" s="1"/>
  <c r="R22" i="10" a="1"/>
  <c r="R22" i="10" s="1"/>
  <c r="S22" i="10" s="1"/>
  <c r="T22" i="10" a="1"/>
  <c r="T22" i="10" s="1"/>
  <c r="U22" i="10" s="1"/>
  <c r="V22" i="10" a="1"/>
  <c r="V22" i="10" s="1"/>
  <c r="X22" i="10" a="1"/>
  <c r="X22" i="10" s="1"/>
  <c r="Y22" i="10" s="1"/>
  <c r="Z22" i="10" a="1"/>
  <c r="Z22" i="10" s="1"/>
  <c r="AA22" i="10" s="1"/>
  <c r="AB22" i="10" a="1"/>
  <c r="AB22" i="10" s="1"/>
  <c r="AC22" i="10" s="1"/>
  <c r="AD22" i="10" a="1"/>
  <c r="AD22" i="10" s="1"/>
  <c r="AE22" i="10" s="1"/>
  <c r="AF22" i="10" a="1"/>
  <c r="AF22" i="10" s="1"/>
  <c r="AG22" i="10" s="1"/>
  <c r="AH22" i="10" a="1"/>
  <c r="AH22" i="10" s="1"/>
  <c r="AI22" i="10" s="1"/>
  <c r="AJ22" i="10" a="1"/>
  <c r="AJ22" i="10" s="1"/>
  <c r="AK22" i="10" s="1"/>
  <c r="AL22" i="10" a="1"/>
  <c r="AL22" i="10" s="1"/>
  <c r="AM22" i="10" s="1"/>
  <c r="AN22" i="10" a="1"/>
  <c r="AN22" i="10" s="1"/>
  <c r="AP22" i="10" a="1"/>
  <c r="AP22" i="10" s="1"/>
  <c r="AQ22" i="10" s="1"/>
  <c r="AR22" i="10" a="1"/>
  <c r="AR22" i="10" s="1"/>
  <c r="AS22" i="10" s="1"/>
  <c r="AT22" i="10" a="1"/>
  <c r="AT22" i="10" s="1"/>
  <c r="AU22" i="10" s="1"/>
  <c r="AV22" i="10" a="1"/>
  <c r="AV22" i="10" s="1"/>
  <c r="AW22" i="10" s="1"/>
  <c r="AX22" i="10" a="1"/>
  <c r="AX22" i="10" s="1"/>
  <c r="AY22" i="10" s="1"/>
  <c r="AZ22" i="10" a="1"/>
  <c r="AZ22" i="10" s="1"/>
  <c r="BA22" i="10" s="1"/>
  <c r="BB22" i="10" a="1"/>
  <c r="BB22" i="10" s="1"/>
  <c r="BC22" i="10" s="1"/>
  <c r="BD22" i="10" a="1"/>
  <c r="BD22" i="10" s="1"/>
  <c r="BE22" i="10" s="1"/>
  <c r="BF22" i="10" a="1"/>
  <c r="BF22" i="10" s="1"/>
  <c r="BG22" i="10" s="1"/>
  <c r="BH22" i="10" a="1"/>
  <c r="BH22" i="10" s="1"/>
  <c r="BI22" i="10" s="1"/>
  <c r="BJ22" i="10" a="1"/>
  <c r="BJ22" i="10" s="1"/>
  <c r="BK22" i="10" s="1"/>
  <c r="BL22" i="10" a="1"/>
  <c r="BL22" i="10" s="1"/>
  <c r="BM22" i="10" s="1"/>
  <c r="BN22" i="10" a="1"/>
  <c r="BN22" i="10" s="1"/>
  <c r="BO22" i="10" s="1"/>
  <c r="BP22" i="10" a="1"/>
  <c r="BP22" i="10" s="1"/>
  <c r="BQ22" i="10" s="1"/>
  <c r="B23" i="10" a="1"/>
  <c r="B23" i="10" s="1"/>
  <c r="C23" i="10" s="1"/>
  <c r="D23" i="10" a="1"/>
  <c r="D23" i="10" s="1"/>
  <c r="E23" i="10" s="1"/>
  <c r="F23" i="10" a="1"/>
  <c r="F23" i="10" s="1"/>
  <c r="G23" i="10" s="1"/>
  <c r="H23" i="10" a="1"/>
  <c r="H23" i="10" s="1"/>
  <c r="I23" i="10" s="1"/>
  <c r="J23" i="10" a="1"/>
  <c r="J23" i="10" s="1"/>
  <c r="K23" i="10" s="1"/>
  <c r="L23" i="10" a="1"/>
  <c r="L23" i="10" s="1"/>
  <c r="M23" i="10" s="1"/>
  <c r="N23" i="10" a="1"/>
  <c r="N23" i="10" s="1"/>
  <c r="O23" i="10" s="1"/>
  <c r="P23" i="10" a="1"/>
  <c r="P23" i="10" s="1"/>
  <c r="Q23" i="10" s="1"/>
  <c r="R23" i="10" a="1"/>
  <c r="R23" i="10" s="1"/>
  <c r="S23" i="10" s="1"/>
  <c r="T23" i="10" a="1"/>
  <c r="T23" i="10" s="1"/>
  <c r="U23" i="10" s="1"/>
  <c r="V23" i="10" a="1"/>
  <c r="V23" i="10" s="1"/>
  <c r="W23" i="10" s="1"/>
  <c r="X23" i="10" a="1"/>
  <c r="X23" i="10" s="1"/>
  <c r="Y23" i="10" s="1"/>
  <c r="Z23" i="10" a="1"/>
  <c r="Z23" i="10" s="1"/>
  <c r="AA23" i="10" s="1"/>
  <c r="AB23" i="10" a="1"/>
  <c r="AB23" i="10" s="1"/>
  <c r="AC23" i="10" s="1"/>
  <c r="AD23" i="10" a="1"/>
  <c r="AD23" i="10" s="1"/>
  <c r="AE23" i="10" s="1"/>
  <c r="AF23" i="10" a="1"/>
  <c r="AF23" i="10" s="1"/>
  <c r="AG23" i="10" s="1"/>
  <c r="AH23" i="10" a="1"/>
  <c r="AH23" i="10" s="1"/>
  <c r="AI23" i="10" s="1"/>
  <c r="AJ23" i="10" a="1"/>
  <c r="AJ23" i="10" s="1"/>
  <c r="AK23" i="10" s="1"/>
  <c r="AL23" i="10" a="1"/>
  <c r="AL23" i="10" s="1"/>
  <c r="AM23" i="10" s="1"/>
  <c r="AN23" i="10" a="1"/>
  <c r="AN23" i="10" s="1"/>
  <c r="AP23" i="10" a="1"/>
  <c r="AP23" i="10" s="1"/>
  <c r="AQ23" i="10" s="1"/>
  <c r="AR23" i="10" a="1"/>
  <c r="AR23" i="10" s="1"/>
  <c r="AS23" i="10" s="1"/>
  <c r="AT23" i="10" a="1"/>
  <c r="AT23" i="10" s="1"/>
  <c r="AU23" i="10" s="1"/>
  <c r="AV23" i="10" a="1"/>
  <c r="AV23" i="10" s="1"/>
  <c r="AW23" i="10" s="1"/>
  <c r="AX23" i="10" a="1"/>
  <c r="AX23" i="10" s="1"/>
  <c r="AY23" i="10" s="1"/>
  <c r="AZ23" i="10" a="1"/>
  <c r="AZ23" i="10" s="1"/>
  <c r="BA23" i="10" s="1"/>
  <c r="BB23" i="10" a="1"/>
  <c r="BB23" i="10" s="1"/>
  <c r="BC23" i="10" s="1"/>
  <c r="BD23" i="10" a="1"/>
  <c r="BD23" i="10" s="1"/>
  <c r="BE23" i="10" s="1"/>
  <c r="BF23" i="10" a="1"/>
  <c r="BF23" i="10" s="1"/>
  <c r="BG23" i="10" s="1"/>
  <c r="BH23" i="10" a="1"/>
  <c r="BH23" i="10" s="1"/>
  <c r="BI23" i="10" s="1"/>
  <c r="BJ23" i="10" a="1"/>
  <c r="BJ23" i="10" s="1"/>
  <c r="BK23" i="10" s="1"/>
  <c r="BL23" i="10" a="1"/>
  <c r="BL23" i="10" s="1"/>
  <c r="BM23" i="10" s="1"/>
  <c r="BN23" i="10" a="1"/>
  <c r="BN23" i="10" s="1"/>
  <c r="BO23" i="10" s="1"/>
  <c r="BP23" i="10" a="1"/>
  <c r="BP23" i="10" s="1"/>
  <c r="BQ23" i="10" s="1"/>
  <c r="B24" i="10" a="1"/>
  <c r="B24" i="10" s="1"/>
  <c r="C24" i="10" s="1"/>
  <c r="D24" i="10" a="1"/>
  <c r="D24" i="10" s="1"/>
  <c r="E24" i="10" s="1"/>
  <c r="F24" i="10" a="1"/>
  <c r="F24" i="10" s="1"/>
  <c r="G24" i="10" s="1"/>
  <c r="H24" i="10" a="1"/>
  <c r="H24" i="10" s="1"/>
  <c r="I24" i="10" s="1"/>
  <c r="J24" i="10" a="1"/>
  <c r="J24" i="10" s="1"/>
  <c r="K24" i="10" s="1"/>
  <c r="L24" i="10" a="1"/>
  <c r="L24" i="10" s="1"/>
  <c r="M24" i="10" s="1"/>
  <c r="N24" i="10" a="1"/>
  <c r="N24" i="10" s="1"/>
  <c r="O24" i="10" s="1"/>
  <c r="P24" i="10" a="1"/>
  <c r="P24" i="10" s="1"/>
  <c r="Q24" i="10" s="1"/>
  <c r="R24" i="10" a="1"/>
  <c r="R24" i="10" s="1"/>
  <c r="S24" i="10" s="1"/>
  <c r="T24" i="10" a="1"/>
  <c r="T24" i="10" s="1"/>
  <c r="U24" i="10" s="1"/>
  <c r="V24" i="10" a="1"/>
  <c r="V24" i="10" s="1"/>
  <c r="W24" i="10" s="1"/>
  <c r="X24" i="10" a="1"/>
  <c r="X24" i="10" s="1"/>
  <c r="Y24" i="10" s="1"/>
  <c r="Z24" i="10" a="1"/>
  <c r="Z24" i="10" s="1"/>
  <c r="AA24" i="10" s="1"/>
  <c r="AB24" i="10" a="1"/>
  <c r="AB24" i="10" s="1"/>
  <c r="AC24" i="10" s="1"/>
  <c r="AD24" i="10" a="1"/>
  <c r="AD24" i="10" s="1"/>
  <c r="AE24" i="10" s="1"/>
  <c r="AF24" i="10" a="1"/>
  <c r="AF24" i="10" s="1"/>
  <c r="AG24" i="10" s="1"/>
  <c r="AH24" i="10" a="1"/>
  <c r="AH24" i="10" s="1"/>
  <c r="AI24" i="10" s="1"/>
  <c r="AJ24" i="10" a="1"/>
  <c r="AJ24" i="10" s="1"/>
  <c r="AK24" i="10" s="1"/>
  <c r="AL24" i="10" a="1"/>
  <c r="AL24" i="10" s="1"/>
  <c r="AM24" i="10" s="1"/>
  <c r="AN24" i="10" a="1"/>
  <c r="AN24" i="10" s="1"/>
  <c r="AP24" i="10" a="1"/>
  <c r="AP24" i="10" s="1"/>
  <c r="AQ24" i="10" s="1"/>
  <c r="AR24" i="10" a="1"/>
  <c r="AR24" i="10" s="1"/>
  <c r="AS24" i="10" s="1"/>
  <c r="AT24" i="10" a="1"/>
  <c r="AT24" i="10" s="1"/>
  <c r="AU24" i="10" s="1"/>
  <c r="AV24" i="10" a="1"/>
  <c r="AV24" i="10" s="1"/>
  <c r="AW24" i="10" s="1"/>
  <c r="AX24" i="10" a="1"/>
  <c r="AX24" i="10" s="1"/>
  <c r="AY24" i="10" s="1"/>
  <c r="AZ24" i="10" a="1"/>
  <c r="AZ24" i="10" s="1"/>
  <c r="BA24" i="10" s="1"/>
  <c r="BB24" i="10" a="1"/>
  <c r="BB24" i="10" s="1"/>
  <c r="BC24" i="10" s="1"/>
  <c r="BD24" i="10" a="1"/>
  <c r="BD24" i="10" s="1"/>
  <c r="BE24" i="10" s="1"/>
  <c r="BF24" i="10" a="1"/>
  <c r="BF24" i="10" s="1"/>
  <c r="BG24" i="10" s="1"/>
  <c r="BH24" i="10" a="1"/>
  <c r="BH24" i="10" s="1"/>
  <c r="BI24" i="10" s="1"/>
  <c r="BJ24" i="10" a="1"/>
  <c r="BJ24" i="10" s="1"/>
  <c r="BK24" i="10" s="1"/>
  <c r="BL24" i="10" a="1"/>
  <c r="BL24" i="10" s="1"/>
  <c r="BM24" i="10" s="1"/>
  <c r="BN24" i="10" a="1"/>
  <c r="BN24" i="10" s="1"/>
  <c r="BO24" i="10" s="1"/>
  <c r="BP24" i="10" a="1"/>
  <c r="BP24" i="10" s="1"/>
  <c r="BQ24" i="10" s="1"/>
  <c r="B25" i="10" a="1"/>
  <c r="B25" i="10" s="1"/>
  <c r="C25" i="10" s="1"/>
  <c r="D25" i="10" a="1"/>
  <c r="D25" i="10" s="1"/>
  <c r="E25" i="10" s="1"/>
  <c r="F25" i="10" a="1"/>
  <c r="F25" i="10" s="1"/>
  <c r="G25" i="10" s="1"/>
  <c r="H25" i="10" a="1"/>
  <c r="H25" i="10" s="1"/>
  <c r="I25" i="10" s="1"/>
  <c r="J25" i="10" a="1"/>
  <c r="J25" i="10" s="1"/>
  <c r="K25" i="10" s="1"/>
  <c r="L25" i="10" a="1"/>
  <c r="L25" i="10" s="1"/>
  <c r="M25" i="10" s="1"/>
  <c r="N25" i="10" a="1"/>
  <c r="N25" i="10" s="1"/>
  <c r="O25" i="10" s="1"/>
  <c r="P25" i="10" a="1"/>
  <c r="P25" i="10" s="1"/>
  <c r="Q25" i="10" s="1"/>
  <c r="R25" i="10" a="1"/>
  <c r="R25" i="10" s="1"/>
  <c r="S25" i="10" s="1"/>
  <c r="T25" i="10" a="1"/>
  <c r="T25" i="10" s="1"/>
  <c r="U25" i="10" s="1"/>
  <c r="V25" i="10" a="1"/>
  <c r="V25" i="10" s="1"/>
  <c r="W25" i="10" s="1"/>
  <c r="X25" i="10" a="1"/>
  <c r="X25" i="10" s="1"/>
  <c r="Y25" i="10" s="1"/>
  <c r="Z25" i="10" a="1"/>
  <c r="Z25" i="10" s="1"/>
  <c r="AA25" i="10" s="1"/>
  <c r="AB25" i="10" a="1"/>
  <c r="AB25" i="10" s="1"/>
  <c r="AC25" i="10" s="1"/>
  <c r="AD25" i="10" a="1"/>
  <c r="AD25" i="10" s="1"/>
  <c r="AE25" i="10" s="1"/>
  <c r="AF25" i="10" a="1"/>
  <c r="AF25" i="10" s="1"/>
  <c r="AG25" i="10" s="1"/>
  <c r="AH25" i="10" a="1"/>
  <c r="AH25" i="10" s="1"/>
  <c r="AI25" i="10" s="1"/>
  <c r="AJ25" i="10" a="1"/>
  <c r="AJ25" i="10" s="1"/>
  <c r="AK25" i="10" s="1"/>
  <c r="AL25" i="10" a="1"/>
  <c r="AL25" i="10" s="1"/>
  <c r="AM25" i="10" s="1"/>
  <c r="AN25" i="10" a="1"/>
  <c r="AN25" i="10" s="1"/>
  <c r="AP25" i="10" a="1"/>
  <c r="AP25" i="10" s="1"/>
  <c r="AQ25" i="10" s="1"/>
  <c r="AR25" i="10" a="1"/>
  <c r="AR25" i="10" s="1"/>
  <c r="AS25" i="10" s="1"/>
  <c r="AT25" i="10" a="1"/>
  <c r="AT25" i="10" s="1"/>
  <c r="AU25" i="10" s="1"/>
  <c r="AV25" i="10" a="1"/>
  <c r="AV25" i="10" s="1"/>
  <c r="AW25" i="10" s="1"/>
  <c r="AX25" i="10" a="1"/>
  <c r="AX25" i="10" s="1"/>
  <c r="AY25" i="10" s="1"/>
  <c r="AZ25" i="10" a="1"/>
  <c r="AZ25" i="10" s="1"/>
  <c r="BA25" i="10" s="1"/>
  <c r="BB25" i="10" a="1"/>
  <c r="BB25" i="10" s="1"/>
  <c r="BC25" i="10" s="1"/>
  <c r="BD25" i="10" a="1"/>
  <c r="BD25" i="10" s="1"/>
  <c r="BE25" i="10" s="1"/>
  <c r="BF25" i="10" a="1"/>
  <c r="BF25" i="10" s="1"/>
  <c r="BG25" i="10" s="1"/>
  <c r="BH25" i="10" a="1"/>
  <c r="BH25" i="10" s="1"/>
  <c r="BI25" i="10" s="1"/>
  <c r="BJ25" i="10" a="1"/>
  <c r="BJ25" i="10" s="1"/>
  <c r="BK25" i="10" s="1"/>
  <c r="BL25" i="10" a="1"/>
  <c r="BL25" i="10" s="1"/>
  <c r="BM25" i="10" s="1"/>
  <c r="BN25" i="10" a="1"/>
  <c r="BN25" i="10" s="1"/>
  <c r="BO25" i="10" s="1"/>
  <c r="BP25" i="10" a="1"/>
  <c r="BP25" i="10" s="1"/>
  <c r="BQ25" i="10" s="1"/>
  <c r="B26" i="10" a="1"/>
  <c r="B26" i="10" s="1"/>
  <c r="C26" i="10" s="1"/>
  <c r="D26" i="10" a="1"/>
  <c r="D26" i="10" s="1"/>
  <c r="E26" i="10" s="1"/>
  <c r="F26" i="10" a="1"/>
  <c r="F26" i="10" s="1"/>
  <c r="G26" i="10" s="1"/>
  <c r="H26" i="10" a="1"/>
  <c r="H26" i="10" s="1"/>
  <c r="I26" i="10" s="1"/>
  <c r="J26" i="10" a="1"/>
  <c r="J26" i="10" s="1"/>
  <c r="K26" i="10" s="1"/>
  <c r="L26" i="10" a="1"/>
  <c r="L26" i="10" s="1"/>
  <c r="M26" i="10" s="1"/>
  <c r="N26" i="10" a="1"/>
  <c r="N26" i="10" s="1"/>
  <c r="O26" i="10" s="1"/>
  <c r="P26" i="10" a="1"/>
  <c r="P26" i="10" s="1"/>
  <c r="Q26" i="10" s="1"/>
  <c r="R26" i="10" a="1"/>
  <c r="R26" i="10" s="1"/>
  <c r="S26" i="10" s="1"/>
  <c r="T26" i="10" a="1"/>
  <c r="T26" i="10" s="1"/>
  <c r="U26" i="10" s="1"/>
  <c r="V26" i="10" a="1"/>
  <c r="V26" i="10" s="1"/>
  <c r="W26" i="10" s="1"/>
  <c r="X26" i="10" a="1"/>
  <c r="X26" i="10" s="1"/>
  <c r="Y26" i="10" s="1"/>
  <c r="Z26" i="10" a="1"/>
  <c r="Z26" i="10" s="1"/>
  <c r="AA26" i="10" s="1"/>
  <c r="AB26" i="10" a="1"/>
  <c r="AB26" i="10" s="1"/>
  <c r="AC26" i="10" s="1"/>
  <c r="AD26" i="10" a="1"/>
  <c r="AD26" i="10" s="1"/>
  <c r="AE26" i="10" s="1"/>
  <c r="AF26" i="10" a="1"/>
  <c r="AF26" i="10" s="1"/>
  <c r="AG26" i="10" s="1"/>
  <c r="AH26" i="10" a="1"/>
  <c r="AH26" i="10" s="1"/>
  <c r="AI26" i="10" s="1"/>
  <c r="AJ26" i="10" a="1"/>
  <c r="AJ26" i="10" s="1"/>
  <c r="AK26" i="10" s="1"/>
  <c r="AL26" i="10" a="1"/>
  <c r="AL26" i="10" s="1"/>
  <c r="AM26" i="10" s="1"/>
  <c r="AN26" i="10" a="1"/>
  <c r="AN26" i="10" s="1"/>
  <c r="AP26" i="10" a="1"/>
  <c r="AP26" i="10" s="1"/>
  <c r="AQ26" i="10" s="1"/>
  <c r="AR26" i="10" a="1"/>
  <c r="AR26" i="10" s="1"/>
  <c r="AS26" i="10" s="1"/>
  <c r="AT26" i="10" a="1"/>
  <c r="AT26" i="10" s="1"/>
  <c r="AU26" i="10" s="1"/>
  <c r="AV26" i="10" a="1"/>
  <c r="AV26" i="10" s="1"/>
  <c r="AW26" i="10" s="1"/>
  <c r="AX26" i="10" a="1"/>
  <c r="AX26" i="10" s="1"/>
  <c r="AY26" i="10" s="1"/>
  <c r="AZ26" i="10" a="1"/>
  <c r="AZ26" i="10" s="1"/>
  <c r="BA26" i="10" s="1"/>
  <c r="BB26" i="10" a="1"/>
  <c r="BB26" i="10" s="1"/>
  <c r="BC26" i="10" s="1"/>
  <c r="BD26" i="10" a="1"/>
  <c r="BD26" i="10" s="1"/>
  <c r="BE26" i="10" s="1"/>
  <c r="BF26" i="10" a="1"/>
  <c r="BF26" i="10" s="1"/>
  <c r="BG26" i="10" s="1"/>
  <c r="BH26" i="10" a="1"/>
  <c r="BH26" i="10" s="1"/>
  <c r="BI26" i="10" s="1"/>
  <c r="BJ26" i="10" a="1"/>
  <c r="BJ26" i="10" s="1"/>
  <c r="BK26" i="10" s="1"/>
  <c r="BL26" i="10" a="1"/>
  <c r="BL26" i="10" s="1"/>
  <c r="BM26" i="10" s="1"/>
  <c r="BN26" i="10" a="1"/>
  <c r="BN26" i="10" s="1"/>
  <c r="BO26" i="10" s="1"/>
  <c r="BP26" i="10" a="1"/>
  <c r="BP26" i="10" s="1"/>
  <c r="BQ26" i="10" s="1"/>
  <c r="B27" i="10" a="1"/>
  <c r="B27" i="10" s="1"/>
  <c r="C27" i="10" s="1"/>
  <c r="D27" i="10" a="1"/>
  <c r="D27" i="10" s="1"/>
  <c r="E27" i="10" s="1"/>
  <c r="F27" i="10" a="1"/>
  <c r="F27" i="10" s="1"/>
  <c r="G27" i="10" s="1"/>
  <c r="H27" i="10" a="1"/>
  <c r="H27" i="10" s="1"/>
  <c r="I27" i="10" s="1"/>
  <c r="J27" i="10" a="1"/>
  <c r="J27" i="10" s="1"/>
  <c r="K27" i="10" s="1"/>
  <c r="L27" i="10" a="1"/>
  <c r="L27" i="10" s="1"/>
  <c r="M27" i="10" s="1"/>
  <c r="N27" i="10" a="1"/>
  <c r="N27" i="10" s="1"/>
  <c r="O27" i="10" s="1"/>
  <c r="P27" i="10" a="1"/>
  <c r="P27" i="10" s="1"/>
  <c r="Q27" i="10" s="1"/>
  <c r="R27" i="10" a="1"/>
  <c r="R27" i="10" s="1"/>
  <c r="S27" i="10" s="1"/>
  <c r="T27" i="10" a="1"/>
  <c r="T27" i="10" s="1"/>
  <c r="U27" i="10" s="1"/>
  <c r="V27" i="10" a="1"/>
  <c r="V27" i="10" s="1"/>
  <c r="W27" i="10" s="1"/>
  <c r="X27" i="10" a="1"/>
  <c r="X27" i="10" s="1"/>
  <c r="Y27" i="10" s="1"/>
  <c r="Z27" i="10" a="1"/>
  <c r="Z27" i="10" s="1"/>
  <c r="AA27" i="10" s="1"/>
  <c r="AB27" i="10" a="1"/>
  <c r="AB27" i="10" s="1"/>
  <c r="AC27" i="10" s="1"/>
  <c r="AD27" i="10" a="1"/>
  <c r="AD27" i="10" s="1"/>
  <c r="AE27" i="10" s="1"/>
  <c r="AF27" i="10" a="1"/>
  <c r="AF27" i="10" s="1"/>
  <c r="AG27" i="10" s="1"/>
  <c r="AH27" i="10" a="1"/>
  <c r="AH27" i="10" s="1"/>
  <c r="AI27" i="10" s="1"/>
  <c r="AJ27" i="10" a="1"/>
  <c r="AJ27" i="10" s="1"/>
  <c r="AK27" i="10" s="1"/>
  <c r="AL27" i="10" a="1"/>
  <c r="AL27" i="10" s="1"/>
  <c r="AM27" i="10" s="1"/>
  <c r="AN27" i="10" a="1"/>
  <c r="AN27" i="10" s="1"/>
  <c r="AP27" i="10" a="1"/>
  <c r="AP27" i="10" s="1"/>
  <c r="AQ27" i="10" s="1"/>
  <c r="AR27" i="10" a="1"/>
  <c r="AR27" i="10" s="1"/>
  <c r="AS27" i="10" s="1"/>
  <c r="AT27" i="10" a="1"/>
  <c r="AT27" i="10" s="1"/>
  <c r="AU27" i="10" s="1"/>
  <c r="AV27" i="10" a="1"/>
  <c r="AV27" i="10" s="1"/>
  <c r="AW27" i="10" s="1"/>
  <c r="AX27" i="10" a="1"/>
  <c r="AX27" i="10" s="1"/>
  <c r="AY27" i="10" s="1"/>
  <c r="AZ27" i="10" a="1"/>
  <c r="AZ27" i="10" s="1"/>
  <c r="BA27" i="10" s="1"/>
  <c r="BB27" i="10" a="1"/>
  <c r="BB27" i="10" s="1"/>
  <c r="BC27" i="10" s="1"/>
  <c r="BD27" i="10" a="1"/>
  <c r="BD27" i="10" s="1"/>
  <c r="BE27" i="10" s="1"/>
  <c r="BF27" i="10" a="1"/>
  <c r="BF27" i="10" s="1"/>
  <c r="BG27" i="10" s="1"/>
  <c r="BH27" i="10" a="1"/>
  <c r="BH27" i="10" s="1"/>
  <c r="BI27" i="10" s="1"/>
  <c r="BJ27" i="10" a="1"/>
  <c r="BJ27" i="10" s="1"/>
  <c r="BK27" i="10" s="1"/>
  <c r="BL27" i="10" a="1"/>
  <c r="BL27" i="10" s="1"/>
  <c r="BM27" i="10" s="1"/>
  <c r="BN27" i="10" a="1"/>
  <c r="BN27" i="10" s="1"/>
  <c r="BO27" i="10" s="1"/>
  <c r="BP27" i="10" a="1"/>
  <c r="BP27" i="10" s="1"/>
  <c r="BQ27" i="10" s="1"/>
  <c r="B28" i="10" a="1"/>
  <c r="B28" i="10" s="1"/>
  <c r="C28" i="10" s="1"/>
  <c r="D28" i="10" a="1"/>
  <c r="D28" i="10" s="1"/>
  <c r="E28" i="10" s="1"/>
  <c r="F28" i="10" a="1"/>
  <c r="F28" i="10" s="1"/>
  <c r="G28" i="10" s="1"/>
  <c r="H28" i="10" a="1"/>
  <c r="H28" i="10" s="1"/>
  <c r="I28" i="10" s="1"/>
  <c r="J28" i="10" a="1"/>
  <c r="J28" i="10" s="1"/>
  <c r="K28" i="10" s="1"/>
  <c r="L28" i="10" a="1"/>
  <c r="L28" i="10" s="1"/>
  <c r="M28" i="10" s="1"/>
  <c r="N28" i="10" a="1"/>
  <c r="N28" i="10" s="1"/>
  <c r="O28" i="10" s="1"/>
  <c r="P28" i="10" a="1"/>
  <c r="P28" i="10" s="1"/>
  <c r="Q28" i="10" s="1"/>
  <c r="R28" i="10" a="1"/>
  <c r="R28" i="10" s="1"/>
  <c r="S28" i="10" s="1"/>
  <c r="T28" i="10" a="1"/>
  <c r="T28" i="10" s="1"/>
  <c r="U28" i="10" s="1"/>
  <c r="V28" i="10" a="1"/>
  <c r="V28" i="10" s="1"/>
  <c r="W28" i="10" s="1"/>
  <c r="X28" i="10" a="1"/>
  <c r="X28" i="10" s="1"/>
  <c r="Y28" i="10" s="1"/>
  <c r="Z28" i="10" a="1"/>
  <c r="Z28" i="10" s="1"/>
  <c r="AA28" i="10" s="1"/>
  <c r="AB28" i="10" a="1"/>
  <c r="AB28" i="10" s="1"/>
  <c r="AC28" i="10" s="1"/>
  <c r="AD28" i="10" a="1"/>
  <c r="AD28" i="10" s="1"/>
  <c r="AE28" i="10" s="1"/>
  <c r="AF28" i="10" a="1"/>
  <c r="AF28" i="10" s="1"/>
  <c r="AG28" i="10" s="1"/>
  <c r="AH28" i="10" a="1"/>
  <c r="AH28" i="10" s="1"/>
  <c r="AI28" i="10" s="1"/>
  <c r="AJ28" i="10" a="1"/>
  <c r="AJ28" i="10" s="1"/>
  <c r="AK28" i="10" s="1"/>
  <c r="AL28" i="10" a="1"/>
  <c r="AL28" i="10" s="1"/>
  <c r="AM28" i="10" s="1"/>
  <c r="AN28" i="10" a="1"/>
  <c r="AN28" i="10" s="1"/>
  <c r="AP28" i="10" a="1"/>
  <c r="AP28" i="10" s="1"/>
  <c r="AQ28" i="10" s="1"/>
  <c r="AR28" i="10" a="1"/>
  <c r="AR28" i="10" s="1"/>
  <c r="AS28" i="10" s="1"/>
  <c r="AT28" i="10" a="1"/>
  <c r="AT28" i="10" s="1"/>
  <c r="AU28" i="10" s="1"/>
  <c r="AV28" i="10" a="1"/>
  <c r="AV28" i="10" s="1"/>
  <c r="AW28" i="10" s="1"/>
  <c r="AX28" i="10" a="1"/>
  <c r="AX28" i="10" s="1"/>
  <c r="AY28" i="10" s="1"/>
  <c r="AZ28" i="10" a="1"/>
  <c r="AZ28" i="10" s="1"/>
  <c r="BA28" i="10" s="1"/>
  <c r="BB28" i="10" a="1"/>
  <c r="BB28" i="10" s="1"/>
  <c r="BC28" i="10" s="1"/>
  <c r="BD28" i="10" a="1"/>
  <c r="BD28" i="10" s="1"/>
  <c r="BE28" i="10" s="1"/>
  <c r="BF28" i="10" a="1"/>
  <c r="BF28" i="10" s="1"/>
  <c r="BG28" i="10" s="1"/>
  <c r="BH28" i="10" a="1"/>
  <c r="BH28" i="10" s="1"/>
  <c r="BI28" i="10" s="1"/>
  <c r="BJ28" i="10" a="1"/>
  <c r="BJ28" i="10" s="1"/>
  <c r="BK28" i="10" s="1"/>
  <c r="BL28" i="10" a="1"/>
  <c r="BL28" i="10" s="1"/>
  <c r="BM28" i="10" s="1"/>
  <c r="BN28" i="10" a="1"/>
  <c r="BN28" i="10" s="1"/>
  <c r="BO28" i="10" s="1"/>
  <c r="BP28" i="10" a="1"/>
  <c r="BP28" i="10" s="1"/>
  <c r="BQ28" i="10" s="1"/>
  <c r="B29" i="10" a="1"/>
  <c r="B29" i="10" s="1"/>
  <c r="C29" i="10" s="1"/>
  <c r="D29" i="10" a="1"/>
  <c r="D29" i="10" s="1"/>
  <c r="E29" i="10" s="1"/>
  <c r="F29" i="10" a="1"/>
  <c r="F29" i="10" s="1"/>
  <c r="G29" i="10" s="1"/>
  <c r="H29" i="10" a="1"/>
  <c r="H29" i="10" s="1"/>
  <c r="I29" i="10" s="1"/>
  <c r="J29" i="10" a="1"/>
  <c r="J29" i="10" s="1"/>
  <c r="K29" i="10" s="1"/>
  <c r="L29" i="10" a="1"/>
  <c r="L29" i="10" s="1"/>
  <c r="M29" i="10" s="1"/>
  <c r="N29" i="10" a="1"/>
  <c r="N29" i="10" s="1"/>
  <c r="O29" i="10" s="1"/>
  <c r="P29" i="10" a="1"/>
  <c r="P29" i="10" s="1"/>
  <c r="Q29" i="10" s="1"/>
  <c r="R29" i="10" a="1"/>
  <c r="R29" i="10" s="1"/>
  <c r="S29" i="10" s="1"/>
  <c r="T29" i="10" a="1"/>
  <c r="T29" i="10" s="1"/>
  <c r="U29" i="10" s="1"/>
  <c r="V29" i="10" a="1"/>
  <c r="V29" i="10" s="1"/>
  <c r="W29" i="10" s="1"/>
  <c r="X29" i="10" a="1"/>
  <c r="X29" i="10" s="1"/>
  <c r="Y29" i="10" s="1"/>
  <c r="Z29" i="10" a="1"/>
  <c r="Z29" i="10" s="1"/>
  <c r="AA29" i="10" s="1"/>
  <c r="AB29" i="10" a="1"/>
  <c r="AB29" i="10" s="1"/>
  <c r="AC29" i="10" s="1"/>
  <c r="AD29" i="10" a="1"/>
  <c r="AD29" i="10" s="1"/>
  <c r="AE29" i="10" s="1"/>
  <c r="AF29" i="10" a="1"/>
  <c r="AF29" i="10" s="1"/>
  <c r="AG29" i="10" s="1"/>
  <c r="AH29" i="10" a="1"/>
  <c r="AH29" i="10" s="1"/>
  <c r="AI29" i="10" s="1"/>
  <c r="AJ29" i="10" a="1"/>
  <c r="AJ29" i="10" s="1"/>
  <c r="AK29" i="10" s="1"/>
  <c r="AL29" i="10" a="1"/>
  <c r="AL29" i="10" s="1"/>
  <c r="AM29" i="10" s="1"/>
  <c r="AN29" i="10" a="1"/>
  <c r="AN29" i="10" s="1"/>
  <c r="AO29" i="10" s="1"/>
  <c r="AP29" i="10" a="1"/>
  <c r="AP29" i="10" s="1"/>
  <c r="AQ29" i="10" s="1"/>
  <c r="AR29" i="10" a="1"/>
  <c r="AR29" i="10" s="1"/>
  <c r="AS29" i="10" s="1"/>
  <c r="AT29" i="10" a="1"/>
  <c r="AT29" i="10" s="1"/>
  <c r="AU29" i="10" s="1"/>
  <c r="AV29" i="10" a="1"/>
  <c r="AV29" i="10" s="1"/>
  <c r="AW29" i="10" s="1"/>
  <c r="AX29" i="10" a="1"/>
  <c r="AX29" i="10" s="1"/>
  <c r="AY29" i="10" s="1"/>
  <c r="AZ29" i="10" a="1"/>
  <c r="AZ29" i="10" s="1"/>
  <c r="BA29" i="10" s="1"/>
  <c r="BB29" i="10" a="1"/>
  <c r="BB29" i="10" s="1"/>
  <c r="BC29" i="10" s="1"/>
  <c r="BD29" i="10" a="1"/>
  <c r="BD29" i="10" s="1"/>
  <c r="BE29" i="10" s="1"/>
  <c r="BF29" i="10" a="1"/>
  <c r="BF29" i="10" s="1"/>
  <c r="BG29" i="10" s="1"/>
  <c r="BH29" i="10" a="1"/>
  <c r="BH29" i="10" s="1"/>
  <c r="BI29" i="10" s="1"/>
  <c r="BJ29" i="10" a="1"/>
  <c r="BJ29" i="10" s="1"/>
  <c r="BK29" i="10" s="1"/>
  <c r="BL29" i="10" a="1"/>
  <c r="BL29" i="10" s="1"/>
  <c r="BM29" i="10" s="1"/>
  <c r="BN29" i="10" a="1"/>
  <c r="BN29" i="10" s="1"/>
  <c r="BO29" i="10" s="1"/>
  <c r="BP29" i="10" a="1"/>
  <c r="BP29" i="10" s="1"/>
  <c r="BQ29" i="10" s="1"/>
  <c r="B30" i="10" a="1"/>
  <c r="B30" i="10" s="1"/>
  <c r="C30" i="10" s="1"/>
  <c r="D30" i="10" a="1"/>
  <c r="D30" i="10" s="1"/>
  <c r="E30" i="10" s="1"/>
  <c r="F30" i="10" a="1"/>
  <c r="F30" i="10" s="1"/>
  <c r="G30" i="10" s="1"/>
  <c r="H30" i="10" a="1"/>
  <c r="H30" i="10" s="1"/>
  <c r="I30" i="10" s="1"/>
  <c r="J30" i="10" a="1"/>
  <c r="J30" i="10" s="1"/>
  <c r="K30" i="10" s="1"/>
  <c r="L30" i="10" a="1"/>
  <c r="L30" i="10" s="1"/>
  <c r="M30" i="10" s="1"/>
  <c r="N30" i="10" a="1"/>
  <c r="N30" i="10" s="1"/>
  <c r="O30" i="10" s="1"/>
  <c r="P30" i="10" a="1"/>
  <c r="P30" i="10" s="1"/>
  <c r="Q30" i="10" s="1"/>
  <c r="R30" i="10" a="1"/>
  <c r="R30" i="10" s="1"/>
  <c r="S30" i="10" s="1"/>
  <c r="T30" i="10" a="1"/>
  <c r="T30" i="10" s="1"/>
  <c r="U30" i="10" s="1"/>
  <c r="V30" i="10" a="1"/>
  <c r="V30" i="10" s="1"/>
  <c r="W30" i="10" s="1"/>
  <c r="X30" i="10" a="1"/>
  <c r="X30" i="10" s="1"/>
  <c r="Y30" i="10" s="1"/>
  <c r="Z30" i="10" a="1"/>
  <c r="Z30" i="10" s="1"/>
  <c r="AA30" i="10" s="1"/>
  <c r="AB30" i="10" a="1"/>
  <c r="AB30" i="10" s="1"/>
  <c r="AC30" i="10" s="1"/>
  <c r="AD30" i="10" a="1"/>
  <c r="AD30" i="10" s="1"/>
  <c r="AE30" i="10" s="1"/>
  <c r="AF30" i="10" a="1"/>
  <c r="AF30" i="10" s="1"/>
  <c r="AG30" i="10" s="1"/>
  <c r="AH30" i="10" a="1"/>
  <c r="AH30" i="10" s="1"/>
  <c r="AI30" i="10" s="1"/>
  <c r="AJ30" i="10" a="1"/>
  <c r="AJ30" i="10" s="1"/>
  <c r="AK30" i="10" s="1"/>
  <c r="AL30" i="10" a="1"/>
  <c r="AL30" i="10" s="1"/>
  <c r="AM30" i="10" s="1"/>
  <c r="AN30" i="10" a="1"/>
  <c r="AN30" i="10" s="1"/>
  <c r="AO30" i="10" s="1"/>
  <c r="AP30" i="10" a="1"/>
  <c r="AP30" i="10" s="1"/>
  <c r="AQ30" i="10" s="1"/>
  <c r="AR30" i="10" a="1"/>
  <c r="AR30" i="10" s="1"/>
  <c r="AS30" i="10" s="1"/>
  <c r="AT30" i="10" a="1"/>
  <c r="AT30" i="10" s="1"/>
  <c r="AU30" i="10" s="1"/>
  <c r="AV30" i="10" a="1"/>
  <c r="AV30" i="10" s="1"/>
  <c r="AW30" i="10" s="1"/>
  <c r="AX30" i="10" a="1"/>
  <c r="AX30" i="10" s="1"/>
  <c r="AY30" i="10" s="1"/>
  <c r="AZ30" i="10" a="1"/>
  <c r="AZ30" i="10" s="1"/>
  <c r="BA30" i="10" s="1"/>
  <c r="BB30" i="10" a="1"/>
  <c r="BB30" i="10" s="1"/>
  <c r="BC30" i="10" s="1"/>
  <c r="BD30" i="10" a="1"/>
  <c r="BD30" i="10" s="1"/>
  <c r="BE30" i="10" s="1"/>
  <c r="BF30" i="10" a="1"/>
  <c r="BF30" i="10" s="1"/>
  <c r="BG30" i="10" s="1"/>
  <c r="BH30" i="10" a="1"/>
  <c r="BH30" i="10" s="1"/>
  <c r="BI30" i="10" s="1"/>
  <c r="BJ30" i="10" a="1"/>
  <c r="BJ30" i="10" s="1"/>
  <c r="BK30" i="10" s="1"/>
  <c r="BL30" i="10" a="1"/>
  <c r="BL30" i="10" s="1"/>
  <c r="BM30" i="10" s="1"/>
  <c r="BN30" i="10" a="1"/>
  <c r="BN30" i="10" s="1"/>
  <c r="BO30" i="10" s="1"/>
  <c r="BP30" i="10" a="1"/>
  <c r="BP30" i="10" s="1"/>
  <c r="BQ30" i="10" s="1"/>
  <c r="B31" i="10" a="1"/>
  <c r="B31" i="10" s="1"/>
  <c r="C31" i="10" s="1"/>
  <c r="D31" i="10" a="1"/>
  <c r="D31" i="10" s="1"/>
  <c r="E31" i="10" s="1"/>
  <c r="F31" i="10" a="1"/>
  <c r="F31" i="10" s="1"/>
  <c r="G31" i="10" s="1"/>
  <c r="H31" i="10" a="1"/>
  <c r="H31" i="10" s="1"/>
  <c r="I31" i="10" s="1"/>
  <c r="J31" i="10" a="1"/>
  <c r="J31" i="10" s="1"/>
  <c r="K31" i="10" s="1"/>
  <c r="L31" i="10" a="1"/>
  <c r="L31" i="10" s="1"/>
  <c r="M31" i="10" s="1"/>
  <c r="N31" i="10" a="1"/>
  <c r="N31" i="10" s="1"/>
  <c r="O31" i="10" s="1"/>
  <c r="P31" i="10" a="1"/>
  <c r="P31" i="10" s="1"/>
  <c r="Q31" i="10" s="1"/>
  <c r="R31" i="10" a="1"/>
  <c r="R31" i="10" s="1"/>
  <c r="S31" i="10" s="1"/>
  <c r="T31" i="10" a="1"/>
  <c r="T31" i="10" s="1"/>
  <c r="U31" i="10" s="1"/>
  <c r="V31" i="10" a="1"/>
  <c r="V31" i="10" s="1"/>
  <c r="W31" i="10" s="1"/>
  <c r="X31" i="10" a="1"/>
  <c r="X31" i="10" s="1"/>
  <c r="Y31" i="10" s="1"/>
  <c r="Z31" i="10" a="1"/>
  <c r="Z31" i="10" s="1"/>
  <c r="AA31" i="10" s="1"/>
  <c r="AB31" i="10" a="1"/>
  <c r="AB31" i="10" s="1"/>
  <c r="AC31" i="10" s="1"/>
  <c r="AD31" i="10" a="1"/>
  <c r="AD31" i="10" s="1"/>
  <c r="AE31" i="10" s="1"/>
  <c r="AF31" i="10" a="1"/>
  <c r="AF31" i="10" s="1"/>
  <c r="AG31" i="10" s="1"/>
  <c r="AH31" i="10" a="1"/>
  <c r="AH31" i="10" s="1"/>
  <c r="AI31" i="10" s="1"/>
  <c r="AJ31" i="10" a="1"/>
  <c r="AJ31" i="10" s="1"/>
  <c r="AK31" i="10" s="1"/>
  <c r="AL31" i="10" a="1"/>
  <c r="AL31" i="10" s="1"/>
  <c r="AM31" i="10" s="1"/>
  <c r="AN31" i="10" a="1"/>
  <c r="AN31" i="10" s="1"/>
  <c r="AO31" i="10" s="1"/>
  <c r="AP31" i="10" a="1"/>
  <c r="AP31" i="10" s="1"/>
  <c r="AQ31" i="10" s="1"/>
  <c r="AR31" i="10" a="1"/>
  <c r="AR31" i="10" s="1"/>
  <c r="AS31" i="10" s="1"/>
  <c r="AT31" i="10" a="1"/>
  <c r="AT31" i="10" s="1"/>
  <c r="AU31" i="10" s="1"/>
  <c r="AV31" i="10" a="1"/>
  <c r="AV31" i="10" s="1"/>
  <c r="AW31" i="10" s="1"/>
  <c r="AX31" i="10" a="1"/>
  <c r="AX31" i="10" s="1"/>
  <c r="AY31" i="10" s="1"/>
  <c r="AZ31" i="10" a="1"/>
  <c r="AZ31" i="10" s="1"/>
  <c r="BA31" i="10" s="1"/>
  <c r="BB31" i="10" a="1"/>
  <c r="BB31" i="10" s="1"/>
  <c r="BC31" i="10" s="1"/>
  <c r="BD31" i="10" a="1"/>
  <c r="BD31" i="10" s="1"/>
  <c r="BE31" i="10" s="1"/>
  <c r="BF31" i="10" a="1"/>
  <c r="BF31" i="10" s="1"/>
  <c r="BG31" i="10" s="1"/>
  <c r="BH31" i="10" a="1"/>
  <c r="BH31" i="10" s="1"/>
  <c r="BI31" i="10" s="1"/>
  <c r="BJ31" i="10" a="1"/>
  <c r="BJ31" i="10" s="1"/>
  <c r="BK31" i="10" s="1"/>
  <c r="BL31" i="10" a="1"/>
  <c r="BL31" i="10" s="1"/>
  <c r="BM31" i="10" s="1"/>
  <c r="BN31" i="10" a="1"/>
  <c r="BN31" i="10" s="1"/>
  <c r="BO31" i="10" s="1"/>
  <c r="BP31" i="10" a="1"/>
  <c r="BP31" i="10" s="1"/>
  <c r="BQ31" i="10" s="1"/>
  <c r="B32" i="10" a="1"/>
  <c r="B32" i="10" s="1"/>
  <c r="C32" i="10" s="1"/>
  <c r="D32" i="10" a="1"/>
  <c r="D32" i="10" s="1"/>
  <c r="E32" i="10" s="1"/>
  <c r="F32" i="10" a="1"/>
  <c r="F32" i="10" s="1"/>
  <c r="G32" i="10" s="1"/>
  <c r="H32" i="10" a="1"/>
  <c r="H32" i="10" s="1"/>
  <c r="I32" i="10" s="1"/>
  <c r="J32" i="10" a="1"/>
  <c r="J32" i="10" s="1"/>
  <c r="K32" i="10" s="1"/>
  <c r="L32" i="10" a="1"/>
  <c r="L32" i="10" s="1"/>
  <c r="M32" i="10" s="1"/>
  <c r="N32" i="10" a="1"/>
  <c r="N32" i="10" s="1"/>
  <c r="O32" i="10" s="1"/>
  <c r="P32" i="10" a="1"/>
  <c r="P32" i="10" s="1"/>
  <c r="Q32" i="10" s="1"/>
  <c r="R32" i="10" a="1"/>
  <c r="R32" i="10" s="1"/>
  <c r="S32" i="10" s="1"/>
  <c r="T32" i="10" a="1"/>
  <c r="T32" i="10" s="1"/>
  <c r="U32" i="10" s="1"/>
  <c r="V32" i="10" a="1"/>
  <c r="V32" i="10" s="1"/>
  <c r="W32" i="10" s="1"/>
  <c r="X32" i="10" a="1"/>
  <c r="X32" i="10" s="1"/>
  <c r="Y32" i="10" s="1"/>
  <c r="Z32" i="10" a="1"/>
  <c r="Z32" i="10" s="1"/>
  <c r="AA32" i="10" s="1"/>
  <c r="AB32" i="10" a="1"/>
  <c r="AB32" i="10" s="1"/>
  <c r="AC32" i="10" s="1"/>
  <c r="AD32" i="10" a="1"/>
  <c r="AD32" i="10" s="1"/>
  <c r="AE32" i="10" s="1"/>
  <c r="AF32" i="10" a="1"/>
  <c r="AF32" i="10" s="1"/>
  <c r="AG32" i="10" s="1"/>
  <c r="AH32" i="10" a="1"/>
  <c r="AH32" i="10" s="1"/>
  <c r="AI32" i="10" s="1"/>
  <c r="AJ32" i="10" a="1"/>
  <c r="AJ32" i="10" s="1"/>
  <c r="AK32" i="10" s="1"/>
  <c r="AL32" i="10" a="1"/>
  <c r="AL32" i="10" s="1"/>
  <c r="AM32" i="10" s="1"/>
  <c r="AN32" i="10" a="1"/>
  <c r="AN32" i="10" s="1"/>
  <c r="AO32" i="10" s="1"/>
  <c r="AP32" i="10" a="1"/>
  <c r="AP32" i="10" s="1"/>
  <c r="AQ32" i="10" s="1"/>
  <c r="AR32" i="10" a="1"/>
  <c r="AR32" i="10" s="1"/>
  <c r="AS32" i="10" s="1"/>
  <c r="AT32" i="10" a="1"/>
  <c r="AT32" i="10" s="1"/>
  <c r="AU32" i="10" s="1"/>
  <c r="AV32" i="10" a="1"/>
  <c r="AV32" i="10" s="1"/>
  <c r="AW32" i="10" s="1"/>
  <c r="AX32" i="10" a="1"/>
  <c r="AX32" i="10" s="1"/>
  <c r="AY32" i="10" s="1"/>
  <c r="AZ32" i="10" a="1"/>
  <c r="AZ32" i="10" s="1"/>
  <c r="BA32" i="10" s="1"/>
  <c r="BB32" i="10" a="1"/>
  <c r="BB32" i="10" s="1"/>
  <c r="BC32" i="10" s="1"/>
  <c r="BD32" i="10" a="1"/>
  <c r="BD32" i="10" s="1"/>
  <c r="BE32" i="10" s="1"/>
  <c r="BF32" i="10" a="1"/>
  <c r="BF32" i="10" s="1"/>
  <c r="BG32" i="10" s="1"/>
  <c r="BH32" i="10" a="1"/>
  <c r="BH32" i="10" s="1"/>
  <c r="BI32" i="10" s="1"/>
  <c r="BJ32" i="10" a="1"/>
  <c r="BJ32" i="10" s="1"/>
  <c r="BK32" i="10" s="1"/>
  <c r="BL32" i="10" a="1"/>
  <c r="BL32" i="10" s="1"/>
  <c r="BM32" i="10" s="1"/>
  <c r="BN32" i="10" a="1"/>
  <c r="BN32" i="10" s="1"/>
  <c r="BO32" i="10" s="1"/>
  <c r="BP32" i="10" a="1"/>
  <c r="BP32" i="10" s="1"/>
  <c r="BQ32" i="10" s="1"/>
  <c r="B33" i="10" a="1"/>
  <c r="B33" i="10" s="1"/>
  <c r="C33" i="10" s="1"/>
  <c r="D33" i="10" a="1"/>
  <c r="D33" i="10" s="1"/>
  <c r="E33" i="10" s="1"/>
  <c r="F33" i="10" a="1"/>
  <c r="F33" i="10" s="1"/>
  <c r="G33" i="10" s="1"/>
  <c r="H33" i="10" a="1"/>
  <c r="H33" i="10" s="1"/>
  <c r="I33" i="10" s="1"/>
  <c r="J33" i="10" a="1"/>
  <c r="J33" i="10" s="1"/>
  <c r="K33" i="10" s="1"/>
  <c r="L33" i="10" a="1"/>
  <c r="L33" i="10" s="1"/>
  <c r="M33" i="10" s="1"/>
  <c r="N33" i="10" a="1"/>
  <c r="N33" i="10" s="1"/>
  <c r="O33" i="10" s="1"/>
  <c r="P33" i="10" a="1"/>
  <c r="P33" i="10" s="1"/>
  <c r="Q33" i="10" s="1"/>
  <c r="R33" i="10" a="1"/>
  <c r="R33" i="10" s="1"/>
  <c r="S33" i="10" s="1"/>
  <c r="T33" i="10" a="1"/>
  <c r="T33" i="10" s="1"/>
  <c r="U33" i="10" s="1"/>
  <c r="V33" i="10" a="1"/>
  <c r="V33" i="10" s="1"/>
  <c r="W33" i="10" s="1"/>
  <c r="X33" i="10" a="1"/>
  <c r="X33" i="10" s="1"/>
  <c r="Y33" i="10" s="1"/>
  <c r="Z33" i="10" a="1"/>
  <c r="Z33" i="10" s="1"/>
  <c r="AA33" i="10" s="1"/>
  <c r="AB33" i="10" a="1"/>
  <c r="AB33" i="10" s="1"/>
  <c r="AC33" i="10" s="1"/>
  <c r="AD33" i="10" a="1"/>
  <c r="AD33" i="10" s="1"/>
  <c r="AE33" i="10" s="1"/>
  <c r="AF33" i="10" a="1"/>
  <c r="AF33" i="10" s="1"/>
  <c r="AG33" i="10" s="1"/>
  <c r="AH33" i="10" a="1"/>
  <c r="AH33" i="10" s="1"/>
  <c r="AI33" i="10" s="1"/>
  <c r="AJ33" i="10" a="1"/>
  <c r="AJ33" i="10" s="1"/>
  <c r="AK33" i="10" s="1"/>
  <c r="AL33" i="10" a="1"/>
  <c r="AL33" i="10" s="1"/>
  <c r="AM33" i="10" s="1"/>
  <c r="AN33" i="10" a="1"/>
  <c r="AN33" i="10" s="1"/>
  <c r="AO33" i="10" s="1"/>
  <c r="AP33" i="10" a="1"/>
  <c r="AP33" i="10" s="1"/>
  <c r="AQ33" i="10" s="1"/>
  <c r="AR33" i="10" a="1"/>
  <c r="AR33" i="10" s="1"/>
  <c r="AS33" i="10" s="1"/>
  <c r="AT33" i="10" a="1"/>
  <c r="AT33" i="10" s="1"/>
  <c r="AU33" i="10" s="1"/>
  <c r="AV33" i="10" a="1"/>
  <c r="AV33" i="10" s="1"/>
  <c r="AW33" i="10" s="1"/>
  <c r="AX33" i="10" a="1"/>
  <c r="AX33" i="10" s="1"/>
  <c r="AY33" i="10" s="1"/>
  <c r="AZ33" i="10" a="1"/>
  <c r="AZ33" i="10" s="1"/>
  <c r="BA33" i="10" s="1"/>
  <c r="BB33" i="10" a="1"/>
  <c r="BB33" i="10" s="1"/>
  <c r="BC33" i="10" s="1"/>
  <c r="BD33" i="10" a="1"/>
  <c r="BD33" i="10" s="1"/>
  <c r="BE33" i="10" s="1"/>
  <c r="BF33" i="10" a="1"/>
  <c r="BF33" i="10" s="1"/>
  <c r="BG33" i="10" s="1"/>
  <c r="BH33" i="10" a="1"/>
  <c r="BH33" i="10" s="1"/>
  <c r="BI33" i="10" s="1"/>
  <c r="BJ33" i="10" a="1"/>
  <c r="BJ33" i="10" s="1"/>
  <c r="BK33" i="10" s="1"/>
  <c r="BL33" i="10" a="1"/>
  <c r="BL33" i="10" s="1"/>
  <c r="BM33" i="10" s="1"/>
  <c r="BN33" i="10" a="1"/>
  <c r="BN33" i="10" s="1"/>
  <c r="BO33" i="10" s="1"/>
  <c r="BP33" i="10" a="1"/>
  <c r="BP33" i="10" s="1"/>
  <c r="BQ33" i="10" s="1"/>
  <c r="B34" i="10" a="1"/>
  <c r="B34" i="10" s="1"/>
  <c r="C34" i="10" s="1"/>
  <c r="D34" i="10" a="1"/>
  <c r="D34" i="10" s="1"/>
  <c r="E34" i="10" s="1"/>
  <c r="F34" i="10" a="1"/>
  <c r="F34" i="10" s="1"/>
  <c r="G34" i="10" s="1"/>
  <c r="H34" i="10" a="1"/>
  <c r="H34" i="10" s="1"/>
  <c r="I34" i="10" s="1"/>
  <c r="J34" i="10" a="1"/>
  <c r="J34" i="10" s="1"/>
  <c r="K34" i="10" s="1"/>
  <c r="L34" i="10" a="1"/>
  <c r="L34" i="10" s="1"/>
  <c r="M34" i="10" s="1"/>
  <c r="N34" i="10" a="1"/>
  <c r="N34" i="10" s="1"/>
  <c r="O34" i="10" s="1"/>
  <c r="P34" i="10" a="1"/>
  <c r="P34" i="10" s="1"/>
  <c r="Q34" i="10" s="1"/>
  <c r="R34" i="10" a="1"/>
  <c r="R34" i="10" s="1"/>
  <c r="S34" i="10" s="1"/>
  <c r="T34" i="10" a="1"/>
  <c r="T34" i="10" s="1"/>
  <c r="U34" i="10" s="1"/>
  <c r="V34" i="10" a="1"/>
  <c r="V34" i="10" s="1"/>
  <c r="W34" i="10" s="1"/>
  <c r="X34" i="10" a="1"/>
  <c r="X34" i="10" s="1"/>
  <c r="Y34" i="10" s="1"/>
  <c r="Z34" i="10" a="1"/>
  <c r="Z34" i="10" s="1"/>
  <c r="AA34" i="10" s="1"/>
  <c r="AB34" i="10" a="1"/>
  <c r="AB34" i="10" s="1"/>
  <c r="AC34" i="10" s="1"/>
  <c r="AD34" i="10" a="1"/>
  <c r="AD34" i="10" s="1"/>
  <c r="AE34" i="10" s="1"/>
  <c r="AF34" i="10" a="1"/>
  <c r="AF34" i="10" s="1"/>
  <c r="AG34" i="10" s="1"/>
  <c r="AH34" i="10" a="1"/>
  <c r="AH34" i="10" s="1"/>
  <c r="AI34" i="10" s="1"/>
  <c r="AJ34" i="10" a="1"/>
  <c r="AJ34" i="10" s="1"/>
  <c r="AK34" i="10" s="1"/>
  <c r="AL34" i="10" a="1"/>
  <c r="AL34" i="10" s="1"/>
  <c r="AM34" i="10" s="1"/>
  <c r="AN34" i="10" a="1"/>
  <c r="AN34" i="10" s="1"/>
  <c r="AO34" i="10" s="1"/>
  <c r="AP34" i="10" a="1"/>
  <c r="AP34" i="10" s="1"/>
  <c r="AQ34" i="10" s="1"/>
  <c r="AR34" i="10" a="1"/>
  <c r="AR34" i="10" s="1"/>
  <c r="AS34" i="10" s="1"/>
  <c r="AT34" i="10" a="1"/>
  <c r="AT34" i="10" s="1"/>
  <c r="AU34" i="10" s="1"/>
  <c r="AV34" i="10" a="1"/>
  <c r="AV34" i="10" s="1"/>
  <c r="AW34" i="10" s="1"/>
  <c r="AX34" i="10" a="1"/>
  <c r="AX34" i="10" s="1"/>
  <c r="AY34" i="10" s="1"/>
  <c r="AZ34" i="10" a="1"/>
  <c r="AZ34" i="10" s="1"/>
  <c r="BA34" i="10" s="1"/>
  <c r="BB34" i="10" a="1"/>
  <c r="BB34" i="10" s="1"/>
  <c r="BC34" i="10" s="1"/>
  <c r="BD34" i="10" a="1"/>
  <c r="BD34" i="10" s="1"/>
  <c r="BE34" i="10" s="1"/>
  <c r="BF34" i="10" a="1"/>
  <c r="BF34" i="10" s="1"/>
  <c r="BG34" i="10" s="1"/>
  <c r="BH34" i="10" a="1"/>
  <c r="BH34" i="10" s="1"/>
  <c r="BI34" i="10" s="1"/>
  <c r="BJ34" i="10" a="1"/>
  <c r="BJ34" i="10" s="1"/>
  <c r="BK34" i="10" s="1"/>
  <c r="BL34" i="10" a="1"/>
  <c r="BL34" i="10" s="1"/>
  <c r="BM34" i="10" s="1"/>
  <c r="BN34" i="10" a="1"/>
  <c r="BN34" i="10" s="1"/>
  <c r="BO34" i="10" s="1"/>
  <c r="BP34" i="10" a="1"/>
  <c r="BP34" i="10" s="1"/>
  <c r="BQ34" i="10" s="1"/>
  <c r="B35" i="10" a="1"/>
  <c r="B35" i="10" s="1"/>
  <c r="C35" i="10" s="1"/>
  <c r="D35" i="10" a="1"/>
  <c r="D35" i="10" s="1"/>
  <c r="E35" i="10" s="1"/>
  <c r="F35" i="10" a="1"/>
  <c r="F35" i="10" s="1"/>
  <c r="G35" i="10" s="1"/>
  <c r="H35" i="10" a="1"/>
  <c r="H35" i="10" s="1"/>
  <c r="I35" i="10" s="1"/>
  <c r="J35" i="10" a="1"/>
  <c r="J35" i="10" s="1"/>
  <c r="K35" i="10" s="1"/>
  <c r="L35" i="10" a="1"/>
  <c r="L35" i="10" s="1"/>
  <c r="M35" i="10" s="1"/>
  <c r="N35" i="10" a="1"/>
  <c r="N35" i="10" s="1"/>
  <c r="O35" i="10" s="1"/>
  <c r="P35" i="10" a="1"/>
  <c r="P35" i="10" s="1"/>
  <c r="Q35" i="10" s="1"/>
  <c r="R35" i="10" a="1"/>
  <c r="R35" i="10" s="1"/>
  <c r="S35" i="10" s="1"/>
  <c r="T35" i="10" a="1"/>
  <c r="T35" i="10" s="1"/>
  <c r="U35" i="10" s="1"/>
  <c r="V35" i="10" a="1"/>
  <c r="V35" i="10" s="1"/>
  <c r="W35" i="10" s="1"/>
  <c r="X35" i="10" a="1"/>
  <c r="X35" i="10" s="1"/>
  <c r="Y35" i="10" s="1"/>
  <c r="Z35" i="10" a="1"/>
  <c r="Z35" i="10" s="1"/>
  <c r="AA35" i="10" s="1"/>
  <c r="AB35" i="10" a="1"/>
  <c r="AB35" i="10" s="1"/>
  <c r="AC35" i="10" s="1"/>
  <c r="AD35" i="10" a="1"/>
  <c r="AD35" i="10" s="1"/>
  <c r="AE35" i="10" s="1"/>
  <c r="AF35" i="10" a="1"/>
  <c r="AF35" i="10" s="1"/>
  <c r="AG35" i="10" s="1"/>
  <c r="AH35" i="10" a="1"/>
  <c r="AH35" i="10" s="1"/>
  <c r="AI35" i="10" s="1"/>
  <c r="AJ35" i="10" a="1"/>
  <c r="AJ35" i="10" s="1"/>
  <c r="AK35" i="10" s="1"/>
  <c r="AL35" i="10" a="1"/>
  <c r="AL35" i="10" s="1"/>
  <c r="AM35" i="10" s="1"/>
  <c r="AN35" i="10" a="1"/>
  <c r="AN35" i="10" s="1"/>
  <c r="AO35" i="10" s="1"/>
  <c r="AP35" i="10" a="1"/>
  <c r="AP35" i="10" s="1"/>
  <c r="AQ35" i="10" s="1"/>
  <c r="AR35" i="10" a="1"/>
  <c r="AR35" i="10" s="1"/>
  <c r="AS35" i="10" s="1"/>
  <c r="AT35" i="10" a="1"/>
  <c r="AT35" i="10" s="1"/>
  <c r="AU35" i="10" s="1"/>
  <c r="AV35" i="10" a="1"/>
  <c r="AV35" i="10" s="1"/>
  <c r="AW35" i="10" s="1"/>
  <c r="AX35" i="10" a="1"/>
  <c r="AX35" i="10" s="1"/>
  <c r="AY35" i="10" s="1"/>
  <c r="AZ35" i="10" a="1"/>
  <c r="AZ35" i="10" s="1"/>
  <c r="BA35" i="10" s="1"/>
  <c r="BB35" i="10" a="1"/>
  <c r="BB35" i="10" s="1"/>
  <c r="BC35" i="10" s="1"/>
  <c r="BD35" i="10" a="1"/>
  <c r="BD35" i="10" s="1"/>
  <c r="BE35" i="10" s="1"/>
  <c r="BF35" i="10" a="1"/>
  <c r="BF35" i="10" s="1"/>
  <c r="BG35" i="10" s="1"/>
  <c r="BH35" i="10" a="1"/>
  <c r="BH35" i="10" s="1"/>
  <c r="BI35" i="10" s="1"/>
  <c r="BJ35" i="10" a="1"/>
  <c r="BJ35" i="10" s="1"/>
  <c r="BK35" i="10" s="1"/>
  <c r="BL35" i="10" a="1"/>
  <c r="BL35" i="10" s="1"/>
  <c r="BM35" i="10" s="1"/>
  <c r="BN35" i="10" a="1"/>
  <c r="BN35" i="10" s="1"/>
  <c r="BO35" i="10" s="1"/>
  <c r="BP35" i="10" a="1"/>
  <c r="BP35" i="10" s="1"/>
  <c r="BQ35" i="10" s="1"/>
  <c r="B36" i="10" a="1"/>
  <c r="B36" i="10" s="1"/>
  <c r="C36" i="10" s="1"/>
  <c r="D36" i="10" a="1"/>
  <c r="D36" i="10" s="1"/>
  <c r="E36" i="10" s="1"/>
  <c r="F36" i="10" a="1"/>
  <c r="F36" i="10" s="1"/>
  <c r="G36" i="10" s="1"/>
  <c r="H36" i="10" a="1"/>
  <c r="H36" i="10" s="1"/>
  <c r="I36" i="10" s="1"/>
  <c r="J36" i="10" a="1"/>
  <c r="J36" i="10" s="1"/>
  <c r="K36" i="10" s="1"/>
  <c r="L36" i="10" a="1"/>
  <c r="L36" i="10" s="1"/>
  <c r="M36" i="10" s="1"/>
  <c r="N36" i="10" a="1"/>
  <c r="N36" i="10" s="1"/>
  <c r="O36" i="10" s="1"/>
  <c r="P36" i="10" a="1"/>
  <c r="P36" i="10" s="1"/>
  <c r="Q36" i="10" s="1"/>
  <c r="R36" i="10" a="1"/>
  <c r="R36" i="10" s="1"/>
  <c r="S36" i="10" s="1"/>
  <c r="T36" i="10" a="1"/>
  <c r="T36" i="10" s="1"/>
  <c r="U36" i="10" s="1"/>
  <c r="V36" i="10" a="1"/>
  <c r="V36" i="10" s="1"/>
  <c r="W36" i="10" s="1"/>
  <c r="X36" i="10" a="1"/>
  <c r="X36" i="10" s="1"/>
  <c r="Y36" i="10" s="1"/>
  <c r="Z36" i="10" a="1"/>
  <c r="Z36" i="10" s="1"/>
  <c r="AA36" i="10" s="1"/>
  <c r="AB36" i="10" a="1"/>
  <c r="AB36" i="10" s="1"/>
  <c r="AC36" i="10" s="1"/>
  <c r="AD36" i="10" a="1"/>
  <c r="AD36" i="10" s="1"/>
  <c r="AE36" i="10" s="1"/>
  <c r="AF36" i="10" a="1"/>
  <c r="AF36" i="10" s="1"/>
  <c r="AG36" i="10" s="1"/>
  <c r="AH36" i="10" a="1"/>
  <c r="AH36" i="10" s="1"/>
  <c r="AI36" i="10" s="1"/>
  <c r="AJ36" i="10" a="1"/>
  <c r="AJ36" i="10" s="1"/>
  <c r="AK36" i="10" s="1"/>
  <c r="AL36" i="10" a="1"/>
  <c r="AL36" i="10" s="1"/>
  <c r="AM36" i="10" s="1"/>
  <c r="AN36" i="10" a="1"/>
  <c r="AN36" i="10" s="1"/>
  <c r="AO36" i="10" s="1"/>
  <c r="AP36" i="10" a="1"/>
  <c r="AP36" i="10" s="1"/>
  <c r="AQ36" i="10" s="1"/>
  <c r="AR36" i="10" a="1"/>
  <c r="AR36" i="10" s="1"/>
  <c r="AS36" i="10" s="1"/>
  <c r="AT36" i="10" a="1"/>
  <c r="AT36" i="10" s="1"/>
  <c r="AU36" i="10" s="1"/>
  <c r="AV36" i="10" a="1"/>
  <c r="AV36" i="10" s="1"/>
  <c r="AW36" i="10" s="1"/>
  <c r="AX36" i="10" a="1"/>
  <c r="AX36" i="10" s="1"/>
  <c r="AY36" i="10" s="1"/>
  <c r="AZ36" i="10" a="1"/>
  <c r="AZ36" i="10" s="1"/>
  <c r="BA36" i="10" s="1"/>
  <c r="BB36" i="10" a="1"/>
  <c r="BB36" i="10" s="1"/>
  <c r="BC36" i="10" s="1"/>
  <c r="BD36" i="10" a="1"/>
  <c r="BD36" i="10" s="1"/>
  <c r="BE36" i="10" s="1"/>
  <c r="BF36" i="10" a="1"/>
  <c r="BF36" i="10" s="1"/>
  <c r="BG36" i="10" s="1"/>
  <c r="BH36" i="10" a="1"/>
  <c r="BH36" i="10" s="1"/>
  <c r="BI36" i="10" s="1"/>
  <c r="BJ36" i="10" a="1"/>
  <c r="BJ36" i="10" s="1"/>
  <c r="BK36" i="10" s="1"/>
  <c r="BL36" i="10" a="1"/>
  <c r="BL36" i="10" s="1"/>
  <c r="BM36" i="10" s="1"/>
  <c r="BN36" i="10" a="1"/>
  <c r="BN36" i="10" s="1"/>
  <c r="BO36" i="10" s="1"/>
  <c r="BP36" i="10" a="1"/>
  <c r="BP36" i="10" s="1"/>
  <c r="BQ36" i="10" s="1"/>
  <c r="B37" i="10" a="1"/>
  <c r="B37" i="10" s="1"/>
  <c r="C37" i="10" s="1"/>
  <c r="D37" i="10" a="1"/>
  <c r="D37" i="10" s="1"/>
  <c r="E37" i="10" s="1"/>
  <c r="F37" i="10" a="1"/>
  <c r="F37" i="10" s="1"/>
  <c r="G37" i="10" s="1"/>
  <c r="H37" i="10" a="1"/>
  <c r="H37" i="10" s="1"/>
  <c r="I37" i="10" s="1"/>
  <c r="J37" i="10" a="1"/>
  <c r="J37" i="10" s="1"/>
  <c r="K37" i="10" s="1"/>
  <c r="L37" i="10" a="1"/>
  <c r="L37" i="10" s="1"/>
  <c r="M37" i="10" s="1"/>
  <c r="N37" i="10" a="1"/>
  <c r="N37" i="10" s="1"/>
  <c r="O37" i="10" s="1"/>
  <c r="P37" i="10" a="1"/>
  <c r="P37" i="10" s="1"/>
  <c r="Q37" i="10" s="1"/>
  <c r="R37" i="10" a="1"/>
  <c r="R37" i="10" s="1"/>
  <c r="S37" i="10" s="1"/>
  <c r="T37" i="10" a="1"/>
  <c r="T37" i="10" s="1"/>
  <c r="U37" i="10" s="1"/>
  <c r="V37" i="10" a="1"/>
  <c r="V37" i="10" s="1"/>
  <c r="W37" i="10" s="1"/>
  <c r="X37" i="10" a="1"/>
  <c r="X37" i="10" s="1"/>
  <c r="Y37" i="10" s="1"/>
  <c r="Z37" i="10" a="1"/>
  <c r="Z37" i="10" s="1"/>
  <c r="AA37" i="10" s="1"/>
  <c r="AB37" i="10" a="1"/>
  <c r="AB37" i="10" s="1"/>
  <c r="AC37" i="10" s="1"/>
  <c r="AD37" i="10" a="1"/>
  <c r="AD37" i="10" s="1"/>
  <c r="AE37" i="10" s="1"/>
  <c r="AF37" i="10" a="1"/>
  <c r="AF37" i="10" s="1"/>
  <c r="AG37" i="10" s="1"/>
  <c r="AH37" i="10" a="1"/>
  <c r="AH37" i="10" s="1"/>
  <c r="AI37" i="10" s="1"/>
  <c r="AJ37" i="10" a="1"/>
  <c r="AJ37" i="10" s="1"/>
  <c r="AK37" i="10" s="1"/>
  <c r="AL37" i="10" a="1"/>
  <c r="AL37" i="10" s="1"/>
  <c r="AM37" i="10" s="1"/>
  <c r="AN37" i="10" a="1"/>
  <c r="AN37" i="10" s="1"/>
  <c r="AO37" i="10" s="1"/>
  <c r="AP37" i="10" a="1"/>
  <c r="AP37" i="10" s="1"/>
  <c r="AQ37" i="10" s="1"/>
  <c r="AR37" i="10" a="1"/>
  <c r="AR37" i="10" s="1"/>
  <c r="AS37" i="10" s="1"/>
  <c r="AT37" i="10" a="1"/>
  <c r="AT37" i="10" s="1"/>
  <c r="AU37" i="10" s="1"/>
  <c r="AV37" i="10" a="1"/>
  <c r="AV37" i="10" s="1"/>
  <c r="AW37" i="10" s="1"/>
  <c r="AX37" i="10" a="1"/>
  <c r="AX37" i="10" s="1"/>
  <c r="AY37" i="10" s="1"/>
  <c r="AZ37" i="10" a="1"/>
  <c r="AZ37" i="10" s="1"/>
  <c r="BA37" i="10" s="1"/>
  <c r="BB37" i="10" a="1"/>
  <c r="BB37" i="10" s="1"/>
  <c r="BC37" i="10" s="1"/>
  <c r="BD37" i="10" a="1"/>
  <c r="BD37" i="10" s="1"/>
  <c r="BE37" i="10" s="1"/>
  <c r="BF37" i="10" a="1"/>
  <c r="BF37" i="10" s="1"/>
  <c r="BG37" i="10" s="1"/>
  <c r="BH37" i="10" a="1"/>
  <c r="BH37" i="10" s="1"/>
  <c r="BI37" i="10" s="1"/>
  <c r="BJ37" i="10" a="1"/>
  <c r="BJ37" i="10" s="1"/>
  <c r="BK37" i="10" s="1"/>
  <c r="BL37" i="10" a="1"/>
  <c r="BL37" i="10" s="1"/>
  <c r="BM37" i="10" s="1"/>
  <c r="BN37" i="10" a="1"/>
  <c r="BN37" i="10" s="1"/>
  <c r="BO37" i="10" s="1"/>
  <c r="BP37" i="10" a="1"/>
  <c r="BP37" i="10" s="1"/>
  <c r="BQ37" i="10" s="1"/>
  <c r="B38" i="10" a="1"/>
  <c r="B38" i="10" s="1"/>
  <c r="C38" i="10" s="1"/>
  <c r="D38" i="10" a="1"/>
  <c r="D38" i="10" s="1"/>
  <c r="E38" i="10" s="1"/>
  <c r="F38" i="10" a="1"/>
  <c r="F38" i="10" s="1"/>
  <c r="G38" i="10" s="1"/>
  <c r="H38" i="10" a="1"/>
  <c r="H38" i="10" s="1"/>
  <c r="I38" i="10" s="1"/>
  <c r="J38" i="10" a="1"/>
  <c r="J38" i="10" s="1"/>
  <c r="K38" i="10" s="1"/>
  <c r="L38" i="10" a="1"/>
  <c r="L38" i="10" s="1"/>
  <c r="M38" i="10" s="1"/>
  <c r="N38" i="10" a="1"/>
  <c r="N38" i="10" s="1"/>
  <c r="O38" i="10" s="1"/>
  <c r="P38" i="10" a="1"/>
  <c r="P38" i="10" s="1"/>
  <c r="Q38" i="10" s="1"/>
  <c r="R38" i="10" a="1"/>
  <c r="R38" i="10" s="1"/>
  <c r="S38" i="10" s="1"/>
  <c r="T38" i="10" a="1"/>
  <c r="T38" i="10" s="1"/>
  <c r="U38" i="10" s="1"/>
  <c r="V38" i="10" a="1"/>
  <c r="V38" i="10" s="1"/>
  <c r="W38" i="10" s="1"/>
  <c r="X38" i="10" a="1"/>
  <c r="X38" i="10" s="1"/>
  <c r="Y38" i="10" s="1"/>
  <c r="Z38" i="10" a="1"/>
  <c r="Z38" i="10" s="1"/>
  <c r="AA38" i="10" s="1"/>
  <c r="AB38" i="10" a="1"/>
  <c r="AB38" i="10" s="1"/>
  <c r="AC38" i="10" s="1"/>
  <c r="AD38" i="10" a="1"/>
  <c r="AD38" i="10" s="1"/>
  <c r="AE38" i="10" s="1"/>
  <c r="AH38" i="10" a="1"/>
  <c r="AH38" i="10" s="1"/>
  <c r="AI38" i="10" s="1"/>
  <c r="AJ38" i="10" a="1"/>
  <c r="AJ38" i="10" s="1"/>
  <c r="AK38" i="10" s="1"/>
  <c r="AL38" i="10" a="1"/>
  <c r="AL38" i="10" s="1"/>
  <c r="AM38" i="10" s="1"/>
  <c r="AN38" i="10" a="1"/>
  <c r="AN38" i="10" s="1"/>
  <c r="AO38" i="10" s="1"/>
  <c r="AP38" i="10" a="1"/>
  <c r="AP38" i="10" s="1"/>
  <c r="AQ38" i="10" s="1"/>
  <c r="AR38" i="10" a="1"/>
  <c r="AR38" i="10" s="1"/>
  <c r="AS38" i="10" s="1"/>
  <c r="AT38" i="10" a="1"/>
  <c r="AT38" i="10" s="1"/>
  <c r="AU38" i="10" s="1"/>
  <c r="AV38" i="10" a="1"/>
  <c r="AV38" i="10" s="1"/>
  <c r="AW38" i="10" s="1"/>
  <c r="AX38" i="10" a="1"/>
  <c r="AX38" i="10" s="1"/>
  <c r="AY38" i="10" s="1"/>
  <c r="AZ38" i="10" a="1"/>
  <c r="AZ38" i="10" s="1"/>
  <c r="BA38" i="10" s="1"/>
  <c r="BB38" i="10" a="1"/>
  <c r="BB38" i="10" s="1"/>
  <c r="BC38" i="10" s="1"/>
  <c r="BD38" i="10" a="1"/>
  <c r="BD38" i="10" s="1"/>
  <c r="BE38" i="10" s="1"/>
  <c r="BF38" i="10" a="1"/>
  <c r="BF38" i="10" s="1"/>
  <c r="BG38" i="10" s="1"/>
  <c r="BH38" i="10" a="1"/>
  <c r="BH38" i="10" s="1"/>
  <c r="BI38" i="10" s="1"/>
  <c r="BJ38" i="10" a="1"/>
  <c r="BJ38" i="10" s="1"/>
  <c r="BK38" i="10" s="1"/>
  <c r="BL38" i="10" a="1"/>
  <c r="BL38" i="10" s="1"/>
  <c r="BM38" i="10" s="1"/>
  <c r="BN38" i="10" a="1"/>
  <c r="BN38" i="10" s="1"/>
  <c r="BO38" i="10" s="1"/>
  <c r="BP38" i="10" a="1"/>
  <c r="BP38" i="10" s="1"/>
  <c r="BQ38" i="10" s="1"/>
  <c r="D2" i="10" a="1"/>
  <c r="D2" i="10" s="1"/>
  <c r="F2" i="10" a="1"/>
  <c r="F2" i="10" s="1"/>
  <c r="H2" i="10" a="1"/>
  <c r="H2" i="10" s="1"/>
  <c r="I2" i="10" s="1"/>
  <c r="J2" i="10" a="1"/>
  <c r="J2" i="10" s="1"/>
  <c r="K2" i="10" s="1"/>
  <c r="L2" i="10" a="1"/>
  <c r="L2" i="10" s="1"/>
  <c r="M2" i="10" s="1"/>
  <c r="AP2" i="10" a="1"/>
  <c r="AP2" i="10" s="1"/>
  <c r="AQ2" i="10" s="1"/>
  <c r="AR2" i="10" a="1"/>
  <c r="AR2" i="10" s="1"/>
  <c r="AS2" i="10" s="1"/>
  <c r="B2" i="10" a="1"/>
  <c r="B2" i="10" s="1"/>
  <c r="F975" i="1"/>
  <c r="D975" i="1"/>
  <c r="F974" i="1"/>
  <c r="D974" i="1"/>
  <c r="F973" i="1"/>
  <c r="D973" i="1"/>
  <c r="F972" i="1"/>
  <c r="D972" i="1"/>
  <c r="F971" i="1"/>
  <c r="D971" i="1"/>
  <c r="F970" i="1"/>
  <c r="D970" i="1"/>
  <c r="F969" i="1"/>
  <c r="D969" i="1"/>
  <c r="F968" i="1"/>
  <c r="D968" i="1"/>
  <c r="F967" i="1"/>
  <c r="D967" i="1"/>
  <c r="F966" i="1"/>
  <c r="D966" i="1"/>
  <c r="F965" i="1"/>
  <c r="D965" i="1"/>
  <c r="F964" i="1"/>
  <c r="D964" i="1"/>
  <c r="F963" i="1"/>
  <c r="D963" i="1"/>
  <c r="F962" i="1"/>
  <c r="D962" i="1"/>
  <c r="F961" i="1"/>
  <c r="D961" i="1"/>
  <c r="F960" i="1"/>
  <c r="D960" i="1"/>
  <c r="F959" i="1"/>
  <c r="D959" i="1"/>
  <c r="F958" i="1"/>
  <c r="D958" i="1"/>
  <c r="F957" i="1"/>
  <c r="D957" i="1"/>
  <c r="F956" i="1"/>
  <c r="D956" i="1"/>
  <c r="F955" i="1"/>
  <c r="D955" i="1"/>
  <c r="F954" i="1"/>
  <c r="D954" i="1"/>
  <c r="F953" i="1"/>
  <c r="D953" i="1"/>
  <c r="F952" i="1"/>
  <c r="D952" i="1"/>
  <c r="F951" i="1"/>
  <c r="D951" i="1"/>
  <c r="F950" i="1"/>
  <c r="D950" i="1"/>
  <c r="F949" i="1"/>
  <c r="D949" i="1"/>
  <c r="F948" i="1"/>
  <c r="D948" i="1"/>
  <c r="F947" i="1"/>
  <c r="D947" i="1"/>
  <c r="F946" i="1"/>
  <c r="D946" i="1"/>
  <c r="F945" i="1"/>
  <c r="D945" i="1"/>
  <c r="F944" i="1"/>
  <c r="D944" i="1"/>
  <c r="F943" i="1"/>
  <c r="D943" i="1"/>
  <c r="F942" i="1"/>
  <c r="D942" i="1"/>
  <c r="F941" i="1"/>
  <c r="D941" i="1"/>
  <c r="F940" i="1"/>
  <c r="D940" i="1"/>
  <c r="F939" i="1"/>
  <c r="D939" i="1"/>
  <c r="F938" i="1"/>
  <c r="D938" i="1"/>
  <c r="F937" i="1"/>
  <c r="D937" i="1"/>
  <c r="F936" i="1"/>
  <c r="D936" i="1"/>
  <c r="F935" i="1"/>
  <c r="D935" i="1"/>
  <c r="F934" i="1"/>
  <c r="D934" i="1"/>
  <c r="F933" i="1"/>
  <c r="D933" i="1"/>
  <c r="F932" i="1"/>
  <c r="D932" i="1"/>
  <c r="F931" i="1"/>
  <c r="D931" i="1"/>
  <c r="F930" i="1"/>
  <c r="D930" i="1"/>
  <c r="F929" i="1"/>
  <c r="D929" i="1"/>
  <c r="F928" i="1"/>
  <c r="D928" i="1"/>
  <c r="F927" i="1"/>
  <c r="D927" i="1"/>
  <c r="F926" i="1"/>
  <c r="D926" i="1"/>
  <c r="F925" i="1"/>
  <c r="D925" i="1"/>
  <c r="F924" i="1"/>
  <c r="D924" i="1"/>
  <c r="F923" i="1"/>
  <c r="D923" i="1"/>
  <c r="F922" i="1"/>
  <c r="D922" i="1"/>
  <c r="F921" i="1"/>
  <c r="D921" i="1"/>
  <c r="F920" i="1"/>
  <c r="D920" i="1"/>
  <c r="F919" i="1"/>
  <c r="D919" i="1"/>
  <c r="F918" i="1"/>
  <c r="D918" i="1"/>
  <c r="F917" i="1"/>
  <c r="D917" i="1"/>
  <c r="F916" i="1"/>
  <c r="D916" i="1"/>
  <c r="F915" i="1"/>
  <c r="D915" i="1"/>
  <c r="F914" i="1"/>
  <c r="D914" i="1"/>
  <c r="F913" i="1"/>
  <c r="D913" i="1"/>
  <c r="F912" i="1"/>
  <c r="D912" i="1"/>
  <c r="F911" i="1"/>
  <c r="D911" i="1"/>
  <c r="F910" i="1"/>
  <c r="D910" i="1"/>
  <c r="F909" i="1"/>
  <c r="D909" i="1"/>
  <c r="F908" i="1"/>
  <c r="D908" i="1"/>
  <c r="F907" i="1"/>
  <c r="D907" i="1"/>
  <c r="F906" i="1"/>
  <c r="D906" i="1"/>
  <c r="F905" i="1"/>
  <c r="D905" i="1"/>
  <c r="F904" i="1"/>
  <c r="D904" i="1"/>
  <c r="F903" i="1"/>
  <c r="D903" i="1"/>
  <c r="F902" i="1"/>
  <c r="D902" i="1"/>
  <c r="F901" i="1"/>
  <c r="D901" i="1"/>
  <c r="F900" i="1"/>
  <c r="D900" i="1"/>
  <c r="F899" i="1"/>
  <c r="D899" i="1"/>
  <c r="F898" i="1"/>
  <c r="D898" i="1"/>
  <c r="F897" i="1"/>
  <c r="D897" i="1"/>
  <c r="F896" i="1"/>
  <c r="D896" i="1"/>
  <c r="F895" i="1"/>
  <c r="D895" i="1"/>
  <c r="F894" i="1"/>
  <c r="D894" i="1"/>
  <c r="F893" i="1"/>
  <c r="D893" i="1"/>
  <c r="F892" i="1"/>
  <c r="D892" i="1"/>
  <c r="F891" i="1"/>
  <c r="D891" i="1"/>
  <c r="F890" i="1"/>
  <c r="D890" i="1"/>
  <c r="F889" i="1"/>
  <c r="D889" i="1"/>
  <c r="F888" i="1"/>
  <c r="D888" i="1"/>
  <c r="F887" i="1"/>
  <c r="D887" i="1"/>
  <c r="F886" i="1"/>
  <c r="D886" i="1"/>
  <c r="F885" i="1"/>
  <c r="D885" i="1"/>
  <c r="F884" i="1"/>
  <c r="D884" i="1"/>
  <c r="F883" i="1"/>
  <c r="D883" i="1"/>
  <c r="F882" i="1"/>
  <c r="D882" i="1"/>
  <c r="F881" i="1"/>
  <c r="D881" i="1"/>
  <c r="F880" i="1"/>
  <c r="D880" i="1"/>
  <c r="F879" i="1"/>
  <c r="D879" i="1"/>
  <c r="F878" i="1"/>
  <c r="D878" i="1"/>
  <c r="F877" i="1"/>
  <c r="D877" i="1"/>
  <c r="F876" i="1"/>
  <c r="D876" i="1"/>
  <c r="F875" i="1"/>
  <c r="D875" i="1"/>
  <c r="F874" i="1"/>
  <c r="D874" i="1"/>
  <c r="F873" i="1"/>
  <c r="D873" i="1"/>
  <c r="F872" i="1"/>
  <c r="D872" i="1"/>
  <c r="F871" i="1"/>
  <c r="D871" i="1"/>
  <c r="F870" i="1"/>
  <c r="D870" i="1"/>
  <c r="F869" i="1"/>
  <c r="D869" i="1"/>
  <c r="F868" i="1"/>
  <c r="D868" i="1"/>
  <c r="F867" i="1"/>
  <c r="D867" i="1"/>
  <c r="F866" i="1"/>
  <c r="D866" i="1"/>
  <c r="F865" i="1"/>
  <c r="D865" i="1"/>
  <c r="F864" i="1"/>
  <c r="D864" i="1"/>
  <c r="F863" i="1"/>
  <c r="D863" i="1"/>
  <c r="F862" i="1"/>
  <c r="D862" i="1"/>
  <c r="F861" i="1"/>
  <c r="D861" i="1"/>
  <c r="F860" i="1"/>
  <c r="D860" i="1"/>
  <c r="F859" i="1"/>
  <c r="D859" i="1"/>
  <c r="F858" i="1"/>
  <c r="D858" i="1"/>
  <c r="F857" i="1"/>
  <c r="D857" i="1"/>
  <c r="F856" i="1"/>
  <c r="D856" i="1"/>
  <c r="F855" i="1"/>
  <c r="D855" i="1"/>
  <c r="F854" i="1"/>
  <c r="D854" i="1"/>
  <c r="F853" i="1"/>
  <c r="D853" i="1"/>
  <c r="F852" i="1"/>
  <c r="D852" i="1"/>
  <c r="F851" i="1"/>
  <c r="D851" i="1"/>
  <c r="F850" i="1"/>
  <c r="D850" i="1"/>
  <c r="F849" i="1"/>
  <c r="D849" i="1"/>
  <c r="F848" i="1"/>
  <c r="D848" i="1"/>
  <c r="F847" i="1"/>
  <c r="D847" i="1"/>
  <c r="F846" i="1"/>
  <c r="D846" i="1"/>
  <c r="F845" i="1"/>
  <c r="D845" i="1"/>
  <c r="F844" i="1"/>
  <c r="D844" i="1"/>
  <c r="F843" i="1"/>
  <c r="D843" i="1"/>
  <c r="F842" i="1"/>
  <c r="D842" i="1"/>
  <c r="F841" i="1"/>
  <c r="D841" i="1"/>
  <c r="F840" i="1"/>
  <c r="D840" i="1"/>
  <c r="F839" i="1"/>
  <c r="D839" i="1"/>
  <c r="F838" i="1"/>
  <c r="D838" i="1"/>
  <c r="F837" i="1"/>
  <c r="D837" i="1"/>
  <c r="F836" i="1"/>
  <c r="D836" i="1"/>
  <c r="F835" i="1"/>
  <c r="D835" i="1"/>
  <c r="F834" i="1"/>
  <c r="D834" i="1"/>
  <c r="F833" i="1"/>
  <c r="D833" i="1"/>
  <c r="F832" i="1"/>
  <c r="D832" i="1"/>
  <c r="F831" i="1"/>
  <c r="D831" i="1"/>
  <c r="F830" i="1"/>
  <c r="D830" i="1"/>
  <c r="F829" i="1"/>
  <c r="D829" i="1"/>
  <c r="F828" i="1"/>
  <c r="D828" i="1"/>
  <c r="F827" i="1"/>
  <c r="D827" i="1"/>
  <c r="F826" i="1"/>
  <c r="D826" i="1"/>
  <c r="F825" i="1"/>
  <c r="D825" i="1"/>
  <c r="F824" i="1"/>
  <c r="D824" i="1"/>
  <c r="F823" i="1"/>
  <c r="D823" i="1"/>
  <c r="F822" i="1"/>
  <c r="D822" i="1"/>
  <c r="F821" i="1"/>
  <c r="D821" i="1"/>
  <c r="F820" i="1"/>
  <c r="D820" i="1"/>
  <c r="F819" i="1"/>
  <c r="D819" i="1"/>
  <c r="F818" i="1"/>
  <c r="D818" i="1"/>
  <c r="F817" i="1"/>
  <c r="D817" i="1"/>
  <c r="F816" i="1"/>
  <c r="D816" i="1"/>
  <c r="F815" i="1"/>
  <c r="D815" i="1"/>
  <c r="F814" i="1"/>
  <c r="D814" i="1"/>
  <c r="F813" i="1"/>
  <c r="D813" i="1"/>
  <c r="F812" i="1"/>
  <c r="D812" i="1"/>
  <c r="F811" i="1"/>
  <c r="D811" i="1"/>
  <c r="F810" i="1"/>
  <c r="D810" i="1"/>
  <c r="BB4" i="10" s="1" a="1"/>
  <c r="BB4" i="10" s="1"/>
  <c r="F809" i="1"/>
  <c r="D809" i="1"/>
  <c r="F808" i="1"/>
  <c r="D808" i="1"/>
  <c r="F807" i="1"/>
  <c r="D807" i="1"/>
  <c r="BL8" i="10" s="1" a="1"/>
  <c r="BL8" i="10" s="1"/>
  <c r="F806" i="1"/>
  <c r="D806" i="1"/>
  <c r="BJ6" i="10" s="1" a="1"/>
  <c r="BJ6" i="10" s="1"/>
  <c r="F805" i="1"/>
  <c r="D805" i="1"/>
  <c r="BH6" i="10" s="1" a="1"/>
  <c r="BH6" i="10" s="1"/>
  <c r="F804" i="1"/>
  <c r="D804" i="1"/>
  <c r="F803" i="1"/>
  <c r="D803" i="1"/>
  <c r="F802" i="1"/>
  <c r="D802" i="1"/>
  <c r="F801" i="1"/>
  <c r="D801" i="1"/>
  <c r="F800" i="1"/>
  <c r="D800" i="1"/>
  <c r="F799" i="1"/>
  <c r="D799" i="1"/>
  <c r="F798" i="1"/>
  <c r="D798" i="1"/>
  <c r="F797" i="1"/>
  <c r="D797" i="1"/>
  <c r="F796" i="1"/>
  <c r="D796" i="1"/>
  <c r="F795" i="1"/>
  <c r="D795" i="1"/>
  <c r="F794" i="1"/>
  <c r="D794" i="1"/>
  <c r="F793" i="1"/>
  <c r="D793" i="1"/>
  <c r="F792" i="1"/>
  <c r="D792" i="1"/>
  <c r="BL7" i="10" s="1" a="1"/>
  <c r="BL7" i="10" s="1"/>
  <c r="F791" i="1"/>
  <c r="D791" i="1"/>
  <c r="BJ5" i="10" s="1" a="1"/>
  <c r="BJ5" i="10" s="1"/>
  <c r="F790" i="1"/>
  <c r="D790" i="1"/>
  <c r="BH5" i="10" s="1" a="1"/>
  <c r="BH5" i="10" s="1"/>
  <c r="F789" i="1"/>
  <c r="D789" i="1"/>
  <c r="F788" i="1"/>
  <c r="D788" i="1"/>
  <c r="F787" i="1"/>
  <c r="D787" i="1"/>
  <c r="F786" i="1"/>
  <c r="D786" i="1"/>
  <c r="F785" i="1"/>
  <c r="D785" i="1"/>
  <c r="F784" i="1"/>
  <c r="D784" i="1"/>
  <c r="F783" i="1"/>
  <c r="D783" i="1"/>
  <c r="F782" i="1"/>
  <c r="D782" i="1"/>
  <c r="F781" i="1"/>
  <c r="D781" i="1"/>
  <c r="F780" i="1"/>
  <c r="D780" i="1"/>
  <c r="F779" i="1"/>
  <c r="D779" i="1"/>
  <c r="F778" i="1"/>
  <c r="D778" i="1"/>
  <c r="F777" i="1"/>
  <c r="D777" i="1"/>
  <c r="F776" i="1"/>
  <c r="D776" i="1"/>
  <c r="F775" i="1"/>
  <c r="D775" i="1"/>
  <c r="F774" i="1"/>
  <c r="D774" i="1"/>
  <c r="F773" i="1"/>
  <c r="D773" i="1"/>
  <c r="F772" i="1"/>
  <c r="D772" i="1"/>
  <c r="F771" i="1"/>
  <c r="D771" i="1"/>
  <c r="F770" i="1"/>
  <c r="D770" i="1"/>
  <c r="F769" i="1"/>
  <c r="D769" i="1"/>
  <c r="F768" i="1"/>
  <c r="D768" i="1"/>
  <c r="F767" i="1"/>
  <c r="D767" i="1"/>
  <c r="F766" i="1"/>
  <c r="D766" i="1"/>
  <c r="F765" i="1"/>
  <c r="D765" i="1"/>
  <c r="F764" i="1"/>
  <c r="D764" i="1"/>
  <c r="F763" i="1"/>
  <c r="D763" i="1"/>
  <c r="F762" i="1"/>
  <c r="D762" i="1"/>
  <c r="F761" i="1"/>
  <c r="D761" i="1"/>
  <c r="F760" i="1"/>
  <c r="D760" i="1"/>
  <c r="F759" i="1"/>
  <c r="D759" i="1"/>
  <c r="F758" i="1"/>
  <c r="D758" i="1"/>
  <c r="F757" i="1"/>
  <c r="D757" i="1"/>
  <c r="F756" i="1"/>
  <c r="D756" i="1"/>
  <c r="F755" i="1"/>
  <c r="D755" i="1"/>
  <c r="F754" i="1"/>
  <c r="D754" i="1"/>
  <c r="F753" i="1"/>
  <c r="D753" i="1"/>
  <c r="F752" i="1"/>
  <c r="D752" i="1"/>
  <c r="F751" i="1"/>
  <c r="D751" i="1"/>
  <c r="F750" i="1"/>
  <c r="D750" i="1"/>
  <c r="F749" i="1"/>
  <c r="D749" i="1"/>
  <c r="F748" i="1"/>
  <c r="D748" i="1"/>
  <c r="F747" i="1"/>
  <c r="D747" i="1"/>
  <c r="F746" i="1"/>
  <c r="D746" i="1"/>
  <c r="F745" i="1"/>
  <c r="D745" i="1"/>
  <c r="F744" i="1"/>
  <c r="D744" i="1"/>
  <c r="F743" i="1"/>
  <c r="D743" i="1"/>
  <c r="F742" i="1"/>
  <c r="D742" i="1"/>
  <c r="F741" i="1"/>
  <c r="D741" i="1"/>
  <c r="F740" i="1"/>
  <c r="D740" i="1"/>
  <c r="F739" i="1"/>
  <c r="D739" i="1"/>
  <c r="F738" i="1"/>
  <c r="D738" i="1"/>
  <c r="F737" i="1"/>
  <c r="D737" i="1"/>
  <c r="F736" i="1"/>
  <c r="D736" i="1"/>
  <c r="F735" i="1"/>
  <c r="D735" i="1"/>
  <c r="F734" i="1"/>
  <c r="D734" i="1"/>
  <c r="F733" i="1"/>
  <c r="D733" i="1"/>
  <c r="F732" i="1"/>
  <c r="D732" i="1"/>
  <c r="F731" i="1"/>
  <c r="D731" i="1"/>
  <c r="F730" i="1"/>
  <c r="D730" i="1"/>
  <c r="F729" i="1"/>
  <c r="D729" i="1"/>
  <c r="F728" i="1"/>
  <c r="D728" i="1"/>
  <c r="F727" i="1"/>
  <c r="D727" i="1"/>
  <c r="F726" i="1"/>
  <c r="D726" i="1"/>
  <c r="F725" i="1"/>
  <c r="D725" i="1"/>
  <c r="F724" i="1"/>
  <c r="D724" i="1"/>
  <c r="F723" i="1"/>
  <c r="D723" i="1"/>
  <c r="F722" i="1"/>
  <c r="D722" i="1"/>
  <c r="F721" i="1"/>
  <c r="D721" i="1"/>
  <c r="F720" i="1"/>
  <c r="D720" i="1"/>
  <c r="F719" i="1"/>
  <c r="D719" i="1"/>
  <c r="F718" i="1"/>
  <c r="D718" i="1"/>
  <c r="F717" i="1"/>
  <c r="D717" i="1"/>
  <c r="F716" i="1"/>
  <c r="D716" i="1"/>
  <c r="F715" i="1"/>
  <c r="D715" i="1"/>
  <c r="F714" i="1"/>
  <c r="D714" i="1"/>
  <c r="F713" i="1"/>
  <c r="D713" i="1"/>
  <c r="F712" i="1"/>
  <c r="D712" i="1"/>
  <c r="F711" i="1"/>
  <c r="D711" i="1"/>
  <c r="F710" i="1"/>
  <c r="D710" i="1"/>
  <c r="F709" i="1"/>
  <c r="D709" i="1"/>
  <c r="F708" i="1"/>
  <c r="D708" i="1"/>
  <c r="F707" i="1"/>
  <c r="D707" i="1"/>
  <c r="F706" i="1"/>
  <c r="D706" i="1"/>
  <c r="F705" i="1"/>
  <c r="D705" i="1"/>
  <c r="F704" i="1"/>
  <c r="D704" i="1"/>
  <c r="F703" i="1"/>
  <c r="D703" i="1"/>
  <c r="F702" i="1"/>
  <c r="D702" i="1"/>
  <c r="F701" i="1"/>
  <c r="D701" i="1"/>
  <c r="F700" i="1"/>
  <c r="D700" i="1"/>
  <c r="F699" i="1"/>
  <c r="D699" i="1"/>
  <c r="F698" i="1"/>
  <c r="D698" i="1"/>
  <c r="F697" i="1"/>
  <c r="D697" i="1"/>
  <c r="F696" i="1"/>
  <c r="D696" i="1"/>
  <c r="F695" i="1"/>
  <c r="D695" i="1"/>
  <c r="F694" i="1"/>
  <c r="D694" i="1"/>
  <c r="F693" i="1"/>
  <c r="D693" i="1"/>
  <c r="F692" i="1"/>
  <c r="D692" i="1"/>
  <c r="F691" i="1"/>
  <c r="D691" i="1"/>
  <c r="F690" i="1"/>
  <c r="D690" i="1"/>
  <c r="F689" i="1"/>
  <c r="D689" i="1"/>
  <c r="F688" i="1"/>
  <c r="D688" i="1"/>
  <c r="F687" i="1"/>
  <c r="D687" i="1"/>
  <c r="F686" i="1"/>
  <c r="D686" i="1"/>
  <c r="F685" i="1"/>
  <c r="D685" i="1"/>
  <c r="F684" i="1"/>
  <c r="D684" i="1"/>
  <c r="F683" i="1"/>
  <c r="D683" i="1"/>
  <c r="F682" i="1"/>
  <c r="D682" i="1"/>
  <c r="F681" i="1"/>
  <c r="D681" i="1"/>
  <c r="F680" i="1"/>
  <c r="D680" i="1"/>
  <c r="F679" i="1"/>
  <c r="D679" i="1"/>
  <c r="F678" i="1"/>
  <c r="D678" i="1"/>
  <c r="F677" i="1"/>
  <c r="D677" i="1"/>
  <c r="F676" i="1"/>
  <c r="D676" i="1"/>
  <c r="F675" i="1"/>
  <c r="D675" i="1"/>
  <c r="F674" i="1"/>
  <c r="D674" i="1"/>
  <c r="F673" i="1"/>
  <c r="D673" i="1"/>
  <c r="F672" i="1"/>
  <c r="D672" i="1"/>
  <c r="F671" i="1"/>
  <c r="D671" i="1"/>
  <c r="F670" i="1"/>
  <c r="D670" i="1"/>
  <c r="F669" i="1"/>
  <c r="D669" i="1"/>
  <c r="F668" i="1"/>
  <c r="D668" i="1"/>
  <c r="F667" i="1"/>
  <c r="D667" i="1"/>
  <c r="F666" i="1"/>
  <c r="D666" i="1"/>
  <c r="F665" i="1"/>
  <c r="D665" i="1"/>
  <c r="F664" i="1"/>
  <c r="D664" i="1"/>
  <c r="F663" i="1"/>
  <c r="D663" i="1"/>
  <c r="F662" i="1"/>
  <c r="D662" i="1"/>
  <c r="F661" i="1"/>
  <c r="D661" i="1"/>
  <c r="F660" i="1"/>
  <c r="D660" i="1"/>
  <c r="F659" i="1"/>
  <c r="D659" i="1"/>
  <c r="F658" i="1"/>
  <c r="D658" i="1"/>
  <c r="F657" i="1"/>
  <c r="D657" i="1"/>
  <c r="F656" i="1"/>
  <c r="D656" i="1"/>
  <c r="F655" i="1"/>
  <c r="D655" i="1"/>
  <c r="F654" i="1"/>
  <c r="D654" i="1"/>
  <c r="F653" i="1"/>
  <c r="D653" i="1"/>
  <c r="F652" i="1"/>
  <c r="D652" i="1"/>
  <c r="F651" i="1"/>
  <c r="D651" i="1"/>
  <c r="F650" i="1"/>
  <c r="D650" i="1"/>
  <c r="F649" i="1"/>
  <c r="D649" i="1"/>
  <c r="F648" i="1"/>
  <c r="D648" i="1"/>
  <c r="F647" i="1"/>
  <c r="D647" i="1"/>
  <c r="F646" i="1"/>
  <c r="D646" i="1"/>
  <c r="F645" i="1"/>
  <c r="D645" i="1"/>
  <c r="F644" i="1"/>
  <c r="D644" i="1"/>
  <c r="F643" i="1"/>
  <c r="D643" i="1"/>
  <c r="F642" i="1"/>
  <c r="D642" i="1"/>
  <c r="F641" i="1"/>
  <c r="D641" i="1"/>
  <c r="F640" i="1"/>
  <c r="D640" i="1"/>
  <c r="F639" i="1"/>
  <c r="D639" i="1"/>
  <c r="F638" i="1"/>
  <c r="D638" i="1"/>
  <c r="F637" i="1"/>
  <c r="D637" i="1"/>
  <c r="F636" i="1"/>
  <c r="D636" i="1"/>
  <c r="F635" i="1"/>
  <c r="D635" i="1"/>
  <c r="F634" i="1"/>
  <c r="D634" i="1"/>
  <c r="F633" i="1"/>
  <c r="D633" i="1"/>
  <c r="F632" i="1"/>
  <c r="D632" i="1"/>
  <c r="F631" i="1"/>
  <c r="D631" i="1"/>
  <c r="F630" i="1"/>
  <c r="D630" i="1"/>
  <c r="F629" i="1"/>
  <c r="D629" i="1"/>
  <c r="F628" i="1"/>
  <c r="D628" i="1"/>
  <c r="F627" i="1"/>
  <c r="D627" i="1"/>
  <c r="F626" i="1"/>
  <c r="D626" i="1"/>
  <c r="F625" i="1"/>
  <c r="D625" i="1"/>
  <c r="F624" i="1"/>
  <c r="D624" i="1"/>
  <c r="F623" i="1"/>
  <c r="D623" i="1"/>
  <c r="F622" i="1"/>
  <c r="D622" i="1"/>
  <c r="F621" i="1"/>
  <c r="D621" i="1"/>
  <c r="F620" i="1"/>
  <c r="D620" i="1"/>
  <c r="F619" i="1"/>
  <c r="D619" i="1"/>
  <c r="F618" i="1"/>
  <c r="D618" i="1"/>
  <c r="F617" i="1"/>
  <c r="D617" i="1"/>
  <c r="F616" i="1"/>
  <c r="D616" i="1"/>
  <c r="F615" i="1"/>
  <c r="D615" i="1"/>
  <c r="F614" i="1"/>
  <c r="D614" i="1"/>
  <c r="F613" i="1"/>
  <c r="D613" i="1"/>
  <c r="F612" i="1"/>
  <c r="D612" i="1"/>
  <c r="F611" i="1"/>
  <c r="D611" i="1"/>
  <c r="F610" i="1"/>
  <c r="D610" i="1"/>
  <c r="F609" i="1"/>
  <c r="D609" i="1"/>
  <c r="F608" i="1"/>
  <c r="D608" i="1"/>
  <c r="F607" i="1"/>
  <c r="D607" i="1"/>
  <c r="F606" i="1"/>
  <c r="D606" i="1"/>
  <c r="F605" i="1"/>
  <c r="D605" i="1"/>
  <c r="F604" i="1"/>
  <c r="D604" i="1"/>
  <c r="F603" i="1"/>
  <c r="D603" i="1"/>
  <c r="F602" i="1"/>
  <c r="D602" i="1"/>
  <c r="F601" i="1"/>
  <c r="D601" i="1"/>
  <c r="F600" i="1"/>
  <c r="D600" i="1"/>
  <c r="F599" i="1"/>
  <c r="D599" i="1"/>
  <c r="F598" i="1"/>
  <c r="D598" i="1"/>
  <c r="F597" i="1"/>
  <c r="D597" i="1"/>
  <c r="F596" i="1"/>
  <c r="D596" i="1"/>
  <c r="F595" i="1"/>
  <c r="D595" i="1"/>
  <c r="F594" i="1"/>
  <c r="D594" i="1"/>
  <c r="F593" i="1"/>
  <c r="D593" i="1"/>
  <c r="F592" i="1"/>
  <c r="D592" i="1"/>
  <c r="F591" i="1"/>
  <c r="D591" i="1"/>
  <c r="F590" i="1"/>
  <c r="D590" i="1"/>
  <c r="F589" i="1"/>
  <c r="D589" i="1"/>
  <c r="F588" i="1"/>
  <c r="D588" i="1"/>
  <c r="F587" i="1"/>
  <c r="D587" i="1"/>
  <c r="AZ13" i="10" s="1" a="1"/>
  <c r="AZ13" i="10" s="1"/>
  <c r="F586" i="1"/>
  <c r="D586" i="1"/>
  <c r="AX15" i="10" s="1" a="1"/>
  <c r="AX15" i="10" s="1"/>
  <c r="F585" i="1"/>
  <c r="D585" i="1"/>
  <c r="AV10" i="10" s="1" a="1"/>
  <c r="AV10" i="10" s="1"/>
  <c r="F584" i="1"/>
  <c r="D584" i="1"/>
  <c r="F583" i="1"/>
  <c r="D583" i="1"/>
  <c r="F582" i="1"/>
  <c r="D582" i="1"/>
  <c r="F581" i="1"/>
  <c r="D581" i="1"/>
  <c r="F580" i="1"/>
  <c r="D580" i="1"/>
  <c r="F579" i="1"/>
  <c r="D579" i="1"/>
  <c r="F578" i="1"/>
  <c r="D578" i="1"/>
  <c r="F577" i="1"/>
  <c r="D577" i="1"/>
  <c r="F576" i="1"/>
  <c r="D576" i="1"/>
  <c r="F575" i="1"/>
  <c r="D575" i="1"/>
  <c r="F574" i="1"/>
  <c r="D574" i="1"/>
  <c r="F573" i="1"/>
  <c r="D573" i="1"/>
  <c r="F572" i="1"/>
  <c r="D572" i="1"/>
  <c r="F571" i="1"/>
  <c r="D571" i="1"/>
  <c r="F570" i="1"/>
  <c r="D570" i="1"/>
  <c r="F569" i="1"/>
  <c r="D569" i="1"/>
  <c r="F568" i="1"/>
  <c r="D568" i="1"/>
  <c r="F567" i="1"/>
  <c r="D567" i="1"/>
  <c r="F566" i="1"/>
  <c r="D566" i="1"/>
  <c r="F565" i="1"/>
  <c r="D565" i="1"/>
  <c r="F564" i="1"/>
  <c r="D564" i="1"/>
  <c r="F563" i="1"/>
  <c r="D563" i="1"/>
  <c r="F562" i="1"/>
  <c r="D562" i="1"/>
  <c r="F561" i="1"/>
  <c r="D561" i="1"/>
  <c r="F560" i="1"/>
  <c r="D560" i="1"/>
  <c r="F559" i="1"/>
  <c r="D559" i="1"/>
  <c r="F558" i="1"/>
  <c r="D558" i="1"/>
  <c r="F557" i="1"/>
  <c r="D557" i="1"/>
  <c r="AZ12" i="10" s="1" a="1"/>
  <c r="AZ12" i="10" s="1"/>
  <c r="F556" i="1"/>
  <c r="D556" i="1"/>
  <c r="AX14" i="10" s="1" a="1"/>
  <c r="AX14" i="10" s="1"/>
  <c r="F555" i="1"/>
  <c r="D555" i="1"/>
  <c r="AV9" i="10" s="1" a="1"/>
  <c r="AV9" i="10" s="1"/>
  <c r="F554" i="1"/>
  <c r="D554" i="1"/>
  <c r="F553" i="1"/>
  <c r="D553" i="1"/>
  <c r="F552" i="1"/>
  <c r="D552" i="1"/>
  <c r="AZ11" i="10" s="1" a="1"/>
  <c r="AZ11" i="10" s="1"/>
  <c r="F551" i="1"/>
  <c r="D551" i="1"/>
  <c r="AX13" i="10" s="1" a="1"/>
  <c r="AX13" i="10" s="1"/>
  <c r="F550" i="1"/>
  <c r="D550" i="1"/>
  <c r="AV8" i="10" s="1" a="1"/>
  <c r="AV8" i="10" s="1"/>
  <c r="F549" i="1"/>
  <c r="D549" i="1"/>
  <c r="F548" i="1"/>
  <c r="D548" i="1"/>
  <c r="F547" i="1"/>
  <c r="D547" i="1"/>
  <c r="F546" i="1"/>
  <c r="D546" i="1"/>
  <c r="F545" i="1"/>
  <c r="D545" i="1"/>
  <c r="F544" i="1"/>
  <c r="D544" i="1"/>
  <c r="F543" i="1"/>
  <c r="D543" i="1"/>
  <c r="F542" i="1"/>
  <c r="D542" i="1"/>
  <c r="F541" i="1"/>
  <c r="D541" i="1"/>
  <c r="F540" i="1"/>
  <c r="D540" i="1"/>
  <c r="F539" i="1"/>
  <c r="D539" i="1"/>
  <c r="F538" i="1"/>
  <c r="D538" i="1"/>
  <c r="F537" i="1"/>
  <c r="D537" i="1"/>
  <c r="AH6" i="10" s="1" a="1"/>
  <c r="AH6" i="10" s="1"/>
  <c r="F536" i="1"/>
  <c r="D536" i="1"/>
  <c r="AF5" i="10" s="1" a="1"/>
  <c r="AF5" i="10" s="1"/>
  <c r="F535" i="1"/>
  <c r="D535" i="1"/>
  <c r="AD4" i="10" s="1" a="1"/>
  <c r="AD4" i="10" s="1"/>
  <c r="F534" i="1"/>
  <c r="D534" i="1"/>
  <c r="F533" i="1"/>
  <c r="D533" i="1"/>
  <c r="F532" i="1"/>
  <c r="D532" i="1"/>
  <c r="F531" i="1"/>
  <c r="D531" i="1"/>
  <c r="F530" i="1"/>
  <c r="D530" i="1"/>
  <c r="F529" i="1"/>
  <c r="D529" i="1"/>
  <c r="F528" i="1"/>
  <c r="D528" i="1"/>
  <c r="F527" i="1"/>
  <c r="D527" i="1"/>
  <c r="F526" i="1"/>
  <c r="D526" i="1"/>
  <c r="F525" i="1"/>
  <c r="D525" i="1"/>
  <c r="F524" i="1"/>
  <c r="D524" i="1"/>
  <c r="F523" i="1"/>
  <c r="D523" i="1"/>
  <c r="F522" i="1"/>
  <c r="D522" i="1"/>
  <c r="F521" i="1"/>
  <c r="D521" i="1"/>
  <c r="F520" i="1"/>
  <c r="D520" i="1"/>
  <c r="F519" i="1"/>
  <c r="D519" i="1"/>
  <c r="F518" i="1"/>
  <c r="D518" i="1"/>
  <c r="F517" i="1"/>
  <c r="D517" i="1"/>
  <c r="F516" i="1"/>
  <c r="D516" i="1"/>
  <c r="F515" i="1"/>
  <c r="D515" i="1"/>
  <c r="F514" i="1"/>
  <c r="D514" i="1"/>
  <c r="F513" i="1"/>
  <c r="D513" i="1"/>
  <c r="F512" i="1"/>
  <c r="D512" i="1"/>
  <c r="F511" i="1"/>
  <c r="D511" i="1"/>
  <c r="F510" i="1"/>
  <c r="D510" i="1"/>
  <c r="F509" i="1"/>
  <c r="D509" i="1"/>
  <c r="F508" i="1"/>
  <c r="D508" i="1"/>
  <c r="F507" i="1"/>
  <c r="D507" i="1"/>
  <c r="F506" i="1"/>
  <c r="D506" i="1"/>
  <c r="F505" i="1"/>
  <c r="D505" i="1"/>
  <c r="F504" i="1"/>
  <c r="D504" i="1"/>
  <c r="F503" i="1"/>
  <c r="D503" i="1"/>
  <c r="F502" i="1"/>
  <c r="D502" i="1"/>
  <c r="F501" i="1"/>
  <c r="D501" i="1"/>
  <c r="F500" i="1"/>
  <c r="D500" i="1"/>
  <c r="F499" i="1"/>
  <c r="D499" i="1"/>
  <c r="F498" i="1"/>
  <c r="D498" i="1"/>
  <c r="F497" i="1"/>
  <c r="D497" i="1"/>
  <c r="F496" i="1"/>
  <c r="D496" i="1"/>
  <c r="F495" i="1"/>
  <c r="D495" i="1"/>
  <c r="F494" i="1"/>
  <c r="D494" i="1"/>
  <c r="F493" i="1"/>
  <c r="D493" i="1"/>
  <c r="F492" i="1"/>
  <c r="D492" i="1"/>
  <c r="AB4" i="10" s="1" a="1"/>
  <c r="AB4" i="10" s="1"/>
  <c r="F491" i="1"/>
  <c r="D491" i="1"/>
  <c r="Z4" i="10" s="1" a="1"/>
  <c r="Z4" i="10" s="1"/>
  <c r="F490" i="1"/>
  <c r="D490" i="1"/>
  <c r="X4" i="10" s="1" a="1"/>
  <c r="X4" i="10" s="1"/>
  <c r="F489" i="1"/>
  <c r="D489" i="1"/>
  <c r="F488" i="1"/>
  <c r="F487" i="1"/>
  <c r="D487" i="1"/>
  <c r="AB3" i="10" s="1" a="1"/>
  <c r="AB3" i="10" s="1"/>
  <c r="F486" i="1"/>
  <c r="D486" i="1"/>
  <c r="Z3" i="10" s="1" a="1"/>
  <c r="Z3" i="10" s="1"/>
  <c r="F485" i="1"/>
  <c r="D485" i="1"/>
  <c r="X3" i="10" s="1" a="1"/>
  <c r="X3" i="10" s="1"/>
  <c r="F484" i="1"/>
  <c r="D484" i="1"/>
  <c r="F483" i="1"/>
  <c r="D483" i="1"/>
  <c r="F482" i="1"/>
  <c r="D482" i="1"/>
  <c r="F481" i="1"/>
  <c r="D481" i="1"/>
  <c r="F480" i="1"/>
  <c r="D480" i="1"/>
  <c r="F479" i="1"/>
  <c r="D479" i="1"/>
  <c r="F478" i="1"/>
  <c r="D478" i="1"/>
  <c r="F477" i="1"/>
  <c r="D477" i="1"/>
  <c r="BR12" i="10" s="1" a="1"/>
  <c r="BR12" i="10" s="1"/>
  <c r="F476" i="1"/>
  <c r="D476" i="1"/>
  <c r="BP10" i="10" s="1" a="1"/>
  <c r="BP10" i="10" s="1"/>
  <c r="F475" i="1"/>
  <c r="D475" i="1"/>
  <c r="F474" i="1"/>
  <c r="D474" i="1"/>
  <c r="F473" i="1"/>
  <c r="D473" i="1"/>
  <c r="F472" i="1"/>
  <c r="D472" i="1"/>
  <c r="BR11" i="10" s="1" a="1"/>
  <c r="BR11" i="10" s="1"/>
  <c r="F471" i="1"/>
  <c r="D471" i="1"/>
  <c r="BP9" i="10" s="1" a="1"/>
  <c r="BP9" i="10" s="1"/>
  <c r="F470" i="1"/>
  <c r="D470" i="1"/>
  <c r="F469" i="1"/>
  <c r="D469" i="1"/>
  <c r="F468" i="1"/>
  <c r="D468" i="1"/>
  <c r="F467" i="1"/>
  <c r="D467" i="1"/>
  <c r="BR10" i="10" s="1" a="1"/>
  <c r="BR10" i="10" s="1"/>
  <c r="F466" i="1"/>
  <c r="D466" i="1"/>
  <c r="BP8" i="10" s="1" a="1"/>
  <c r="BP8" i="10" s="1"/>
  <c r="F465" i="1"/>
  <c r="D465" i="1"/>
  <c r="F464" i="1"/>
  <c r="D464" i="1"/>
  <c r="F463" i="1"/>
  <c r="D463" i="1"/>
  <c r="F462" i="1"/>
  <c r="D462" i="1"/>
  <c r="F461" i="1"/>
  <c r="D461" i="1"/>
  <c r="F460" i="1"/>
  <c r="D460" i="1"/>
  <c r="F459" i="1"/>
  <c r="D459" i="1"/>
  <c r="F458" i="1"/>
  <c r="D458" i="1"/>
  <c r="F457" i="1"/>
  <c r="D457" i="1"/>
  <c r="F456" i="1"/>
  <c r="D456" i="1"/>
  <c r="F455" i="1"/>
  <c r="D455" i="1"/>
  <c r="F454" i="1"/>
  <c r="D454" i="1"/>
  <c r="F453" i="1"/>
  <c r="D453" i="1"/>
  <c r="F452" i="1"/>
  <c r="D452" i="1"/>
  <c r="F451" i="1"/>
  <c r="D451" i="1"/>
  <c r="F450" i="1"/>
  <c r="D450" i="1"/>
  <c r="F449" i="1"/>
  <c r="D449" i="1"/>
  <c r="F448" i="1"/>
  <c r="D448" i="1"/>
  <c r="F447" i="1"/>
  <c r="D447" i="1"/>
  <c r="F446" i="1"/>
  <c r="D446" i="1"/>
  <c r="F445" i="1"/>
  <c r="D445" i="1"/>
  <c r="F444" i="1"/>
  <c r="D444" i="1"/>
  <c r="F443" i="1"/>
  <c r="D443" i="1"/>
  <c r="F442" i="1"/>
  <c r="D442" i="1"/>
  <c r="F441" i="1"/>
  <c r="D441" i="1"/>
  <c r="F440" i="1"/>
  <c r="D440" i="1"/>
  <c r="F439" i="1"/>
  <c r="D439" i="1"/>
  <c r="F438" i="1"/>
  <c r="D438" i="1"/>
  <c r="F437" i="1"/>
  <c r="D437" i="1"/>
  <c r="F436" i="1"/>
  <c r="D436" i="1"/>
  <c r="F435" i="1"/>
  <c r="D435" i="1"/>
  <c r="F434" i="1"/>
  <c r="D434" i="1"/>
  <c r="F433" i="1"/>
  <c r="D433" i="1"/>
  <c r="F432" i="1"/>
  <c r="D432" i="1"/>
  <c r="F431" i="1"/>
  <c r="D431" i="1"/>
  <c r="F430" i="1"/>
  <c r="D430" i="1"/>
  <c r="F429" i="1"/>
  <c r="D429" i="1"/>
  <c r="F428" i="1"/>
  <c r="D428" i="1"/>
  <c r="F427" i="1"/>
  <c r="D427" i="1"/>
  <c r="F426" i="1"/>
  <c r="D426" i="1"/>
  <c r="F425" i="1"/>
  <c r="D425" i="1"/>
  <c r="F424" i="1"/>
  <c r="D424" i="1"/>
  <c r="F423" i="1"/>
  <c r="D423" i="1"/>
  <c r="F422" i="1"/>
  <c r="D422" i="1"/>
  <c r="F421" i="1"/>
  <c r="D421" i="1"/>
  <c r="F420" i="1"/>
  <c r="D420" i="1"/>
  <c r="F419" i="1"/>
  <c r="D419" i="1"/>
  <c r="F418" i="1"/>
  <c r="D418" i="1"/>
  <c r="F417" i="1"/>
  <c r="D417" i="1"/>
  <c r="F416" i="1"/>
  <c r="D416" i="1"/>
  <c r="F415" i="1"/>
  <c r="D415" i="1"/>
  <c r="F414" i="1"/>
  <c r="D414" i="1"/>
  <c r="F413" i="1"/>
  <c r="D413" i="1"/>
  <c r="F412" i="1"/>
  <c r="D412" i="1"/>
  <c r="F411" i="1"/>
  <c r="D411" i="1"/>
  <c r="F410" i="1"/>
  <c r="D410" i="1"/>
  <c r="F409" i="1"/>
  <c r="D409" i="1"/>
  <c r="F408" i="1"/>
  <c r="D408" i="1"/>
  <c r="F407" i="1"/>
  <c r="D407" i="1"/>
  <c r="F406" i="1"/>
  <c r="D406" i="1"/>
  <c r="F405" i="1"/>
  <c r="D405" i="1"/>
  <c r="F404" i="1"/>
  <c r="D404" i="1"/>
  <c r="F403" i="1"/>
  <c r="D403" i="1"/>
  <c r="B102" i="10" l="1"/>
  <c r="B101" i="10"/>
  <c r="B97" i="10"/>
  <c r="C3" i="10"/>
  <c r="B96" i="10"/>
  <c r="B103" i="10" l="1"/>
  <c r="B105" i="10" s="1"/>
  <c r="C92" i="10"/>
  <c r="B104" i="10" l="1"/>
  <c r="C87" i="10"/>
  <c r="BQ88" i="10" l="1"/>
  <c r="BO88" i="10"/>
  <c r="BM88" i="10"/>
  <c r="BK88" i="10"/>
  <c r="BI88" i="10"/>
  <c r="BG88" i="10"/>
  <c r="BE88" i="10"/>
  <c r="BC88" i="10"/>
  <c r="AO88" i="10"/>
  <c r="AM88" i="10"/>
  <c r="AK88" i="10"/>
  <c r="AI88" i="10"/>
  <c r="AG88" i="10"/>
  <c r="AE88" i="10"/>
  <c r="AC88" i="10"/>
  <c r="AA88" i="10"/>
  <c r="Y88" i="10"/>
  <c r="W88" i="10"/>
  <c r="U88" i="10"/>
  <c r="S88" i="10"/>
  <c r="Q88" i="10"/>
  <c r="O88" i="10"/>
  <c r="I233" i="8"/>
  <c r="I289" i="1" l="1"/>
  <c r="D289" i="1" s="1"/>
  <c r="AH5" i="10" s="1" a="1"/>
  <c r="AH5" i="10" s="1"/>
  <c r="H289" i="1"/>
  <c r="G289" i="1"/>
  <c r="F289" i="1"/>
  <c r="I282" i="1"/>
  <c r="D282" i="1" s="1"/>
  <c r="AF4" i="10" s="1" a="1"/>
  <c r="AF4" i="10" s="1"/>
  <c r="H282" i="1"/>
  <c r="G282" i="1"/>
  <c r="F282" i="1"/>
  <c r="I281" i="1"/>
  <c r="D281" i="1" s="1"/>
  <c r="T5" i="10" s="1" a="1"/>
  <c r="T5" i="10" s="1"/>
  <c r="H281" i="1"/>
  <c r="G281" i="1"/>
  <c r="F281" i="1"/>
  <c r="F227" i="1"/>
  <c r="D227" i="1"/>
  <c r="BF6" i="10" s="1" a="1"/>
  <c r="BF6" i="10" s="1"/>
  <c r="F226" i="1"/>
  <c r="AH4" i="10" a="1"/>
  <c r="AH4" i="10" s="1"/>
  <c r="F225" i="1"/>
  <c r="D225" i="1"/>
  <c r="T4" i="10" s="1" a="1"/>
  <c r="T4" i="10" s="1"/>
  <c r="I125" i="1"/>
  <c r="D125" i="1" s="1"/>
  <c r="AH3" i="10" s="1" a="1"/>
  <c r="AH3" i="10" s="1"/>
  <c r="H125" i="1"/>
  <c r="G125" i="1"/>
  <c r="F125" i="1"/>
  <c r="I123" i="1"/>
  <c r="D123" i="1" s="1"/>
  <c r="AF3" i="10" s="1" a="1"/>
  <c r="AF3" i="10" s="1"/>
  <c r="H123" i="1"/>
  <c r="G123" i="1"/>
  <c r="F123" i="1"/>
  <c r="I121" i="1"/>
  <c r="D121" i="1" s="1"/>
  <c r="AD3" i="10" s="1" a="1"/>
  <c r="AD3" i="10" s="1"/>
  <c r="H121" i="1"/>
  <c r="G121" i="1"/>
  <c r="F121" i="1"/>
  <c r="F122" i="1"/>
  <c r="G122" i="1"/>
  <c r="H122" i="1"/>
  <c r="I122" i="1"/>
  <c r="D122" i="1" s="1"/>
  <c r="BB3" i="10" s="1" a="1"/>
  <c r="BB3" i="10" s="1"/>
  <c r="BQ89" i="10"/>
  <c r="BO92" i="10"/>
  <c r="BO89" i="10"/>
  <c r="BM89" i="10"/>
  <c r="BK89" i="10"/>
  <c r="BI89" i="10"/>
  <c r="BG89" i="10"/>
  <c r="BE89" i="10"/>
  <c r="BC89" i="10"/>
  <c r="AU89" i="10"/>
  <c r="AS89" i="10"/>
  <c r="AO89" i="10"/>
  <c r="AM90" i="10"/>
  <c r="AM89" i="10"/>
  <c r="AM87" i="10"/>
  <c r="AK90" i="10"/>
  <c r="AK89" i="10"/>
  <c r="AK87" i="10"/>
  <c r="AI90" i="10"/>
  <c r="AI89" i="10"/>
  <c r="AI87" i="10"/>
  <c r="AG90" i="10"/>
  <c r="AG89" i="10"/>
  <c r="AG87" i="10"/>
  <c r="AE90" i="10"/>
  <c r="AE89" i="10"/>
  <c r="AE87" i="10"/>
  <c r="P255" i="8"/>
  <c r="AC90" i="10" l="1"/>
  <c r="AC89" i="10"/>
  <c r="AA90" i="10"/>
  <c r="AA89" i="10"/>
  <c r="Y90" i="10"/>
  <c r="Y89" i="10"/>
  <c r="W93" i="10"/>
  <c r="W90" i="10"/>
  <c r="W89" i="10"/>
  <c r="W87" i="10"/>
  <c r="W86" i="10"/>
  <c r="U90" i="10"/>
  <c r="U89" i="10"/>
  <c r="U87" i="10"/>
  <c r="S90" i="10"/>
  <c r="S89" i="10"/>
  <c r="Q90" i="10"/>
  <c r="Q89" i="10"/>
  <c r="O93" i="10"/>
  <c r="O90" i="10"/>
  <c r="O89" i="10"/>
  <c r="O87" i="10"/>
  <c r="O86" i="10"/>
  <c r="M93" i="10"/>
  <c r="M90" i="10"/>
  <c r="G93" i="10"/>
  <c r="G90" i="10"/>
  <c r="E93" i="10"/>
  <c r="E90" i="10"/>
  <c r="BI86" i="10"/>
  <c r="BK86" i="10"/>
  <c r="BM86" i="10"/>
  <c r="BO86" i="10"/>
  <c r="AO87" i="10"/>
  <c r="BC87" i="10"/>
  <c r="BE87" i="10"/>
  <c r="BG87" i="10"/>
  <c r="BI87" i="10"/>
  <c r="BK87" i="10"/>
  <c r="BM87" i="10"/>
  <c r="BO87" i="10"/>
  <c r="K90" i="10"/>
  <c r="AO90" i="10"/>
  <c r="AQ90" i="10"/>
  <c r="AS90" i="10"/>
  <c r="AU90" i="10"/>
  <c r="BC90" i="10"/>
  <c r="BE90" i="10"/>
  <c r="BI90" i="10"/>
  <c r="BK90" i="10"/>
  <c r="BM90" i="10"/>
  <c r="BO90" i="10"/>
  <c r="Y92" i="10"/>
  <c r="AA92" i="10"/>
  <c r="AC92" i="10"/>
  <c r="BE92" i="10"/>
  <c r="BG92" i="10"/>
  <c r="BI92" i="10"/>
  <c r="BK92" i="10"/>
  <c r="BM92" i="10"/>
  <c r="I240" i="1"/>
  <c r="G65" i="1"/>
  <c r="H65" i="1"/>
  <c r="I65" i="1"/>
  <c r="I5" i="1"/>
  <c r="F21" i="18"/>
  <c r="F22" i="18"/>
  <c r="F23" i="18"/>
  <c r="F24" i="18"/>
  <c r="F25" i="18"/>
  <c r="F26" i="18"/>
  <c r="F27" i="18"/>
  <c r="F28" i="18"/>
  <c r="F29" i="18"/>
  <c r="F30" i="18"/>
  <c r="F31" i="18"/>
  <c r="F32" i="18"/>
  <c r="F33" i="18"/>
  <c r="P338" i="8"/>
  <c r="S338" i="8"/>
  <c r="M338" i="8"/>
  <c r="L338" i="8"/>
  <c r="P337" i="8"/>
  <c r="S337" i="8" s="1"/>
  <c r="P336" i="8"/>
  <c r="M337" i="8"/>
  <c r="L337" i="8"/>
  <c r="P326" i="8"/>
  <c r="S326" i="8" s="1"/>
  <c r="M326" i="8"/>
  <c r="L326" i="8"/>
  <c r="P325" i="8"/>
  <c r="S325" i="8" s="1"/>
  <c r="M325" i="8"/>
  <c r="L325" i="8"/>
  <c r="P324" i="8"/>
  <c r="S324" i="8" s="1"/>
  <c r="M324" i="8"/>
  <c r="L324" i="8"/>
  <c r="P323" i="8"/>
  <c r="S323" i="8" s="1"/>
  <c r="M323" i="8"/>
  <c r="L323" i="8"/>
  <c r="P322" i="8"/>
  <c r="S322" i="8" s="1"/>
  <c r="M322" i="8"/>
  <c r="L322" i="8"/>
  <c r="P321" i="8"/>
  <c r="S321" i="8" s="1"/>
  <c r="M321" i="8"/>
  <c r="L321" i="8"/>
  <c r="L327" i="8"/>
  <c r="M327" i="8"/>
  <c r="P327" i="8"/>
  <c r="S327" i="8" s="1"/>
  <c r="L328" i="8"/>
  <c r="M328" i="8"/>
  <c r="P328" i="8"/>
  <c r="S328" i="8" s="1"/>
  <c r="L329" i="8"/>
  <c r="M329" i="8"/>
  <c r="P329" i="8"/>
  <c r="S329" i="8" s="1"/>
  <c r="L330" i="8"/>
  <c r="M330" i="8"/>
  <c r="P330" i="8"/>
  <c r="S330" i="8" s="1"/>
  <c r="L331" i="8"/>
  <c r="M331" i="8"/>
  <c r="P331" i="8"/>
  <c r="S331" i="8" s="1"/>
  <c r="P320" i="8"/>
  <c r="S320" i="8" s="1"/>
  <c r="M320" i="8"/>
  <c r="L320" i="8"/>
  <c r="P319" i="8"/>
  <c r="S319" i="8" s="1"/>
  <c r="M319" i="8"/>
  <c r="L319" i="8"/>
  <c r="P318" i="8"/>
  <c r="S318" i="8" s="1"/>
  <c r="M318" i="8"/>
  <c r="L318" i="8"/>
  <c r="P317" i="8"/>
  <c r="S317" i="8" s="1"/>
  <c r="M317" i="8"/>
  <c r="L317" i="8"/>
  <c r="P316" i="8"/>
  <c r="S316" i="8" s="1"/>
  <c r="M316" i="8"/>
  <c r="L316" i="8"/>
  <c r="P307" i="8"/>
  <c r="P308" i="8"/>
  <c r="P309" i="8"/>
  <c r="P310" i="8"/>
  <c r="P311" i="8"/>
  <c r="P312" i="8"/>
  <c r="P313" i="8"/>
  <c r="P314" i="8"/>
  <c r="P315" i="8"/>
  <c r="P332" i="8"/>
  <c r="P333" i="8"/>
  <c r="P334" i="8"/>
  <c r="P335" i="8"/>
  <c r="M299" i="8"/>
  <c r="H96" i="10" l="1"/>
  <c r="H100" i="10" s="1"/>
  <c r="I90" i="10"/>
  <c r="H101" i="10"/>
  <c r="H97" i="10"/>
  <c r="H102" i="10"/>
  <c r="P278" i="8"/>
  <c r="BQ92" i="10" l="1"/>
  <c r="BQ87" i="10"/>
  <c r="BQ93" i="10"/>
  <c r="BQ90" i="10"/>
  <c r="BQ86" i="10"/>
  <c r="H103" i="10"/>
  <c r="H104" i="10" s="1"/>
  <c r="P293" i="8"/>
  <c r="S293" i="8" s="1"/>
  <c r="M293" i="8"/>
  <c r="L293" i="8"/>
  <c r="P292" i="8"/>
  <c r="S292" i="8" s="1"/>
  <c r="M292" i="8"/>
  <c r="L292" i="8"/>
  <c r="P291" i="8"/>
  <c r="S291" i="8" s="1"/>
  <c r="M291" i="8"/>
  <c r="L291" i="8"/>
  <c r="P290" i="8"/>
  <c r="S290" i="8" s="1"/>
  <c r="M290" i="8"/>
  <c r="L290" i="8"/>
  <c r="P289" i="8"/>
  <c r="S289" i="8" s="1"/>
  <c r="M289" i="8"/>
  <c r="L289" i="8"/>
  <c r="P288" i="8"/>
  <c r="S288" i="8" s="1"/>
  <c r="M288" i="8"/>
  <c r="L288" i="8"/>
  <c r="P287" i="8"/>
  <c r="S287" i="8" s="1"/>
  <c r="M287" i="8"/>
  <c r="L287" i="8"/>
  <c r="P286" i="8"/>
  <c r="S286" i="8" s="1"/>
  <c r="M286" i="8"/>
  <c r="L286" i="8"/>
  <c r="P285" i="8"/>
  <c r="S285" i="8" s="1"/>
  <c r="M285" i="8"/>
  <c r="L285" i="8"/>
  <c r="P284" i="8"/>
  <c r="S284" i="8" s="1"/>
  <c r="M284" i="8"/>
  <c r="L284" i="8"/>
  <c r="P283" i="8"/>
  <c r="S283" i="8" s="1"/>
  <c r="M283" i="8"/>
  <c r="L283" i="8"/>
  <c r="P282" i="8"/>
  <c r="S282" i="8" s="1"/>
  <c r="M282" i="8"/>
  <c r="L282" i="8"/>
  <c r="P281" i="8"/>
  <c r="S281" i="8" s="1"/>
  <c r="M281" i="8"/>
  <c r="L281" i="8"/>
  <c r="P280" i="8"/>
  <c r="S280" i="8" s="1"/>
  <c r="M280" i="8"/>
  <c r="L280" i="8"/>
  <c r="P279" i="8"/>
  <c r="S279" i="8" s="1"/>
  <c r="M279" i="8"/>
  <c r="L279" i="8"/>
  <c r="S278" i="8"/>
  <c r="M278" i="8"/>
  <c r="L278" i="8"/>
  <c r="P277" i="8"/>
  <c r="S277" i="8" s="1"/>
  <c r="M277" i="8"/>
  <c r="O277" i="8" s="1"/>
  <c r="L277" i="8"/>
  <c r="N277" i="8" s="1"/>
  <c r="P276" i="8"/>
  <c r="S276" i="8" s="1"/>
  <c r="M276" i="8"/>
  <c r="L276" i="8"/>
  <c r="P275" i="8"/>
  <c r="S275" i="8" s="1"/>
  <c r="M275" i="8"/>
  <c r="L275" i="8"/>
  <c r="P274" i="8"/>
  <c r="S274" i="8" s="1"/>
  <c r="M274" i="8"/>
  <c r="L274" i="8"/>
  <c r="P273" i="8"/>
  <c r="S273" i="8" s="1"/>
  <c r="M273" i="8"/>
  <c r="L273" i="8"/>
  <c r="P272" i="8"/>
  <c r="S272" i="8" s="1"/>
  <c r="M272" i="8"/>
  <c r="L272" i="8"/>
  <c r="P271" i="8"/>
  <c r="S271" i="8" s="1"/>
  <c r="M271" i="8"/>
  <c r="L271" i="8"/>
  <c r="P270" i="8"/>
  <c r="S270" i="8" s="1"/>
  <c r="M270" i="8"/>
  <c r="L270" i="8"/>
  <c r="P269" i="8"/>
  <c r="S269" i="8" s="1"/>
  <c r="M269" i="8"/>
  <c r="L269" i="8"/>
  <c r="P268" i="8"/>
  <c r="S268" i="8" s="1"/>
  <c r="M268" i="8"/>
  <c r="L268" i="8"/>
  <c r="P267" i="8"/>
  <c r="S267" i="8" s="1"/>
  <c r="M267" i="8"/>
  <c r="L267" i="8"/>
  <c r="P266" i="8"/>
  <c r="S266" i="8" s="1"/>
  <c r="M266" i="8"/>
  <c r="L266" i="8"/>
  <c r="P265" i="8"/>
  <c r="S265" i="8" s="1"/>
  <c r="M265" i="8"/>
  <c r="L265" i="8"/>
  <c r="P264" i="8"/>
  <c r="S264" i="8" s="1"/>
  <c r="M264" i="8"/>
  <c r="L264" i="8"/>
  <c r="S308" i="8"/>
  <c r="M308" i="8"/>
  <c r="L308" i="8"/>
  <c r="S307" i="8"/>
  <c r="M307" i="8"/>
  <c r="O307" i="8" s="1"/>
  <c r="L307" i="8"/>
  <c r="P306" i="8"/>
  <c r="S306" i="8" s="1"/>
  <c r="M306" i="8"/>
  <c r="L306" i="8"/>
  <c r="P305" i="8"/>
  <c r="S305" i="8" s="1"/>
  <c r="M305" i="8"/>
  <c r="L305" i="8"/>
  <c r="P304" i="8"/>
  <c r="S304" i="8" s="1"/>
  <c r="M304" i="8"/>
  <c r="L304" i="8"/>
  <c r="P303" i="8"/>
  <c r="S303" i="8" s="1"/>
  <c r="M303" i="8"/>
  <c r="L303" i="8"/>
  <c r="P302" i="8"/>
  <c r="S302" i="8" s="1"/>
  <c r="M302" i="8"/>
  <c r="L302" i="8"/>
  <c r="P301" i="8"/>
  <c r="S301" i="8" s="1"/>
  <c r="M301" i="8"/>
  <c r="L301" i="8"/>
  <c r="P300" i="8"/>
  <c r="S300" i="8" s="1"/>
  <c r="M300" i="8"/>
  <c r="L300" i="8"/>
  <c r="P299" i="8"/>
  <c r="S299" i="8" s="1"/>
  <c r="L299" i="8"/>
  <c r="P298" i="8"/>
  <c r="S298" i="8" s="1"/>
  <c r="M298" i="8"/>
  <c r="L298" i="8"/>
  <c r="P297" i="8"/>
  <c r="S297" i="8" s="1"/>
  <c r="M297" i="8"/>
  <c r="L297" i="8"/>
  <c r="P296" i="8"/>
  <c r="S296" i="8" s="1"/>
  <c r="M296" i="8"/>
  <c r="L296" i="8"/>
  <c r="P295" i="8"/>
  <c r="S295" i="8" s="1"/>
  <c r="M295" i="8"/>
  <c r="L295" i="8"/>
  <c r="P294" i="8"/>
  <c r="S294" i="8" s="1"/>
  <c r="M294" i="8"/>
  <c r="L294" i="8"/>
  <c r="L312" i="8"/>
  <c r="M312" i="8"/>
  <c r="S312" i="8"/>
  <c r="L313" i="8"/>
  <c r="M313" i="8"/>
  <c r="S313" i="8"/>
  <c r="L314" i="8"/>
  <c r="M314" i="8"/>
  <c r="S314" i="8"/>
  <c r="L315" i="8"/>
  <c r="N315" i="8" s="1"/>
  <c r="M315" i="8"/>
  <c r="O315" i="8" s="1"/>
  <c r="S315" i="8"/>
  <c r="L332" i="8"/>
  <c r="M332" i="8"/>
  <c r="S332" i="8"/>
  <c r="S311" i="8"/>
  <c r="M311" i="8"/>
  <c r="L311" i="8"/>
  <c r="S310" i="8"/>
  <c r="M310" i="8"/>
  <c r="L310" i="8"/>
  <c r="S309" i="8"/>
  <c r="M309" i="8"/>
  <c r="L309" i="8"/>
  <c r="P263" i="8"/>
  <c r="S263" i="8" s="1"/>
  <c r="M263" i="8"/>
  <c r="L263" i="8"/>
  <c r="I246" i="8"/>
  <c r="I234" i="8"/>
  <c r="I235" i="8"/>
  <c r="I236" i="8"/>
  <c r="I237" i="8"/>
  <c r="I238" i="8"/>
  <c r="I239" i="8"/>
  <c r="I240" i="8"/>
  <c r="I241" i="8"/>
  <c r="I242" i="8"/>
  <c r="I243" i="8"/>
  <c r="I244" i="8"/>
  <c r="I245" i="8"/>
  <c r="M199" i="8"/>
  <c r="H105" i="10" l="1"/>
  <c r="O284" i="8"/>
  <c r="O305" i="8"/>
  <c r="Q315" i="8"/>
  <c r="N271" i="8"/>
  <c r="O271" i="8"/>
  <c r="N275" i="8"/>
  <c r="N307" i="8"/>
  <c r="Q307" i="8" s="1"/>
  <c r="O275" i="8"/>
  <c r="Q277" i="8"/>
  <c r="N295" i="8"/>
  <c r="O295" i="8"/>
  <c r="N309" i="8"/>
  <c r="N299" i="8"/>
  <c r="O286" i="8"/>
  <c r="N286" i="8"/>
  <c r="O309" i="8"/>
  <c r="N305" i="8"/>
  <c r="Q305" i="8" s="1"/>
  <c r="N284" i="8"/>
  <c r="O299" i="8"/>
  <c r="N278" i="8"/>
  <c r="O278" i="8"/>
  <c r="M180" i="8"/>
  <c r="L174" i="8"/>
  <c r="N174" i="8" s="1"/>
  <c r="P174" i="8"/>
  <c r="P175" i="8"/>
  <c r="P176" i="8"/>
  <c r="P177" i="8"/>
  <c r="P178" i="8"/>
  <c r="P179" i="8"/>
  <c r="P180" i="8"/>
  <c r="P181" i="8"/>
  <c r="P182" i="8"/>
  <c r="P183" i="8"/>
  <c r="P184" i="8"/>
  <c r="P185" i="8"/>
  <c r="P186" i="8"/>
  <c r="P187" i="8"/>
  <c r="P199" i="8"/>
  <c r="P200" i="8"/>
  <c r="P201" i="8"/>
  <c r="P202" i="8"/>
  <c r="P203" i="8"/>
  <c r="P204" i="8"/>
  <c r="P205" i="8"/>
  <c r="P206" i="8"/>
  <c r="P207" i="8"/>
  <c r="P208" i="8"/>
  <c r="P217" i="8"/>
  <c r="P218" i="8"/>
  <c r="P219" i="8"/>
  <c r="P220" i="8"/>
  <c r="P221" i="8"/>
  <c r="P222" i="8"/>
  <c r="P223" i="8"/>
  <c r="P224" i="8"/>
  <c r="P225" i="8"/>
  <c r="P226" i="8"/>
  <c r="P227" i="8"/>
  <c r="P228" i="8"/>
  <c r="P229" i="8"/>
  <c r="P230" i="8"/>
  <c r="P231" i="8"/>
  <c r="P232" i="8"/>
  <c r="P233" i="8"/>
  <c r="P234" i="8"/>
  <c r="P235" i="8"/>
  <c r="P236" i="8"/>
  <c r="P237" i="8"/>
  <c r="P238" i="8"/>
  <c r="P239" i="8"/>
  <c r="P240" i="8"/>
  <c r="P241" i="8"/>
  <c r="P242" i="8"/>
  <c r="P243" i="8"/>
  <c r="P244" i="8"/>
  <c r="P245" i="8"/>
  <c r="P246" i="8"/>
  <c r="P247" i="8"/>
  <c r="P248" i="8"/>
  <c r="P249" i="8"/>
  <c r="P250" i="8"/>
  <c r="P251" i="8"/>
  <c r="P252" i="8"/>
  <c r="P253" i="8"/>
  <c r="P254" i="8"/>
  <c r="P256" i="8"/>
  <c r="P257" i="8"/>
  <c r="P258" i="8"/>
  <c r="P259" i="8"/>
  <c r="P260" i="8"/>
  <c r="P261" i="8"/>
  <c r="P262" i="8"/>
  <c r="M165" i="8"/>
  <c r="I40" i="10" l="1"/>
  <c r="I41" i="10"/>
  <c r="I39" i="10"/>
  <c r="I88" i="10"/>
  <c r="I89" i="10"/>
  <c r="I92" i="10"/>
  <c r="I93" i="10"/>
  <c r="I91" i="10"/>
  <c r="I87" i="10"/>
  <c r="I86" i="10"/>
  <c r="Q284" i="8"/>
  <c r="Q299" i="8"/>
  <c r="Q295" i="8"/>
  <c r="Q278" i="8"/>
  <c r="Q271" i="8"/>
  <c r="Q275" i="8"/>
  <c r="Q309" i="8"/>
  <c r="Q286" i="8"/>
  <c r="P92" i="8"/>
  <c r="P106" i="8"/>
  <c r="M69" i="8"/>
  <c r="M50" i="8"/>
  <c r="P48" i="8"/>
  <c r="P49" i="8"/>
  <c r="I59" i="1" l="1"/>
  <c r="H59" i="1"/>
  <c r="G59" i="1"/>
  <c r="F59" i="1"/>
  <c r="I56" i="1"/>
  <c r="H56" i="1"/>
  <c r="G56" i="1"/>
  <c r="F56" i="1"/>
  <c r="I53" i="1"/>
  <c r="H53" i="1"/>
  <c r="G53" i="1"/>
  <c r="F53" i="1"/>
  <c r="I60" i="1"/>
  <c r="H60" i="1"/>
  <c r="G60" i="1"/>
  <c r="F60" i="1"/>
  <c r="I57" i="1"/>
  <c r="H57" i="1"/>
  <c r="G57" i="1"/>
  <c r="F57" i="1"/>
  <c r="F58" i="1"/>
  <c r="G58" i="1"/>
  <c r="H58" i="1"/>
  <c r="I58" i="1"/>
  <c r="I54" i="1"/>
  <c r="H54" i="1"/>
  <c r="G54" i="1"/>
  <c r="F54" i="1"/>
  <c r="BO93" i="10"/>
  <c r="BM93" i="10"/>
  <c r="BK93" i="10"/>
  <c r="BI93" i="10"/>
  <c r="BG93" i="10"/>
  <c r="BE93" i="10"/>
  <c r="L3" i="8"/>
  <c r="M3" i="8"/>
  <c r="P3" i="8"/>
  <c r="L4" i="8"/>
  <c r="M4" i="8"/>
  <c r="P4" i="8"/>
  <c r="L5" i="8"/>
  <c r="M5" i="8"/>
  <c r="P5" i="8"/>
  <c r="L6" i="8"/>
  <c r="M6" i="8"/>
  <c r="P6" i="8"/>
  <c r="L7" i="8"/>
  <c r="M7" i="8"/>
  <c r="P7" i="8"/>
  <c r="L8" i="8"/>
  <c r="M8" i="8"/>
  <c r="P8" i="8"/>
  <c r="L9" i="8"/>
  <c r="M9" i="8"/>
  <c r="P9" i="8"/>
  <c r="L10" i="8"/>
  <c r="M10" i="8"/>
  <c r="P10" i="8"/>
  <c r="L11" i="8"/>
  <c r="M11" i="8"/>
  <c r="P11" i="8"/>
  <c r="L12" i="8"/>
  <c r="M12" i="8"/>
  <c r="P12" i="8"/>
  <c r="L13" i="8"/>
  <c r="M13" i="8"/>
  <c r="P13" i="8"/>
  <c r="L14" i="8"/>
  <c r="M14" i="8"/>
  <c r="P14" i="8"/>
  <c r="L15" i="8"/>
  <c r="M15" i="8"/>
  <c r="P15" i="8"/>
  <c r="L16" i="8"/>
  <c r="M16" i="8"/>
  <c r="P16" i="8"/>
  <c r="L17" i="8"/>
  <c r="M17" i="8"/>
  <c r="P17" i="8"/>
  <c r="L18" i="8"/>
  <c r="M18" i="8"/>
  <c r="P18" i="8"/>
  <c r="L19" i="8"/>
  <c r="M19" i="8"/>
  <c r="P19" i="8"/>
  <c r="L20" i="8"/>
  <c r="M20" i="8"/>
  <c r="P20" i="8"/>
  <c r="L21" i="8"/>
  <c r="M21" i="8"/>
  <c r="P21" i="8"/>
  <c r="L22" i="8"/>
  <c r="M22" i="8"/>
  <c r="P22" i="8"/>
  <c r="L23" i="8"/>
  <c r="M23" i="8"/>
  <c r="P23" i="8"/>
  <c r="L24" i="8"/>
  <c r="M24" i="8"/>
  <c r="P24" i="8"/>
  <c r="L25" i="8"/>
  <c r="M25" i="8"/>
  <c r="P25" i="8"/>
  <c r="L26" i="8"/>
  <c r="M26" i="8"/>
  <c r="P26" i="8"/>
  <c r="S26" i="8" s="1"/>
  <c r="L27" i="8"/>
  <c r="M27" i="8"/>
  <c r="P27" i="8"/>
  <c r="S27" i="8" s="1"/>
  <c r="L28" i="8"/>
  <c r="M28" i="8"/>
  <c r="P28" i="8"/>
  <c r="S28" i="8" s="1"/>
  <c r="L29" i="8"/>
  <c r="S29" i="8"/>
  <c r="L30" i="8"/>
  <c r="L31" i="8"/>
  <c r="L32" i="8"/>
  <c r="L33" i="8"/>
  <c r="S33" i="8"/>
  <c r="L34" i="8"/>
  <c r="S34" i="8"/>
  <c r="L35" i="8"/>
  <c r="S35" i="8"/>
  <c r="L36" i="8"/>
  <c r="L37" i="8"/>
  <c r="L38" i="8"/>
  <c r="L39" i="8"/>
  <c r="L40" i="8"/>
  <c r="L41" i="8"/>
  <c r="L42" i="8"/>
  <c r="L43" i="8"/>
  <c r="M43" i="8"/>
  <c r="P43" i="8"/>
  <c r="L44" i="8"/>
  <c r="M44" i="8"/>
  <c r="P44" i="8"/>
  <c r="L45" i="8"/>
  <c r="M45" i="8"/>
  <c r="P45" i="8"/>
  <c r="L46" i="8"/>
  <c r="M46" i="8"/>
  <c r="P46" i="8"/>
  <c r="L48" i="8"/>
  <c r="M48" i="8"/>
  <c r="L49" i="8"/>
  <c r="M49" i="8"/>
  <c r="L50" i="8"/>
  <c r="P50" i="8"/>
  <c r="L51" i="8"/>
  <c r="M51" i="8"/>
  <c r="P51" i="8"/>
  <c r="L52" i="8"/>
  <c r="M52" i="8"/>
  <c r="P52" i="8"/>
  <c r="L53" i="8"/>
  <c r="M53" i="8"/>
  <c r="P53" i="8"/>
  <c r="L54" i="8"/>
  <c r="M54" i="8"/>
  <c r="P54" i="8"/>
  <c r="L55" i="8"/>
  <c r="M55" i="8"/>
  <c r="P55" i="8"/>
  <c r="L56" i="8"/>
  <c r="M56" i="8"/>
  <c r="P56" i="8"/>
  <c r="L57" i="8"/>
  <c r="M57" i="8"/>
  <c r="P57" i="8"/>
  <c r="L58" i="8"/>
  <c r="M58" i="8"/>
  <c r="P58" i="8"/>
  <c r="L59" i="8"/>
  <c r="M59" i="8"/>
  <c r="P59" i="8"/>
  <c r="L60" i="8"/>
  <c r="M60" i="8"/>
  <c r="P60" i="8"/>
  <c r="L61" i="8"/>
  <c r="M61" i="8"/>
  <c r="P61" i="8"/>
  <c r="L62" i="8"/>
  <c r="M62" i="8"/>
  <c r="P62" i="8"/>
  <c r="L63" i="8"/>
  <c r="M63" i="8"/>
  <c r="P63" i="8"/>
  <c r="L64" i="8"/>
  <c r="M64" i="8"/>
  <c r="P64" i="8"/>
  <c r="L65" i="8"/>
  <c r="M65" i="8"/>
  <c r="P65" i="8"/>
  <c r="L66" i="8"/>
  <c r="M66" i="8"/>
  <c r="P66" i="8"/>
  <c r="L67" i="8"/>
  <c r="M67" i="8"/>
  <c r="P67" i="8"/>
  <c r="L68" i="8"/>
  <c r="M68" i="8"/>
  <c r="P68" i="8"/>
  <c r="L69" i="8"/>
  <c r="P69" i="8"/>
  <c r="L70" i="8"/>
  <c r="M70" i="8"/>
  <c r="P70" i="8"/>
  <c r="L71" i="8"/>
  <c r="M71" i="8"/>
  <c r="P71" i="8"/>
  <c r="L72" i="8"/>
  <c r="M72" i="8"/>
  <c r="P72" i="8"/>
  <c r="L73" i="8"/>
  <c r="M73" i="8"/>
  <c r="P73" i="8"/>
  <c r="L74" i="8"/>
  <c r="M74" i="8"/>
  <c r="P74" i="8"/>
  <c r="L75" i="8"/>
  <c r="M75" i="8"/>
  <c r="P75" i="8"/>
  <c r="L76" i="8"/>
  <c r="M76" i="8"/>
  <c r="P76" i="8"/>
  <c r="L77" i="8"/>
  <c r="M77" i="8"/>
  <c r="P77" i="8"/>
  <c r="L78" i="8"/>
  <c r="M78" i="8"/>
  <c r="P78" i="8"/>
  <c r="L79" i="8"/>
  <c r="L80" i="8"/>
  <c r="L81" i="8"/>
  <c r="L82" i="8"/>
  <c r="L83" i="8"/>
  <c r="L84" i="8"/>
  <c r="M84" i="8"/>
  <c r="P84" i="8"/>
  <c r="L85" i="8"/>
  <c r="M85" i="8"/>
  <c r="P85" i="8"/>
  <c r="L86" i="8"/>
  <c r="M86" i="8"/>
  <c r="P86" i="8"/>
  <c r="L87" i="8"/>
  <c r="N87" i="8" s="1"/>
  <c r="M87" i="8"/>
  <c r="O87" i="8" s="1"/>
  <c r="P87" i="8"/>
  <c r="L88" i="8"/>
  <c r="M88" i="8"/>
  <c r="P88" i="8"/>
  <c r="L89" i="8"/>
  <c r="M89" i="8"/>
  <c r="P89" i="8"/>
  <c r="L90" i="8"/>
  <c r="M90" i="8"/>
  <c r="P90" i="8"/>
  <c r="L91" i="8"/>
  <c r="M91" i="8"/>
  <c r="P91" i="8"/>
  <c r="L92" i="8"/>
  <c r="M92" i="8"/>
  <c r="L93" i="8"/>
  <c r="M93" i="8"/>
  <c r="P93" i="8"/>
  <c r="L94" i="8"/>
  <c r="M94" i="8"/>
  <c r="P94" i="8"/>
  <c r="L95" i="8"/>
  <c r="M95" i="8"/>
  <c r="P95" i="8"/>
  <c r="L96" i="8"/>
  <c r="M96" i="8"/>
  <c r="P96" i="8"/>
  <c r="L97" i="8"/>
  <c r="M97" i="8"/>
  <c r="P97" i="8"/>
  <c r="L98" i="8"/>
  <c r="M98" i="8"/>
  <c r="P98" i="8"/>
  <c r="L99" i="8"/>
  <c r="M99" i="8"/>
  <c r="P99" i="8"/>
  <c r="L100" i="8"/>
  <c r="M100" i="8"/>
  <c r="P100" i="8"/>
  <c r="L101" i="8"/>
  <c r="M101" i="8"/>
  <c r="P101" i="8"/>
  <c r="L102" i="8"/>
  <c r="M102" i="8"/>
  <c r="P102" i="8"/>
  <c r="L103" i="8"/>
  <c r="M103" i="8"/>
  <c r="P103" i="8"/>
  <c r="L104" i="8"/>
  <c r="M104" i="8"/>
  <c r="P104" i="8"/>
  <c r="L105" i="8"/>
  <c r="M105" i="8"/>
  <c r="P105" i="8"/>
  <c r="L106" i="8"/>
  <c r="M106" i="8"/>
  <c r="L107" i="8"/>
  <c r="M107" i="8"/>
  <c r="L108" i="8"/>
  <c r="M108" i="8"/>
  <c r="L109" i="8"/>
  <c r="M109" i="8"/>
  <c r="L110" i="8"/>
  <c r="M110" i="8"/>
  <c r="L111" i="8"/>
  <c r="M111" i="8"/>
  <c r="L112" i="8"/>
  <c r="M112" i="8"/>
  <c r="L113" i="8"/>
  <c r="M113" i="8"/>
  <c r="P113" i="8"/>
  <c r="L114" i="8"/>
  <c r="M114" i="8"/>
  <c r="L115" i="8"/>
  <c r="M115" i="8"/>
  <c r="L116" i="8"/>
  <c r="M116" i="8"/>
  <c r="P116" i="8"/>
  <c r="L117" i="8"/>
  <c r="M117" i="8"/>
  <c r="L118" i="8"/>
  <c r="M118" i="8"/>
  <c r="P118" i="8"/>
  <c r="L119" i="8"/>
  <c r="M119" i="8"/>
  <c r="P119" i="8"/>
  <c r="L120" i="8"/>
  <c r="M120" i="8"/>
  <c r="P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P165" i="8"/>
  <c r="L166" i="8"/>
  <c r="M166" i="8"/>
  <c r="P166" i="8"/>
  <c r="L167" i="8"/>
  <c r="M167" i="8"/>
  <c r="P167" i="8"/>
  <c r="L168" i="8"/>
  <c r="M168" i="8"/>
  <c r="P168" i="8"/>
  <c r="L169" i="8"/>
  <c r="M169" i="8"/>
  <c r="P169" i="8"/>
  <c r="L170" i="8"/>
  <c r="M170" i="8"/>
  <c r="P170" i="8"/>
  <c r="L171" i="8"/>
  <c r="M171" i="8"/>
  <c r="P171" i="8"/>
  <c r="L172" i="8"/>
  <c r="M172" i="8"/>
  <c r="P172" i="8"/>
  <c r="L173" i="8"/>
  <c r="M173" i="8"/>
  <c r="P173" i="8"/>
  <c r="M174" i="8"/>
  <c r="O174" i="8" s="1"/>
  <c r="Q174" i="8" s="1"/>
  <c r="L175" i="8"/>
  <c r="M175" i="8"/>
  <c r="L176" i="8"/>
  <c r="M176" i="8"/>
  <c r="L177" i="8"/>
  <c r="M177" i="8"/>
  <c r="L178" i="8"/>
  <c r="M178" i="8"/>
  <c r="L179" i="8"/>
  <c r="M179" i="8"/>
  <c r="L180" i="8"/>
  <c r="L181" i="8"/>
  <c r="M181" i="8"/>
  <c r="L182" i="8"/>
  <c r="M182" i="8"/>
  <c r="L183" i="8"/>
  <c r="M183" i="8"/>
  <c r="L184" i="8"/>
  <c r="M184" i="8"/>
  <c r="L185" i="8"/>
  <c r="M185" i="8"/>
  <c r="L186" i="8"/>
  <c r="M186" i="8"/>
  <c r="L187" i="8"/>
  <c r="M187" i="8"/>
  <c r="L188" i="8"/>
  <c r="L189" i="8"/>
  <c r="L190" i="8"/>
  <c r="L191" i="8"/>
  <c r="L192" i="8"/>
  <c r="L193" i="8"/>
  <c r="L194" i="8"/>
  <c r="L195" i="8"/>
  <c r="L196" i="8"/>
  <c r="L197" i="8"/>
  <c r="L198" i="8"/>
  <c r="L199" i="8"/>
  <c r="L200" i="8"/>
  <c r="M200" i="8"/>
  <c r="L201" i="8"/>
  <c r="M201" i="8"/>
  <c r="L202" i="8"/>
  <c r="M202" i="8"/>
  <c r="L203" i="8"/>
  <c r="M203" i="8"/>
  <c r="L204" i="8"/>
  <c r="M204" i="8"/>
  <c r="L205" i="8"/>
  <c r="M205" i="8"/>
  <c r="L206" i="8"/>
  <c r="M206" i="8"/>
  <c r="L207" i="8"/>
  <c r="M207" i="8"/>
  <c r="L208" i="8"/>
  <c r="M208" i="8"/>
  <c r="L209" i="8"/>
  <c r="M209" i="8"/>
  <c r="L210" i="8"/>
  <c r="M210" i="8"/>
  <c r="L211" i="8"/>
  <c r="M211" i="8"/>
  <c r="L212" i="8"/>
  <c r="M212" i="8"/>
  <c r="L213" i="8"/>
  <c r="M213" i="8"/>
  <c r="L214" i="8"/>
  <c r="M214" i="8"/>
  <c r="L215" i="8"/>
  <c r="M215" i="8"/>
  <c r="L216" i="8"/>
  <c r="M216" i="8"/>
  <c r="L217" i="8"/>
  <c r="M217" i="8"/>
  <c r="L218" i="8"/>
  <c r="M218" i="8"/>
  <c r="L219" i="8"/>
  <c r="M219" i="8"/>
  <c r="L220" i="8"/>
  <c r="M220" i="8"/>
  <c r="L221" i="8"/>
  <c r="M221" i="8"/>
  <c r="L222" i="8"/>
  <c r="M222" i="8"/>
  <c r="L223" i="8"/>
  <c r="M223" i="8"/>
  <c r="L224" i="8"/>
  <c r="M224" i="8"/>
  <c r="L225" i="8"/>
  <c r="M225" i="8"/>
  <c r="L226" i="8"/>
  <c r="M226" i="8"/>
  <c r="L227" i="8"/>
  <c r="M227" i="8"/>
  <c r="L228" i="8"/>
  <c r="M228" i="8"/>
  <c r="L229" i="8"/>
  <c r="M229" i="8"/>
  <c r="L230" i="8"/>
  <c r="M230" i="8"/>
  <c r="L231" i="8"/>
  <c r="M231" i="8"/>
  <c r="L232" i="8"/>
  <c r="M232" i="8"/>
  <c r="L233" i="8"/>
  <c r="M233" i="8"/>
  <c r="L234" i="8"/>
  <c r="M234" i="8"/>
  <c r="L235" i="8"/>
  <c r="M235" i="8"/>
  <c r="L236" i="8"/>
  <c r="M236" i="8"/>
  <c r="L237" i="8"/>
  <c r="M237" i="8"/>
  <c r="L238" i="8"/>
  <c r="M238" i="8"/>
  <c r="L239" i="8"/>
  <c r="M239" i="8"/>
  <c r="L240" i="8"/>
  <c r="M240" i="8"/>
  <c r="L241" i="8"/>
  <c r="M241" i="8"/>
  <c r="L242" i="8"/>
  <c r="M242" i="8"/>
  <c r="L243" i="8"/>
  <c r="M243" i="8"/>
  <c r="L244" i="8"/>
  <c r="M244" i="8"/>
  <c r="L245" i="8"/>
  <c r="M245" i="8"/>
  <c r="L246" i="8"/>
  <c r="M246" i="8"/>
  <c r="L247" i="8"/>
  <c r="M247" i="8"/>
  <c r="L248" i="8"/>
  <c r="M248" i="8"/>
  <c r="L249" i="8"/>
  <c r="M249" i="8"/>
  <c r="L250" i="8"/>
  <c r="M250" i="8"/>
  <c r="L251" i="8"/>
  <c r="M251" i="8"/>
  <c r="L252" i="8"/>
  <c r="M252" i="8"/>
  <c r="L253" i="8"/>
  <c r="M253" i="8"/>
  <c r="L254" i="8"/>
  <c r="M254" i="8"/>
  <c r="L255" i="8"/>
  <c r="M255" i="8"/>
  <c r="L256" i="8"/>
  <c r="M256" i="8"/>
  <c r="L257" i="8"/>
  <c r="M257" i="8"/>
  <c r="L258" i="8"/>
  <c r="M258" i="8"/>
  <c r="L259" i="8"/>
  <c r="M259" i="8"/>
  <c r="L260" i="8"/>
  <c r="M260" i="8"/>
  <c r="L261" i="8"/>
  <c r="M261" i="8"/>
  <c r="S261" i="8"/>
  <c r="L262" i="8"/>
  <c r="M262" i="8"/>
  <c r="S262" i="8"/>
  <c r="L333" i="8"/>
  <c r="M333" i="8"/>
  <c r="L334" i="8"/>
  <c r="M334" i="8"/>
  <c r="S334" i="8"/>
  <c r="L335" i="8"/>
  <c r="M335" i="8"/>
  <c r="S335" i="8"/>
  <c r="L336" i="8"/>
  <c r="N336" i="8" s="1"/>
  <c r="M336" i="8"/>
  <c r="O336" i="8" s="1"/>
  <c r="S336" i="8"/>
  <c r="P2" i="8"/>
  <c r="M2" i="8"/>
  <c r="L2" i="8"/>
  <c r="S333" i="8"/>
  <c r="F20" i="18"/>
  <c r="F19" i="18"/>
  <c r="F18" i="18"/>
  <c r="F17" i="18"/>
  <c r="F16" i="18"/>
  <c r="F15" i="18"/>
  <c r="F14" i="18"/>
  <c r="F13" i="18"/>
  <c r="F12" i="18"/>
  <c r="F11" i="18"/>
  <c r="F10" i="18"/>
  <c r="F9" i="18"/>
  <c r="F8" i="18"/>
  <c r="F7" i="18"/>
  <c r="F6" i="18"/>
  <c r="F5" i="18"/>
  <c r="F4" i="18"/>
  <c r="AS93" i="10" l="1"/>
  <c r="Q336" i="8"/>
  <c r="O319" i="8"/>
  <c r="N319" i="8"/>
  <c r="O247" i="8"/>
  <c r="N247" i="8"/>
  <c r="O217" i="8"/>
  <c r="O207" i="8"/>
  <c r="O178" i="8"/>
  <c r="N48" i="8"/>
  <c r="N207" i="8"/>
  <c r="N217" i="8"/>
  <c r="N233" i="8"/>
  <c r="N209" i="8"/>
  <c r="N204" i="8"/>
  <c r="O188" i="8"/>
  <c r="N175" i="8"/>
  <c r="N79" i="8"/>
  <c r="Q79" i="8" s="1"/>
  <c r="O48" i="8"/>
  <c r="N219" i="8"/>
  <c r="O219" i="8"/>
  <c r="O233" i="8"/>
  <c r="O209" i="8"/>
  <c r="O204" i="8"/>
  <c r="Q87" i="8"/>
  <c r="N84" i="8"/>
  <c r="N199" i="8"/>
  <c r="O199" i="8"/>
  <c r="N188" i="8"/>
  <c r="O180" i="8"/>
  <c r="N180" i="8"/>
  <c r="N107" i="8"/>
  <c r="O62" i="8"/>
  <c r="N178" i="8"/>
  <c r="O92" i="8"/>
  <c r="O84" i="8"/>
  <c r="O69" i="8"/>
  <c r="N62" i="8"/>
  <c r="O50" i="8"/>
  <c r="N92" i="8"/>
  <c r="O43" i="8"/>
  <c r="N2" i="8"/>
  <c r="N69" i="8"/>
  <c r="N50" i="8"/>
  <c r="N43" i="8"/>
  <c r="O2" i="8"/>
  <c r="O88" i="8"/>
  <c r="O175" i="8"/>
  <c r="N121" i="8"/>
  <c r="Q121" i="8" s="1"/>
  <c r="O107" i="8"/>
  <c r="N88" i="8"/>
  <c r="N29" i="8"/>
  <c r="Q29" i="8" s="1"/>
  <c r="N165" i="8"/>
  <c r="O165" i="8"/>
  <c r="N41" i="8"/>
  <c r="N33" i="8"/>
  <c r="N39" i="8"/>
  <c r="N35" i="8"/>
  <c r="N30" i="8"/>
  <c r="N49" i="8"/>
  <c r="N37" i="8"/>
  <c r="D60" i="1"/>
  <c r="BB2" i="10" s="1" a="1"/>
  <c r="BB2" i="10" s="1"/>
  <c r="D56" i="1"/>
  <c r="AL2" i="10" s="1" a="1"/>
  <c r="AL2" i="10" s="1"/>
  <c r="D54" i="1"/>
  <c r="BF3" i="10" s="1" a="1"/>
  <c r="BF3" i="10" s="1"/>
  <c r="D57" i="1"/>
  <c r="BD2" i="10" s="1" a="1"/>
  <c r="BD2" i="10" s="1"/>
  <c r="D53" i="1"/>
  <c r="AN2" i="10" s="1" a="1"/>
  <c r="AN2" i="10" s="1"/>
  <c r="D59" i="1"/>
  <c r="AJ2" i="10" s="1" a="1"/>
  <c r="AJ2" i="10" s="1"/>
  <c r="D58" i="1"/>
  <c r="AD2" i="10" s="1" a="1"/>
  <c r="AD2" i="10" s="1"/>
  <c r="AR102" i="10"/>
  <c r="AR101" i="10"/>
  <c r="AR97" i="10"/>
  <c r="AR96" i="10"/>
  <c r="N32" i="8"/>
  <c r="N36" i="8"/>
  <c r="N31" i="8"/>
  <c r="N38" i="8"/>
  <c r="N40" i="8"/>
  <c r="N42" i="8"/>
  <c r="N34" i="8"/>
  <c r="Q175" i="8" l="1"/>
  <c r="Q319" i="8"/>
  <c r="Q233" i="8"/>
  <c r="Q247" i="8"/>
  <c r="Q207" i="8"/>
  <c r="Q219" i="8"/>
  <c r="Q217" i="8"/>
  <c r="Q48" i="8"/>
  <c r="Q178" i="8"/>
  <c r="Q204" i="8"/>
  <c r="Q209" i="8"/>
  <c r="Q180" i="8"/>
  <c r="Q2" i="8"/>
  <c r="Q84" i="8"/>
  <c r="Q69" i="8"/>
  <c r="Q92" i="8"/>
  <c r="Q107" i="8"/>
  <c r="Q199" i="8"/>
  <c r="Q43" i="8"/>
  <c r="Q62" i="8"/>
  <c r="Q88" i="8"/>
  <c r="Q50" i="8"/>
  <c r="Q165" i="8"/>
  <c r="AR103" i="10"/>
  <c r="AR105" i="10" s="1"/>
  <c r="AR100" i="10"/>
  <c r="BB102" i="10" l="1"/>
  <c r="BB101" i="10"/>
  <c r="BB97" i="10"/>
  <c r="BB96" i="10"/>
  <c r="BB100" i="10" s="1"/>
  <c r="AR104" i="10"/>
  <c r="AS46" i="10" s="1"/>
  <c r="AS88" i="10" l="1"/>
  <c r="AS87" i="10"/>
  <c r="AS40" i="10"/>
  <c r="AS42" i="10"/>
  <c r="AS44" i="10"/>
  <c r="AS43" i="10"/>
  <c r="AS45" i="10"/>
  <c r="AS47" i="10"/>
  <c r="AS41" i="10"/>
  <c r="AS39" i="10"/>
  <c r="BB103" i="10"/>
  <c r="BB104" i="10" s="1"/>
  <c r="AS86" i="10"/>
  <c r="AS92" i="10"/>
  <c r="AS91" i="10"/>
  <c r="S215" i="8"/>
  <c r="S216" i="8"/>
  <c r="S217" i="8"/>
  <c r="S218" i="8"/>
  <c r="S219" i="8"/>
  <c r="S220" i="8"/>
  <c r="S221" i="8"/>
  <c r="S222" i="8"/>
  <c r="S223" i="8"/>
  <c r="S224" i="8"/>
  <c r="S225" i="8"/>
  <c r="S226" i="8"/>
  <c r="S227" i="8"/>
  <c r="S228" i="8"/>
  <c r="S229" i="8"/>
  <c r="S230" i="8"/>
  <c r="S231" i="8"/>
  <c r="S232" i="8"/>
  <c r="S233" i="8"/>
  <c r="S234" i="8"/>
  <c r="S235" i="8"/>
  <c r="S236" i="8"/>
  <c r="S214" i="8"/>
  <c r="S213" i="8"/>
  <c r="S237" i="8"/>
  <c r="S238" i="8"/>
  <c r="S242" i="8"/>
  <c r="S244" i="8"/>
  <c r="S245" i="8"/>
  <c r="S246" i="8"/>
  <c r="S243" i="8"/>
  <c r="S241" i="8"/>
  <c r="S240" i="8"/>
  <c r="S239" i="8"/>
  <c r="BB105" i="10" l="1"/>
  <c r="BC86" i="10" s="1"/>
  <c r="S204" i="8"/>
  <c r="S247" i="8"/>
  <c r="S248" i="8"/>
  <c r="S249" i="8"/>
  <c r="S250" i="8"/>
  <c r="S251" i="8"/>
  <c r="S252" i="8"/>
  <c r="S253" i="8"/>
  <c r="S254" i="8"/>
  <c r="S255" i="8"/>
  <c r="S256" i="8"/>
  <c r="S257" i="8"/>
  <c r="S258" i="8"/>
  <c r="S259" i="8"/>
  <c r="S260" i="8"/>
  <c r="S7" i="8"/>
  <c r="S8" i="8"/>
  <c r="S9" i="8"/>
  <c r="S10" i="8"/>
  <c r="S11" i="8"/>
  <c r="S12" i="8"/>
  <c r="S25" i="8"/>
  <c r="S30" i="8"/>
  <c r="S31" i="8"/>
  <c r="S32" i="8"/>
  <c r="S36" i="8"/>
  <c r="BC4" i="10" l="1"/>
  <c r="BC91" i="10"/>
  <c r="BC2" i="10"/>
  <c r="BC3" i="10"/>
  <c r="S104" i="8"/>
  <c r="D194" i="1"/>
  <c r="H5" i="1"/>
  <c r="S212" i="8"/>
  <c r="AQ93" i="10" l="1"/>
  <c r="AO93" i="10"/>
  <c r="AM93" i="10"/>
  <c r="AK93" i="10"/>
  <c r="AC93" i="10"/>
  <c r="AA93" i="10"/>
  <c r="Y93" i="10"/>
  <c r="K93" i="10"/>
  <c r="C90" i="10"/>
  <c r="C93" i="10"/>
  <c r="AP101" i="10"/>
  <c r="AP102" i="10"/>
  <c r="AP96" i="10"/>
  <c r="AP100" i="10" s="1"/>
  <c r="D96" i="10"/>
  <c r="D100" i="10" s="1"/>
  <c r="L102" i="10"/>
  <c r="L101" i="10"/>
  <c r="J101" i="10"/>
  <c r="J102" i="10"/>
  <c r="D97" i="10"/>
  <c r="D101" i="10"/>
  <c r="D102" i="10"/>
  <c r="L97" i="10"/>
  <c r="AP97" i="10"/>
  <c r="J97" i="10"/>
  <c r="L96" i="10"/>
  <c r="L100" i="10" s="1"/>
  <c r="J96" i="10"/>
  <c r="J100" i="10" s="1"/>
  <c r="S211" i="8"/>
  <c r="D103" i="10" l="1"/>
  <c r="D104" i="10" s="1"/>
  <c r="AP103" i="10"/>
  <c r="J103" i="10"/>
  <c r="J104" i="10" s="1"/>
  <c r="L103" i="10"/>
  <c r="L105" i="10" s="1"/>
  <c r="S207" i="8"/>
  <c r="S208" i="8"/>
  <c r="S209" i="8"/>
  <c r="S210" i="8"/>
  <c r="S194" i="8"/>
  <c r="S195" i="8"/>
  <c r="S196" i="8"/>
  <c r="S197" i="8"/>
  <c r="S198" i="8"/>
  <c r="S199" i="8"/>
  <c r="S200" i="8"/>
  <c r="S201" i="8"/>
  <c r="S202" i="8"/>
  <c r="S203" i="8"/>
  <c r="S205" i="8"/>
  <c r="S206" i="8"/>
  <c r="S193" i="8"/>
  <c r="AP105" i="10" l="1"/>
  <c r="AP104" i="10"/>
  <c r="L104" i="10"/>
  <c r="M91" i="10" s="1"/>
  <c r="D105" i="10"/>
  <c r="E63" i="10" s="1"/>
  <c r="J105" i="10"/>
  <c r="S190" i="8"/>
  <c r="S191" i="8"/>
  <c r="S192" i="8"/>
  <c r="S189" i="8"/>
  <c r="S180" i="8"/>
  <c r="S181" i="8"/>
  <c r="S182" i="8"/>
  <c r="S183" i="8"/>
  <c r="S184" i="8"/>
  <c r="S185" i="8"/>
  <c r="S186" i="8"/>
  <c r="S187" i="8"/>
  <c r="S188" i="8"/>
  <c r="S175" i="8"/>
  <c r="S176" i="8"/>
  <c r="S177" i="8"/>
  <c r="S178" i="8"/>
  <c r="S179" i="8"/>
  <c r="S151" i="8"/>
  <c r="S152" i="8"/>
  <c r="S153" i="8"/>
  <c r="S154" i="8"/>
  <c r="S155" i="8"/>
  <c r="S156" i="8"/>
  <c r="S157" i="8"/>
  <c r="S158" i="8"/>
  <c r="S159" i="8"/>
  <c r="S160" i="8"/>
  <c r="S161" i="8"/>
  <c r="S162" i="8"/>
  <c r="S163" i="8"/>
  <c r="S164" i="8"/>
  <c r="S165" i="8"/>
  <c r="S166" i="8"/>
  <c r="S167" i="8"/>
  <c r="S168" i="8"/>
  <c r="S169" i="8"/>
  <c r="S170" i="8"/>
  <c r="S171" i="8"/>
  <c r="S172" i="8"/>
  <c r="S173" i="8"/>
  <c r="S174" i="8"/>
  <c r="S143" i="8"/>
  <c r="S144" i="8"/>
  <c r="S145" i="8"/>
  <c r="S146" i="8"/>
  <c r="S147" i="8"/>
  <c r="S148" i="8"/>
  <c r="S149" i="8"/>
  <c r="S150" i="8"/>
  <c r="S142" i="8"/>
  <c r="S132" i="8"/>
  <c r="S133" i="8"/>
  <c r="S134" i="8"/>
  <c r="S135" i="8"/>
  <c r="S136" i="8"/>
  <c r="S137" i="8"/>
  <c r="S138" i="8"/>
  <c r="S139" i="8"/>
  <c r="S140" i="8"/>
  <c r="S141" i="8"/>
  <c r="S127" i="8"/>
  <c r="S128" i="8"/>
  <c r="S129" i="8"/>
  <c r="S130" i="8"/>
  <c r="S131" i="8"/>
  <c r="S126" i="8"/>
  <c r="S102" i="8"/>
  <c r="S103" i="8"/>
  <c r="S105" i="8"/>
  <c r="S106" i="8"/>
  <c r="S107" i="8"/>
  <c r="S108" i="8"/>
  <c r="S109" i="8"/>
  <c r="S110" i="8"/>
  <c r="S111" i="8"/>
  <c r="S112" i="8"/>
  <c r="S113" i="8"/>
  <c r="S114" i="8"/>
  <c r="S115" i="8"/>
  <c r="S116" i="8"/>
  <c r="S117" i="8"/>
  <c r="S118" i="8"/>
  <c r="S119" i="8"/>
  <c r="S120" i="8"/>
  <c r="S121" i="8"/>
  <c r="S122" i="8"/>
  <c r="S123" i="8"/>
  <c r="S124" i="8"/>
  <c r="S125" i="8"/>
  <c r="S101" i="8"/>
  <c r="S100" i="8"/>
  <c r="S99" i="8"/>
  <c r="S98" i="8"/>
  <c r="S97" i="8"/>
  <c r="S96" i="8"/>
  <c r="S95" i="8"/>
  <c r="S94" i="8"/>
  <c r="S93" i="8"/>
  <c r="S90" i="8"/>
  <c r="S91" i="8"/>
  <c r="S92" i="8"/>
  <c r="S62" i="8"/>
  <c r="S63" i="8"/>
  <c r="S64" i="8"/>
  <c r="S65" i="8"/>
  <c r="S66" i="8"/>
  <c r="S67" i="8"/>
  <c r="S68" i="8"/>
  <c r="S69" i="8"/>
  <c r="S70" i="8"/>
  <c r="S71" i="8"/>
  <c r="S72" i="8"/>
  <c r="S73" i="8"/>
  <c r="S74" i="8"/>
  <c r="S75" i="8"/>
  <c r="S76" i="8"/>
  <c r="S77" i="8"/>
  <c r="S78" i="8"/>
  <c r="S79" i="8"/>
  <c r="S80" i="8"/>
  <c r="S81" i="8"/>
  <c r="S82" i="8"/>
  <c r="S83" i="8"/>
  <c r="S84" i="8"/>
  <c r="S85" i="8"/>
  <c r="S86" i="8"/>
  <c r="S87" i="8"/>
  <c r="S88" i="8"/>
  <c r="S89" i="8"/>
  <c r="S61" i="8"/>
  <c r="S60" i="8"/>
  <c r="S59" i="8"/>
  <c r="S3" i="8"/>
  <c r="S4" i="8"/>
  <c r="S5" i="8"/>
  <c r="S6" i="8"/>
  <c r="S13" i="8"/>
  <c r="S14" i="8"/>
  <c r="S15" i="8"/>
  <c r="S16" i="8"/>
  <c r="S17" i="8"/>
  <c r="S18" i="8"/>
  <c r="S19" i="8"/>
  <c r="S20" i="8"/>
  <c r="S21" i="8"/>
  <c r="S22" i="8"/>
  <c r="S23" i="8"/>
  <c r="S24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S54" i="8"/>
  <c r="S55" i="8"/>
  <c r="S56" i="8"/>
  <c r="S57" i="8"/>
  <c r="S58" i="8"/>
  <c r="AQ88" i="10" l="1"/>
  <c r="AQ89" i="10"/>
  <c r="AQ87" i="10"/>
  <c r="C54" i="10"/>
  <c r="C55" i="10"/>
  <c r="E61" i="10"/>
  <c r="E62" i="10"/>
  <c r="AQ40" i="10"/>
  <c r="C52" i="10"/>
  <c r="C49" i="10"/>
  <c r="C51" i="10"/>
  <c r="C50" i="10"/>
  <c r="C53" i="10"/>
  <c r="M52" i="10"/>
  <c r="M61" i="10"/>
  <c r="M53" i="10"/>
  <c r="M74" i="10"/>
  <c r="M56" i="10"/>
  <c r="M54" i="10"/>
  <c r="M70" i="10"/>
  <c r="M71" i="10"/>
  <c r="M44" i="10"/>
  <c r="M72" i="10"/>
  <c r="M73" i="10"/>
  <c r="M63" i="10"/>
  <c r="M48" i="10"/>
  <c r="M45" i="10"/>
  <c r="M64" i="10"/>
  <c r="M55" i="10"/>
  <c r="M57" i="10"/>
  <c r="M65" i="10"/>
  <c r="M51" i="10"/>
  <c r="M69" i="10"/>
  <c r="M47" i="10"/>
  <c r="M46" i="10"/>
  <c r="M41" i="10"/>
  <c r="M68" i="10"/>
  <c r="M66" i="10"/>
  <c r="M75" i="10"/>
  <c r="K42" i="10"/>
  <c r="K43" i="10"/>
  <c r="K44" i="10"/>
  <c r="K41" i="10"/>
  <c r="K40" i="10"/>
  <c r="M60" i="10"/>
  <c r="M50" i="10"/>
  <c r="M40" i="10"/>
  <c r="M42" i="10"/>
  <c r="M67" i="10"/>
  <c r="M49" i="10"/>
  <c r="M43" i="10"/>
  <c r="M62" i="10"/>
  <c r="M58" i="10"/>
  <c r="M59" i="10"/>
  <c r="E52" i="10"/>
  <c r="E54" i="10"/>
  <c r="E53" i="10"/>
  <c r="E51" i="10"/>
  <c r="E55" i="10"/>
  <c r="E45" i="10"/>
  <c r="E43" i="10"/>
  <c r="E50" i="10"/>
  <c r="E49" i="10"/>
  <c r="E41" i="10"/>
  <c r="E48" i="10"/>
  <c r="E46" i="10"/>
  <c r="E44" i="10"/>
  <c r="E40" i="10"/>
  <c r="E47" i="10"/>
  <c r="E57" i="10"/>
  <c r="E42" i="10"/>
  <c r="E56" i="10"/>
  <c r="E60" i="10"/>
  <c r="E59" i="10"/>
  <c r="E58" i="10"/>
  <c r="C45" i="10"/>
  <c r="C40" i="10"/>
  <c r="C47" i="10"/>
  <c r="C44" i="10"/>
  <c r="C48" i="10"/>
  <c r="C46" i="10"/>
  <c r="C42" i="10"/>
  <c r="C41" i="10"/>
  <c r="C43" i="10"/>
  <c r="E2" i="10"/>
  <c r="K92" i="10"/>
  <c r="K39" i="10"/>
  <c r="E39" i="10"/>
  <c r="C2" i="10"/>
  <c r="C39" i="10"/>
  <c r="AQ39" i="10"/>
  <c r="M39" i="10"/>
  <c r="M92" i="10"/>
  <c r="M89" i="10"/>
  <c r="M88" i="10"/>
  <c r="K89" i="10"/>
  <c r="K88" i="10"/>
  <c r="E88" i="10"/>
  <c r="E89" i="10"/>
  <c r="C89" i="10"/>
  <c r="C88" i="10"/>
  <c r="M86" i="10"/>
  <c r="M87" i="10"/>
  <c r="K91" i="10"/>
  <c r="K86" i="10"/>
  <c r="K87" i="10"/>
  <c r="AQ92" i="10"/>
  <c r="AQ91" i="10"/>
  <c r="AQ86" i="10"/>
  <c r="E92" i="10"/>
  <c r="E91" i="10"/>
  <c r="E87" i="10"/>
  <c r="E86" i="10"/>
  <c r="C91" i="10"/>
  <c r="C86" i="10"/>
  <c r="S2" i="8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I393" i="1"/>
  <c r="D393" i="1" s="1"/>
  <c r="F240" i="1"/>
  <c r="H314" i="1"/>
  <c r="I314" i="1"/>
  <c r="D314" i="1" s="1"/>
  <c r="H315" i="1"/>
  <c r="I315" i="1"/>
  <c r="D315" i="1" s="1"/>
  <c r="H316" i="1"/>
  <c r="I316" i="1"/>
  <c r="D316" i="1" s="1"/>
  <c r="H317" i="1"/>
  <c r="I317" i="1"/>
  <c r="D317" i="1" s="1"/>
  <c r="H318" i="1"/>
  <c r="I318" i="1"/>
  <c r="D318" i="1" s="1"/>
  <c r="H319" i="1"/>
  <c r="I319" i="1"/>
  <c r="D319" i="1" s="1"/>
  <c r="H320" i="1"/>
  <c r="I320" i="1"/>
  <c r="D320" i="1" s="1"/>
  <c r="H321" i="1"/>
  <c r="I321" i="1"/>
  <c r="D321" i="1" s="1"/>
  <c r="H322" i="1"/>
  <c r="I322" i="1"/>
  <c r="D322" i="1" s="1"/>
  <c r="H323" i="1"/>
  <c r="I323" i="1"/>
  <c r="D323" i="1" s="1"/>
  <c r="H324" i="1"/>
  <c r="I324" i="1"/>
  <c r="D324" i="1" s="1"/>
  <c r="H325" i="1"/>
  <c r="I325" i="1"/>
  <c r="D325" i="1" s="1"/>
  <c r="H326" i="1"/>
  <c r="I326" i="1"/>
  <c r="D326" i="1" s="1"/>
  <c r="H327" i="1"/>
  <c r="I327" i="1"/>
  <c r="D327" i="1" s="1"/>
  <c r="H328" i="1"/>
  <c r="I328" i="1"/>
  <c r="D328" i="1" s="1"/>
  <c r="H329" i="1"/>
  <c r="I329" i="1"/>
  <c r="D329" i="1" s="1"/>
  <c r="H330" i="1"/>
  <c r="I330" i="1"/>
  <c r="D330" i="1" s="1"/>
  <c r="H331" i="1"/>
  <c r="I331" i="1"/>
  <c r="H332" i="1"/>
  <c r="I332" i="1"/>
  <c r="D332" i="1" s="1"/>
  <c r="H333" i="1"/>
  <c r="I333" i="1"/>
  <c r="D333" i="1" s="1"/>
  <c r="H334" i="1"/>
  <c r="I334" i="1"/>
  <c r="D334" i="1" s="1"/>
  <c r="H335" i="1"/>
  <c r="I335" i="1"/>
  <c r="D335" i="1" s="1"/>
  <c r="H336" i="1"/>
  <c r="I336" i="1"/>
  <c r="D336" i="1" s="1"/>
  <c r="H337" i="1"/>
  <c r="I337" i="1"/>
  <c r="D337" i="1" s="1"/>
  <c r="H338" i="1"/>
  <c r="I338" i="1"/>
  <c r="D338" i="1" s="1"/>
  <c r="H339" i="1"/>
  <c r="I339" i="1"/>
  <c r="D339" i="1" s="1"/>
  <c r="H340" i="1"/>
  <c r="I340" i="1"/>
  <c r="D340" i="1" s="1"/>
  <c r="H341" i="1"/>
  <c r="I341" i="1"/>
  <c r="D341" i="1" s="1"/>
  <c r="H342" i="1"/>
  <c r="I342" i="1"/>
  <c r="D342" i="1" s="1"/>
  <c r="H343" i="1"/>
  <c r="I343" i="1"/>
  <c r="D343" i="1" s="1"/>
  <c r="H344" i="1"/>
  <c r="I344" i="1"/>
  <c r="D344" i="1" s="1"/>
  <c r="H345" i="1"/>
  <c r="I345" i="1"/>
  <c r="D345" i="1" s="1"/>
  <c r="H346" i="1"/>
  <c r="I346" i="1"/>
  <c r="D346" i="1" s="1"/>
  <c r="H347" i="1"/>
  <c r="I347" i="1"/>
  <c r="D347" i="1" s="1"/>
  <c r="H348" i="1"/>
  <c r="I348" i="1"/>
  <c r="D348" i="1" s="1"/>
  <c r="H349" i="1"/>
  <c r="I349" i="1"/>
  <c r="D349" i="1" s="1"/>
  <c r="H350" i="1"/>
  <c r="I350" i="1"/>
  <c r="D350" i="1" s="1"/>
  <c r="H351" i="1"/>
  <c r="I351" i="1"/>
  <c r="D351" i="1" s="1"/>
  <c r="H352" i="1"/>
  <c r="I352" i="1"/>
  <c r="D352" i="1" s="1"/>
  <c r="H353" i="1"/>
  <c r="I353" i="1"/>
  <c r="D353" i="1" s="1"/>
  <c r="H354" i="1"/>
  <c r="I354" i="1"/>
  <c r="D354" i="1" s="1"/>
  <c r="H355" i="1"/>
  <c r="I355" i="1"/>
  <c r="D355" i="1" s="1"/>
  <c r="H356" i="1"/>
  <c r="I356" i="1"/>
  <c r="D356" i="1" s="1"/>
  <c r="H357" i="1"/>
  <c r="I357" i="1"/>
  <c r="D357" i="1" s="1"/>
  <c r="AZ9" i="10" s="1" a="1"/>
  <c r="AZ9" i="10" s="1"/>
  <c r="H358" i="1"/>
  <c r="I358" i="1"/>
  <c r="D358" i="1" s="1"/>
  <c r="AX11" i="10" s="1" a="1"/>
  <c r="AX11" i="10" s="1"/>
  <c r="H359" i="1"/>
  <c r="I359" i="1"/>
  <c r="D359" i="1" s="1"/>
  <c r="AV6" i="10" s="1" a="1"/>
  <c r="AV6" i="10" s="1"/>
  <c r="H360" i="1"/>
  <c r="I360" i="1"/>
  <c r="D360" i="1" s="1"/>
  <c r="H361" i="1"/>
  <c r="I361" i="1"/>
  <c r="D361" i="1" s="1"/>
  <c r="H362" i="1"/>
  <c r="I362" i="1"/>
  <c r="D362" i="1" s="1"/>
  <c r="H363" i="1"/>
  <c r="I363" i="1"/>
  <c r="D363" i="1" s="1"/>
  <c r="H364" i="1"/>
  <c r="I364" i="1"/>
  <c r="D364" i="1" s="1"/>
  <c r="H365" i="1"/>
  <c r="I365" i="1"/>
  <c r="D365" i="1" s="1"/>
  <c r="H366" i="1"/>
  <c r="I366" i="1"/>
  <c r="D366" i="1" s="1"/>
  <c r="AZ10" i="10" s="1" a="1"/>
  <c r="AZ10" i="10" s="1"/>
  <c r="H367" i="1"/>
  <c r="I367" i="1"/>
  <c r="D367" i="1" s="1"/>
  <c r="AX12" i="10" s="1" a="1"/>
  <c r="AX12" i="10" s="1"/>
  <c r="H368" i="1"/>
  <c r="I368" i="1"/>
  <c r="D368" i="1" s="1"/>
  <c r="AV7" i="10" s="1" a="1"/>
  <c r="AV7" i="10" s="1"/>
  <c r="H369" i="1"/>
  <c r="I369" i="1"/>
  <c r="D369" i="1" s="1"/>
  <c r="H370" i="1"/>
  <c r="I370" i="1"/>
  <c r="D370" i="1" s="1"/>
  <c r="H371" i="1"/>
  <c r="I371" i="1"/>
  <c r="D371" i="1" s="1"/>
  <c r="H372" i="1"/>
  <c r="I372" i="1"/>
  <c r="D372" i="1" s="1"/>
  <c r="H373" i="1"/>
  <c r="I373" i="1"/>
  <c r="D373" i="1" s="1"/>
  <c r="H374" i="1"/>
  <c r="I374" i="1"/>
  <c r="D374" i="1" s="1"/>
  <c r="H375" i="1"/>
  <c r="I375" i="1"/>
  <c r="D375" i="1" s="1"/>
  <c r="H376" i="1"/>
  <c r="I376" i="1"/>
  <c r="D376" i="1" s="1"/>
  <c r="H377" i="1"/>
  <c r="I377" i="1"/>
  <c r="D377" i="1" s="1"/>
  <c r="H378" i="1"/>
  <c r="I378" i="1"/>
  <c r="D378" i="1" s="1"/>
  <c r="H379" i="1"/>
  <c r="I379" i="1"/>
  <c r="D379" i="1" s="1"/>
  <c r="H380" i="1"/>
  <c r="I380" i="1"/>
  <c r="D380" i="1" s="1"/>
  <c r="H381" i="1"/>
  <c r="I381" i="1"/>
  <c r="D381" i="1" s="1"/>
  <c r="H382" i="1"/>
  <c r="I382" i="1"/>
  <c r="D382" i="1" s="1"/>
  <c r="H383" i="1"/>
  <c r="I383" i="1"/>
  <c r="D383" i="1" s="1"/>
  <c r="H384" i="1"/>
  <c r="I384" i="1"/>
  <c r="D384" i="1" s="1"/>
  <c r="H385" i="1"/>
  <c r="I385" i="1"/>
  <c r="D385" i="1" s="1"/>
  <c r="H386" i="1"/>
  <c r="I386" i="1"/>
  <c r="D386" i="1" s="1"/>
  <c r="H387" i="1"/>
  <c r="I387" i="1"/>
  <c r="D387" i="1" s="1"/>
  <c r="H388" i="1"/>
  <c r="I388" i="1"/>
  <c r="D388" i="1" s="1"/>
  <c r="H389" i="1"/>
  <c r="I389" i="1"/>
  <c r="D389" i="1" s="1"/>
  <c r="H390" i="1"/>
  <c r="I390" i="1"/>
  <c r="D390" i="1" s="1"/>
  <c r="H391" i="1"/>
  <c r="I391" i="1"/>
  <c r="D391" i="1" s="1"/>
  <c r="H392" i="1"/>
  <c r="I392" i="1"/>
  <c r="D392" i="1" s="1"/>
  <c r="H393" i="1"/>
  <c r="H394" i="1"/>
  <c r="I394" i="1"/>
  <c r="D394" i="1" s="1"/>
  <c r="H395" i="1"/>
  <c r="I395" i="1"/>
  <c r="D395" i="1" s="1"/>
  <c r="H396" i="1"/>
  <c r="I396" i="1"/>
  <c r="D396" i="1" s="1"/>
  <c r="H397" i="1"/>
  <c r="I397" i="1"/>
  <c r="D397" i="1" s="1"/>
  <c r="H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13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3" i="1"/>
  <c r="F284" i="1"/>
  <c r="F285" i="1"/>
  <c r="F286" i="1"/>
  <c r="F287" i="1"/>
  <c r="F288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G241" i="1"/>
  <c r="H241" i="1"/>
  <c r="I241" i="1"/>
  <c r="D241" i="1" s="1"/>
  <c r="N2" i="10" s="1" a="1"/>
  <c r="N2" i="10" s="1"/>
  <c r="G242" i="1"/>
  <c r="H242" i="1"/>
  <c r="I242" i="1"/>
  <c r="D242" i="1" s="1"/>
  <c r="G243" i="1"/>
  <c r="H243" i="1"/>
  <c r="I243" i="1"/>
  <c r="D243" i="1" s="1"/>
  <c r="R5" i="10" s="1" a="1"/>
  <c r="R5" i="10" s="1"/>
  <c r="G244" i="1"/>
  <c r="H244" i="1"/>
  <c r="I244" i="1"/>
  <c r="D244" i="1" s="1"/>
  <c r="AL4" i="10" s="1" a="1"/>
  <c r="AL4" i="10" s="1"/>
  <c r="G245" i="1"/>
  <c r="H245" i="1"/>
  <c r="I245" i="1"/>
  <c r="D245" i="1" s="1"/>
  <c r="AN5" i="10" s="1" a="1"/>
  <c r="AN5" i="10" s="1"/>
  <c r="G246" i="1"/>
  <c r="H246" i="1"/>
  <c r="I246" i="1"/>
  <c r="D246" i="1" s="1"/>
  <c r="AN6" i="10" s="1" a="1"/>
  <c r="AN6" i="10" s="1"/>
  <c r="G247" i="1"/>
  <c r="H247" i="1"/>
  <c r="I247" i="1"/>
  <c r="D247" i="1" s="1"/>
  <c r="AN7" i="10" s="1" a="1"/>
  <c r="AN7" i="10" s="1"/>
  <c r="G248" i="1"/>
  <c r="H248" i="1"/>
  <c r="I248" i="1"/>
  <c r="D248" i="1" s="1"/>
  <c r="V8" i="10" s="1" a="1"/>
  <c r="V8" i="10" s="1"/>
  <c r="G249" i="1"/>
  <c r="H249" i="1"/>
  <c r="I249" i="1"/>
  <c r="D249" i="1" s="1"/>
  <c r="G250" i="1"/>
  <c r="H250" i="1"/>
  <c r="I250" i="1"/>
  <c r="D250" i="1" s="1"/>
  <c r="G251" i="1"/>
  <c r="H251" i="1"/>
  <c r="I251" i="1"/>
  <c r="D251" i="1" s="1"/>
  <c r="G252" i="1"/>
  <c r="H252" i="1"/>
  <c r="I252" i="1"/>
  <c r="D252" i="1" s="1"/>
  <c r="G253" i="1"/>
  <c r="H253" i="1"/>
  <c r="I253" i="1"/>
  <c r="D253" i="1" s="1"/>
  <c r="G254" i="1"/>
  <c r="H254" i="1"/>
  <c r="I254" i="1"/>
  <c r="D254" i="1" s="1"/>
  <c r="G255" i="1"/>
  <c r="H255" i="1"/>
  <c r="I255" i="1"/>
  <c r="D255" i="1" s="1"/>
  <c r="G256" i="1"/>
  <c r="H256" i="1"/>
  <c r="I256" i="1"/>
  <c r="G257" i="1"/>
  <c r="H257" i="1"/>
  <c r="I257" i="1"/>
  <c r="D257" i="1" s="1"/>
  <c r="G258" i="1"/>
  <c r="H258" i="1"/>
  <c r="I258" i="1"/>
  <c r="D258" i="1" s="1"/>
  <c r="BP5" i="10" s="1" a="1"/>
  <c r="BP5" i="10" s="1"/>
  <c r="G259" i="1"/>
  <c r="H259" i="1"/>
  <c r="I259" i="1"/>
  <c r="D259" i="1" s="1"/>
  <c r="BP6" i="10" s="1" a="1"/>
  <c r="BP6" i="10" s="1"/>
  <c r="G260" i="1"/>
  <c r="H260" i="1"/>
  <c r="I260" i="1"/>
  <c r="D260" i="1" s="1"/>
  <c r="BP7" i="10" s="1" a="1"/>
  <c r="BP7" i="10" s="1"/>
  <c r="G261" i="1"/>
  <c r="H261" i="1"/>
  <c r="I261" i="1"/>
  <c r="D261" i="1" s="1"/>
  <c r="AX9" i="10" s="1" a="1"/>
  <c r="AX9" i="10" s="1"/>
  <c r="G262" i="1"/>
  <c r="H262" i="1"/>
  <c r="I262" i="1"/>
  <c r="D262" i="1" s="1"/>
  <c r="G263" i="1"/>
  <c r="H263" i="1"/>
  <c r="I263" i="1"/>
  <c r="D263" i="1" s="1"/>
  <c r="G264" i="1"/>
  <c r="H264" i="1"/>
  <c r="I264" i="1"/>
  <c r="D264" i="1" s="1"/>
  <c r="G265" i="1"/>
  <c r="H265" i="1"/>
  <c r="I265" i="1"/>
  <c r="D265" i="1" s="1"/>
  <c r="G266" i="1"/>
  <c r="H266" i="1"/>
  <c r="I266" i="1"/>
  <c r="D266" i="1" s="1"/>
  <c r="G267" i="1"/>
  <c r="H267" i="1"/>
  <c r="I267" i="1"/>
  <c r="G268" i="1"/>
  <c r="H268" i="1"/>
  <c r="I268" i="1"/>
  <c r="D268" i="1" s="1"/>
  <c r="G269" i="1"/>
  <c r="H269" i="1"/>
  <c r="I269" i="1"/>
  <c r="D269" i="1" s="1"/>
  <c r="G270" i="1"/>
  <c r="H270" i="1"/>
  <c r="I270" i="1"/>
  <c r="D270" i="1" s="1"/>
  <c r="G271" i="1"/>
  <c r="H271" i="1"/>
  <c r="I271" i="1"/>
  <c r="D271" i="1" s="1"/>
  <c r="AZ8" i="10" s="1" a="1"/>
  <c r="AZ8" i="10" s="1"/>
  <c r="G272" i="1"/>
  <c r="H272" i="1"/>
  <c r="I272" i="1"/>
  <c r="D272" i="1" s="1"/>
  <c r="G273" i="1"/>
  <c r="H273" i="1"/>
  <c r="I273" i="1"/>
  <c r="D273" i="1" s="1"/>
  <c r="AX10" i="10" s="1" a="1"/>
  <c r="AX10" i="10" s="1"/>
  <c r="G274" i="1"/>
  <c r="H274" i="1"/>
  <c r="I274" i="1"/>
  <c r="D274" i="1" s="1"/>
  <c r="G275" i="1"/>
  <c r="H275" i="1"/>
  <c r="I275" i="1"/>
  <c r="D275" i="1" s="1"/>
  <c r="G276" i="1"/>
  <c r="H276" i="1"/>
  <c r="I276" i="1"/>
  <c r="D276" i="1" s="1"/>
  <c r="G277" i="1"/>
  <c r="H277" i="1"/>
  <c r="I277" i="1"/>
  <c r="D277" i="1" s="1"/>
  <c r="G278" i="1"/>
  <c r="H278" i="1"/>
  <c r="I278" i="1"/>
  <c r="D278" i="1" s="1"/>
  <c r="G279" i="1"/>
  <c r="H279" i="1"/>
  <c r="I279" i="1"/>
  <c r="D279" i="1" s="1"/>
  <c r="G280" i="1"/>
  <c r="H280" i="1"/>
  <c r="I280" i="1"/>
  <c r="D280" i="1" s="1"/>
  <c r="G283" i="1"/>
  <c r="H283" i="1"/>
  <c r="I283" i="1"/>
  <c r="D283" i="1" s="1"/>
  <c r="BD4" i="10" s="1" a="1"/>
  <c r="BD4" i="10" s="1"/>
  <c r="G284" i="1"/>
  <c r="H284" i="1"/>
  <c r="I284" i="1"/>
  <c r="D284" i="1" s="1"/>
  <c r="G285" i="1"/>
  <c r="H285" i="1"/>
  <c r="I285" i="1"/>
  <c r="D285" i="1" s="1"/>
  <c r="G286" i="1"/>
  <c r="H286" i="1"/>
  <c r="I286" i="1"/>
  <c r="D286" i="1" s="1"/>
  <c r="N3" i="10" s="1" a="1"/>
  <c r="N3" i="10" s="1"/>
  <c r="G287" i="1"/>
  <c r="H287" i="1"/>
  <c r="I287" i="1"/>
  <c r="D287" i="1" s="1"/>
  <c r="V9" i="10" s="1" a="1"/>
  <c r="V9" i="10" s="1"/>
  <c r="G288" i="1"/>
  <c r="H288" i="1"/>
  <c r="I288" i="1"/>
  <c r="D288" i="1" s="1"/>
  <c r="G290" i="1"/>
  <c r="H290" i="1"/>
  <c r="I290" i="1"/>
  <c r="D290" i="1" s="1"/>
  <c r="BF7" i="10" s="1" a="1"/>
  <c r="BF7" i="10" s="1"/>
  <c r="G291" i="1"/>
  <c r="H291" i="1"/>
  <c r="I291" i="1"/>
  <c r="D291" i="1" s="1"/>
  <c r="BR7" i="10" s="1" a="1"/>
  <c r="BR7" i="10" s="1"/>
  <c r="G292" i="1"/>
  <c r="H292" i="1"/>
  <c r="I292" i="1"/>
  <c r="D292" i="1" s="1"/>
  <c r="V10" i="10" s="1" a="1"/>
  <c r="V10" i="10" s="1"/>
  <c r="G293" i="1"/>
  <c r="H293" i="1"/>
  <c r="I293" i="1"/>
  <c r="D293" i="1" s="1"/>
  <c r="V11" i="10" s="1" a="1"/>
  <c r="V11" i="10" s="1"/>
  <c r="G294" i="1"/>
  <c r="H294" i="1"/>
  <c r="I294" i="1"/>
  <c r="D294" i="1" s="1"/>
  <c r="AL5" i="10" s="1" a="1"/>
  <c r="AL5" i="10" s="1"/>
  <c r="G295" i="1"/>
  <c r="H295" i="1"/>
  <c r="I295" i="1"/>
  <c r="D295" i="1" s="1"/>
  <c r="V12" i="10" s="1" a="1"/>
  <c r="V12" i="10" s="1"/>
  <c r="G296" i="1"/>
  <c r="H296" i="1"/>
  <c r="I296" i="1"/>
  <c r="D296" i="1" s="1"/>
  <c r="V13" i="10" s="1" a="1"/>
  <c r="V13" i="10" s="1"/>
  <c r="G297" i="1"/>
  <c r="H297" i="1"/>
  <c r="I297" i="1"/>
  <c r="D297" i="1" s="1"/>
  <c r="G298" i="1"/>
  <c r="H298" i="1"/>
  <c r="I298" i="1"/>
  <c r="D298" i="1" s="1"/>
  <c r="AL6" i="10" s="1" a="1"/>
  <c r="AL6" i="10" s="1"/>
  <c r="G299" i="1"/>
  <c r="H299" i="1"/>
  <c r="I299" i="1"/>
  <c r="D299" i="1" s="1"/>
  <c r="BR8" i="10" s="1" a="1"/>
  <c r="BR8" i="10" s="1"/>
  <c r="G300" i="1"/>
  <c r="H300" i="1"/>
  <c r="I300" i="1"/>
  <c r="D300" i="1" s="1"/>
  <c r="V14" i="10" s="1" a="1"/>
  <c r="V14" i="10" s="1"/>
  <c r="G301" i="1"/>
  <c r="H301" i="1"/>
  <c r="I301" i="1"/>
  <c r="D301" i="1" s="1"/>
  <c r="AN8" i="10" s="1" a="1"/>
  <c r="AN8" i="10" s="1"/>
  <c r="G302" i="1"/>
  <c r="H302" i="1"/>
  <c r="I302" i="1"/>
  <c r="D302" i="1" s="1"/>
  <c r="BR9" i="10" s="1" a="1"/>
  <c r="BR9" i="10" s="1"/>
  <c r="G303" i="1"/>
  <c r="H303" i="1"/>
  <c r="I303" i="1"/>
  <c r="D303" i="1" s="1"/>
  <c r="AT2" i="10" s="1" a="1"/>
  <c r="AT2" i="10" s="1"/>
  <c r="G304" i="1"/>
  <c r="H304" i="1"/>
  <c r="I304" i="1"/>
  <c r="D304" i="1" s="1"/>
  <c r="BH4" i="10" s="1" a="1"/>
  <c r="BH4" i="10" s="1"/>
  <c r="G305" i="1"/>
  <c r="H305" i="1"/>
  <c r="I305" i="1"/>
  <c r="D305" i="1" s="1"/>
  <c r="BN6" i="10" s="1" a="1"/>
  <c r="BN6" i="10" s="1"/>
  <c r="G306" i="1"/>
  <c r="H306" i="1"/>
  <c r="I306" i="1"/>
  <c r="D306" i="1" s="1"/>
  <c r="BJ4" i="10" s="1" a="1"/>
  <c r="BJ4" i="10" s="1"/>
  <c r="G307" i="1"/>
  <c r="H307" i="1"/>
  <c r="I307" i="1"/>
  <c r="D307" i="1" s="1"/>
  <c r="BL6" i="10" s="1" a="1"/>
  <c r="BL6" i="10" s="1"/>
  <c r="G308" i="1"/>
  <c r="H308" i="1"/>
  <c r="I308" i="1"/>
  <c r="BN7" i="10" s="1" a="1"/>
  <c r="BN7" i="10" s="1"/>
  <c r="D240" i="1"/>
  <c r="R4" i="10" s="1" a="1"/>
  <c r="R4" i="10" s="1"/>
  <c r="H240" i="1"/>
  <c r="G240" i="1"/>
  <c r="F5" i="1"/>
  <c r="G5" i="1"/>
  <c r="D256" i="1"/>
  <c r="D234" i="1"/>
  <c r="AZ7" i="10" s="1" a="1"/>
  <c r="AZ7" i="10" s="1"/>
  <c r="D233" i="1"/>
  <c r="AX8" i="10" s="1" a="1"/>
  <c r="AX8" i="10" s="1"/>
  <c r="D232" i="1"/>
  <c r="BR6" i="10" s="1" a="1"/>
  <c r="BR6" i="10" s="1"/>
  <c r="D230" i="1"/>
  <c r="V7" i="10" s="1" a="1"/>
  <c r="V7" i="10" s="1"/>
  <c r="D228" i="1"/>
  <c r="AN4" i="10" s="1" a="1"/>
  <c r="AN4" i="10" s="1"/>
  <c r="D224" i="1"/>
  <c r="D223" i="1"/>
  <c r="D222" i="1"/>
  <c r="D221" i="1"/>
  <c r="D220" i="1"/>
  <c r="BF5" i="10" s="1" a="1"/>
  <c r="BF5" i="10" s="1"/>
  <c r="D219" i="1"/>
  <c r="D218" i="1"/>
  <c r="BP4" i="10" s="1" a="1"/>
  <c r="BP4" i="10" s="1"/>
  <c r="D217" i="1"/>
  <c r="BR5" i="10" s="1" a="1"/>
  <c r="BR5" i="10" s="1"/>
  <c r="BP3" i="10" a="1"/>
  <c r="BP3" i="10" s="1"/>
  <c r="D215" i="1"/>
  <c r="D214" i="1"/>
  <c r="D213" i="1"/>
  <c r="BL5" i="10" s="1" a="1"/>
  <c r="BL5" i="10" s="1"/>
  <c r="D212" i="1"/>
  <c r="BN5" i="10" s="1" a="1"/>
  <c r="BN5" i="10" s="1"/>
  <c r="D211" i="1"/>
  <c r="D210" i="1"/>
  <c r="D209" i="1"/>
  <c r="D208" i="1"/>
  <c r="D207" i="1"/>
  <c r="BR4" i="10" s="1" a="1"/>
  <c r="BR4" i="10" s="1"/>
  <c r="D206" i="1"/>
  <c r="V6" i="10" s="1" a="1"/>
  <c r="V6" i="10" s="1"/>
  <c r="D205" i="1"/>
  <c r="D203" i="1"/>
  <c r="AX7" i="10" s="1" a="1"/>
  <c r="AX7" i="10" s="1"/>
  <c r="D202" i="1"/>
  <c r="D201" i="1"/>
  <c r="D200" i="1"/>
  <c r="D199" i="1"/>
  <c r="D198" i="1"/>
  <c r="D197" i="1"/>
  <c r="D196" i="1"/>
  <c r="D195" i="1"/>
  <c r="F229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8" i="1"/>
  <c r="F230" i="1"/>
  <c r="F232" i="1"/>
  <c r="F233" i="1"/>
  <c r="F234" i="1"/>
  <c r="F194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4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70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5" i="1"/>
  <c r="F61" i="1"/>
  <c r="F62" i="1"/>
  <c r="F63" i="1"/>
  <c r="F64" i="1"/>
  <c r="F65" i="1"/>
  <c r="G164" i="1"/>
  <c r="I164" i="1"/>
  <c r="D164" i="1" s="1"/>
  <c r="AX6" i="10" s="1" a="1"/>
  <c r="AX6" i="10" s="1"/>
  <c r="G165" i="1"/>
  <c r="I165" i="1"/>
  <c r="D165" i="1" s="1"/>
  <c r="AZ6" i="10" s="1" a="1"/>
  <c r="AZ6" i="10" s="1"/>
  <c r="G166" i="1"/>
  <c r="I166" i="1"/>
  <c r="D166" i="1" s="1"/>
  <c r="G167" i="1"/>
  <c r="I167" i="1"/>
  <c r="D167" i="1" s="1"/>
  <c r="G168" i="1"/>
  <c r="I168" i="1"/>
  <c r="D168" i="1" s="1"/>
  <c r="G169" i="1"/>
  <c r="I169" i="1"/>
  <c r="D169" i="1" s="1"/>
  <c r="G170" i="1"/>
  <c r="I170" i="1"/>
  <c r="D170" i="1" s="1"/>
  <c r="G171" i="1"/>
  <c r="I171" i="1"/>
  <c r="D171" i="1" s="1"/>
  <c r="G172" i="1"/>
  <c r="I172" i="1"/>
  <c r="D172" i="1" s="1"/>
  <c r="G173" i="1"/>
  <c r="I173" i="1"/>
  <c r="D173" i="1" s="1"/>
  <c r="G174" i="1"/>
  <c r="I174" i="1"/>
  <c r="D174" i="1" s="1"/>
  <c r="G175" i="1"/>
  <c r="I175" i="1"/>
  <c r="D175" i="1" s="1"/>
  <c r="G176" i="1"/>
  <c r="I176" i="1"/>
  <c r="D176" i="1" s="1"/>
  <c r="G177" i="1"/>
  <c r="I177" i="1"/>
  <c r="D177" i="1" s="1"/>
  <c r="G178" i="1"/>
  <c r="I178" i="1"/>
  <c r="D178" i="1" s="1"/>
  <c r="G179" i="1"/>
  <c r="I179" i="1"/>
  <c r="D179" i="1" s="1"/>
  <c r="G180" i="1"/>
  <c r="I180" i="1"/>
  <c r="D180" i="1" s="1"/>
  <c r="G181" i="1"/>
  <c r="I181" i="1"/>
  <c r="D181" i="1" s="1"/>
  <c r="G182" i="1"/>
  <c r="I182" i="1"/>
  <c r="D182" i="1" s="1"/>
  <c r="G183" i="1"/>
  <c r="D183" i="1"/>
  <c r="G184" i="1"/>
  <c r="D184" i="1"/>
  <c r="G185" i="1"/>
  <c r="D185" i="1"/>
  <c r="G186" i="1"/>
  <c r="I186" i="1"/>
  <c r="D186" i="1" s="1"/>
  <c r="BR3" i="10" s="1" a="1"/>
  <c r="BR3" i="10" s="1"/>
  <c r="G187" i="1"/>
  <c r="I187" i="1"/>
  <c r="D187" i="1" s="1"/>
  <c r="G188" i="1"/>
  <c r="I188" i="1"/>
  <c r="D188" i="1" s="1"/>
  <c r="G189" i="1"/>
  <c r="D189" i="1"/>
  <c r="G190" i="1"/>
  <c r="D190" i="1"/>
  <c r="G145" i="1"/>
  <c r="H145" i="1"/>
  <c r="I145" i="1"/>
  <c r="D145" i="1" s="1"/>
  <c r="G146" i="1"/>
  <c r="H146" i="1"/>
  <c r="I146" i="1"/>
  <c r="D146" i="1" s="1"/>
  <c r="G147" i="1"/>
  <c r="H147" i="1"/>
  <c r="I147" i="1"/>
  <c r="D147" i="1" s="1"/>
  <c r="G148" i="1"/>
  <c r="H148" i="1"/>
  <c r="I148" i="1"/>
  <c r="D148" i="1" s="1"/>
  <c r="G149" i="1"/>
  <c r="H149" i="1"/>
  <c r="I149" i="1"/>
  <c r="D149" i="1" s="1"/>
  <c r="G150" i="1"/>
  <c r="H150" i="1"/>
  <c r="I150" i="1"/>
  <c r="D150" i="1" s="1"/>
  <c r="G151" i="1"/>
  <c r="I151" i="1"/>
  <c r="D151" i="1" s="1"/>
  <c r="G152" i="1"/>
  <c r="I152" i="1"/>
  <c r="D152" i="1" s="1"/>
  <c r="G153" i="1"/>
  <c r="I153" i="1"/>
  <c r="D153" i="1" s="1"/>
  <c r="G154" i="1"/>
  <c r="I154" i="1"/>
  <c r="D154" i="1" s="1"/>
  <c r="G155" i="1"/>
  <c r="I155" i="1"/>
  <c r="D155" i="1" s="1"/>
  <c r="G156" i="1"/>
  <c r="I156" i="1"/>
  <c r="D156" i="1" s="1"/>
  <c r="G157" i="1"/>
  <c r="I157" i="1"/>
  <c r="D157" i="1" s="1"/>
  <c r="G158" i="1"/>
  <c r="I158" i="1"/>
  <c r="D158" i="1" s="1"/>
  <c r="G159" i="1"/>
  <c r="I159" i="1"/>
  <c r="D159" i="1" s="1"/>
  <c r="G160" i="1"/>
  <c r="I160" i="1"/>
  <c r="D160" i="1" s="1"/>
  <c r="G161" i="1"/>
  <c r="I161" i="1"/>
  <c r="D161" i="1" s="1"/>
  <c r="G162" i="1"/>
  <c r="I162" i="1"/>
  <c r="D162" i="1" s="1"/>
  <c r="G163" i="1"/>
  <c r="I163" i="1"/>
  <c r="D163" i="1" s="1"/>
  <c r="AV5" i="10" s="1" a="1"/>
  <c r="AV5" i="10" s="1"/>
  <c r="G124" i="1"/>
  <c r="H124" i="1"/>
  <c r="I124" i="1"/>
  <c r="D124" i="1" s="1"/>
  <c r="BD3" i="10" s="1" a="1"/>
  <c r="BD3" i="10" s="1"/>
  <c r="G126" i="1"/>
  <c r="H126" i="1"/>
  <c r="I126" i="1"/>
  <c r="D126" i="1" s="1"/>
  <c r="BF4" i="10" s="1" a="1"/>
  <c r="BF4" i="10" s="1"/>
  <c r="G127" i="1"/>
  <c r="H127" i="1"/>
  <c r="I127" i="1"/>
  <c r="D127" i="1" s="1"/>
  <c r="AJ3" i="10" s="1" a="1"/>
  <c r="AJ3" i="10" s="1"/>
  <c r="G128" i="1"/>
  <c r="H128" i="1"/>
  <c r="I128" i="1"/>
  <c r="D128" i="1" s="1"/>
  <c r="AL3" i="10" s="1" a="1"/>
  <c r="AL3" i="10" s="1"/>
  <c r="G129" i="1"/>
  <c r="H129" i="1"/>
  <c r="I129" i="1"/>
  <c r="D129" i="1" s="1"/>
  <c r="AN3" i="10" s="1" a="1"/>
  <c r="AN3" i="10" s="1"/>
  <c r="G130" i="1"/>
  <c r="H130" i="1"/>
  <c r="I130" i="1"/>
  <c r="D130" i="1" s="1"/>
  <c r="BH3" i="10" s="1" a="1"/>
  <c r="BH3" i="10" s="1"/>
  <c r="G131" i="1"/>
  <c r="H131" i="1"/>
  <c r="I131" i="1"/>
  <c r="D131" i="1" s="1"/>
  <c r="BJ3" i="10" s="1" a="1"/>
  <c r="BJ3" i="10" s="1"/>
  <c r="G132" i="1"/>
  <c r="H132" i="1"/>
  <c r="I132" i="1"/>
  <c r="D132" i="1" s="1"/>
  <c r="BL4" i="10" s="1" a="1"/>
  <c r="BL4" i="10" s="1"/>
  <c r="G133" i="1"/>
  <c r="H133" i="1"/>
  <c r="I133" i="1"/>
  <c r="D133" i="1" s="1"/>
  <c r="G134" i="1"/>
  <c r="H134" i="1"/>
  <c r="I134" i="1"/>
  <c r="D134" i="1" s="1"/>
  <c r="G135" i="1"/>
  <c r="H135" i="1"/>
  <c r="I135" i="1"/>
  <c r="D135" i="1" s="1"/>
  <c r="G136" i="1"/>
  <c r="H136" i="1"/>
  <c r="I136" i="1"/>
  <c r="D136" i="1" s="1"/>
  <c r="G137" i="1"/>
  <c r="H137" i="1"/>
  <c r="I137" i="1"/>
  <c r="D137" i="1" s="1"/>
  <c r="G138" i="1"/>
  <c r="H138" i="1"/>
  <c r="I138" i="1"/>
  <c r="D138" i="1" s="1"/>
  <c r="G139" i="1"/>
  <c r="H139" i="1"/>
  <c r="I139" i="1"/>
  <c r="D139" i="1" s="1"/>
  <c r="G140" i="1"/>
  <c r="H140" i="1"/>
  <c r="I140" i="1"/>
  <c r="D140" i="1" s="1"/>
  <c r="G141" i="1"/>
  <c r="H141" i="1"/>
  <c r="I141" i="1"/>
  <c r="D141" i="1" s="1"/>
  <c r="G142" i="1"/>
  <c r="H142" i="1"/>
  <c r="I142" i="1"/>
  <c r="D142" i="1" s="1"/>
  <c r="G143" i="1"/>
  <c r="H143" i="1"/>
  <c r="I143" i="1"/>
  <c r="D143" i="1" s="1"/>
  <c r="G144" i="1"/>
  <c r="H144" i="1"/>
  <c r="I144" i="1"/>
  <c r="D144" i="1" s="1"/>
  <c r="G118" i="1"/>
  <c r="H118" i="1"/>
  <c r="I118" i="1"/>
  <c r="D118" i="1" s="1"/>
  <c r="P3" i="10" s="1" a="1"/>
  <c r="P3" i="10" s="1"/>
  <c r="G119" i="1"/>
  <c r="H119" i="1"/>
  <c r="I119" i="1"/>
  <c r="D119" i="1" s="1"/>
  <c r="R3" i="10" s="1" a="1"/>
  <c r="R3" i="10" s="1"/>
  <c r="G120" i="1"/>
  <c r="H120" i="1"/>
  <c r="I120" i="1"/>
  <c r="D120" i="1" s="1"/>
  <c r="T3" i="10" s="1" a="1"/>
  <c r="T3" i="10" s="1"/>
  <c r="G106" i="1"/>
  <c r="H106" i="1"/>
  <c r="I106" i="1"/>
  <c r="D106" i="1" s="1"/>
  <c r="G107" i="1"/>
  <c r="H107" i="1"/>
  <c r="I107" i="1"/>
  <c r="D107" i="1" s="1"/>
  <c r="G108" i="1"/>
  <c r="H108" i="1"/>
  <c r="I108" i="1"/>
  <c r="D108" i="1" s="1"/>
  <c r="G109" i="1"/>
  <c r="H109" i="1"/>
  <c r="I109" i="1"/>
  <c r="D109" i="1" s="1"/>
  <c r="X2" i="10" s="1" a="1"/>
  <c r="X2" i="10" s="1"/>
  <c r="G110" i="1"/>
  <c r="H110" i="1"/>
  <c r="I110" i="1"/>
  <c r="D110" i="1" s="1"/>
  <c r="Z2" i="10" s="1" a="1"/>
  <c r="Z2" i="10" s="1"/>
  <c r="G111" i="1"/>
  <c r="H111" i="1"/>
  <c r="I111" i="1"/>
  <c r="D111" i="1" s="1"/>
  <c r="AB2" i="10" s="1" a="1"/>
  <c r="AB2" i="10" s="1"/>
  <c r="I112" i="1"/>
  <c r="D112" i="1" s="1"/>
  <c r="I113" i="1"/>
  <c r="D113" i="1" s="1"/>
  <c r="I114" i="1"/>
  <c r="D114" i="1" s="1"/>
  <c r="G115" i="1"/>
  <c r="H115" i="1"/>
  <c r="I115" i="1"/>
  <c r="D115" i="1" s="1"/>
  <c r="AV4" i="10" s="1" a="1"/>
  <c r="AV4" i="10" s="1"/>
  <c r="G116" i="1"/>
  <c r="H116" i="1"/>
  <c r="I116" i="1"/>
  <c r="D116" i="1" s="1"/>
  <c r="AX5" i="10" s="1" a="1"/>
  <c r="AX5" i="10" s="1"/>
  <c r="G117" i="1"/>
  <c r="H117" i="1"/>
  <c r="I117" i="1"/>
  <c r="D117" i="1" s="1"/>
  <c r="AZ5" i="10" s="1" a="1"/>
  <c r="AZ5" i="10" s="1"/>
  <c r="I105" i="1"/>
  <c r="D105" i="1" s="1"/>
  <c r="AZ4" i="10" s="1" a="1"/>
  <c r="AZ4" i="10" s="1"/>
  <c r="G103" i="1"/>
  <c r="H103" i="1"/>
  <c r="I103" i="1"/>
  <c r="D103" i="1" s="1"/>
  <c r="AV3" i="10" s="1" a="1"/>
  <c r="AV3" i="10" s="1"/>
  <c r="G104" i="1"/>
  <c r="H104" i="1"/>
  <c r="I104" i="1"/>
  <c r="D104" i="1" s="1"/>
  <c r="AX4" i="10" s="1" a="1"/>
  <c r="AX4" i="10" s="1"/>
  <c r="G105" i="1"/>
  <c r="H105" i="1"/>
  <c r="I95" i="1"/>
  <c r="D95" i="1" s="1"/>
  <c r="V5" i="10" s="1" a="1"/>
  <c r="V5" i="10" s="1"/>
  <c r="G84" i="1"/>
  <c r="H84" i="1"/>
  <c r="I84" i="1"/>
  <c r="D84" i="1" s="1"/>
  <c r="G85" i="1"/>
  <c r="H85" i="1"/>
  <c r="I85" i="1"/>
  <c r="D85" i="1" s="1"/>
  <c r="G86" i="1"/>
  <c r="H86" i="1"/>
  <c r="I86" i="1"/>
  <c r="D86" i="1" s="1"/>
  <c r="V4" i="10" s="1" a="1"/>
  <c r="V4" i="10" s="1"/>
  <c r="G87" i="1"/>
  <c r="H87" i="1"/>
  <c r="I87" i="1"/>
  <c r="D87" i="1" s="1"/>
  <c r="G88" i="1"/>
  <c r="H88" i="1"/>
  <c r="I88" i="1"/>
  <c r="D88" i="1" s="1"/>
  <c r="G89" i="1"/>
  <c r="H89" i="1"/>
  <c r="I89" i="1"/>
  <c r="D89" i="1" s="1"/>
  <c r="G90" i="1"/>
  <c r="H90" i="1"/>
  <c r="I90" i="1"/>
  <c r="D90" i="1" s="1"/>
  <c r="G91" i="1"/>
  <c r="H91" i="1"/>
  <c r="I91" i="1"/>
  <c r="D91" i="1" s="1"/>
  <c r="BN4" i="10" s="1" a="1"/>
  <c r="BN4" i="10" s="1"/>
  <c r="G92" i="1"/>
  <c r="H92" i="1"/>
  <c r="I92" i="1"/>
  <c r="D92" i="1" s="1"/>
  <c r="G93" i="1"/>
  <c r="H93" i="1"/>
  <c r="I93" i="1"/>
  <c r="D93" i="1" s="1"/>
  <c r="G94" i="1"/>
  <c r="H94" i="1"/>
  <c r="I94" i="1"/>
  <c r="D94" i="1" s="1"/>
  <c r="G95" i="1"/>
  <c r="H95" i="1"/>
  <c r="G96" i="1"/>
  <c r="H96" i="1"/>
  <c r="I96" i="1"/>
  <c r="D96" i="1" s="1"/>
  <c r="G97" i="1"/>
  <c r="H97" i="1"/>
  <c r="I97" i="1"/>
  <c r="D97" i="1" s="1"/>
  <c r="G98" i="1"/>
  <c r="H98" i="1"/>
  <c r="I98" i="1"/>
  <c r="D98" i="1" s="1"/>
  <c r="G99" i="1"/>
  <c r="H99" i="1"/>
  <c r="I99" i="1"/>
  <c r="D99" i="1" s="1"/>
  <c r="G100" i="1"/>
  <c r="H100" i="1"/>
  <c r="I100" i="1"/>
  <c r="D100" i="1" s="1"/>
  <c r="G101" i="1"/>
  <c r="H101" i="1"/>
  <c r="I101" i="1"/>
  <c r="D101" i="1" s="1"/>
  <c r="G102" i="1"/>
  <c r="H102" i="1"/>
  <c r="I102" i="1"/>
  <c r="D102" i="1" s="1"/>
  <c r="G71" i="1"/>
  <c r="H73" i="1"/>
  <c r="H72" i="1"/>
  <c r="H71" i="1"/>
  <c r="I71" i="1"/>
  <c r="D71" i="1" s="1"/>
  <c r="I72" i="1"/>
  <c r="D72" i="1" s="1"/>
  <c r="I73" i="1"/>
  <c r="D73" i="1" s="1"/>
  <c r="I74" i="1"/>
  <c r="D74" i="1" s="1"/>
  <c r="I75" i="1"/>
  <c r="D75" i="1" s="1"/>
  <c r="I76" i="1"/>
  <c r="D76" i="1" s="1"/>
  <c r="I77" i="1"/>
  <c r="D77" i="1" s="1"/>
  <c r="I78" i="1"/>
  <c r="D78" i="1" s="1"/>
  <c r="I79" i="1"/>
  <c r="D79" i="1" s="1"/>
  <c r="I80" i="1"/>
  <c r="D80" i="1" s="1"/>
  <c r="I81" i="1"/>
  <c r="D81" i="1" s="1"/>
  <c r="I82" i="1"/>
  <c r="D82" i="1" s="1"/>
  <c r="BR2" i="10" s="1" a="1"/>
  <c r="BR2" i="10" s="1"/>
  <c r="I83" i="1"/>
  <c r="D83" i="1" s="1"/>
  <c r="G73" i="1"/>
  <c r="G72" i="1"/>
  <c r="G74" i="1"/>
  <c r="H74" i="1"/>
  <c r="G75" i="1"/>
  <c r="H75" i="1"/>
  <c r="G76" i="1"/>
  <c r="H76" i="1"/>
  <c r="G77" i="1"/>
  <c r="H77" i="1"/>
  <c r="G78" i="1"/>
  <c r="H78" i="1"/>
  <c r="G79" i="1"/>
  <c r="H79" i="1"/>
  <c r="G80" i="1"/>
  <c r="H80" i="1"/>
  <c r="G81" i="1"/>
  <c r="H81" i="1"/>
  <c r="G82" i="1"/>
  <c r="H82" i="1"/>
  <c r="G83" i="1"/>
  <c r="H83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5" i="1"/>
  <c r="I61" i="1"/>
  <c r="I62" i="1"/>
  <c r="I63" i="1"/>
  <c r="I64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5" i="1"/>
  <c r="H61" i="1"/>
  <c r="H62" i="1"/>
  <c r="H63" i="1"/>
  <c r="H64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5" i="1"/>
  <c r="G61" i="1"/>
  <c r="G62" i="1"/>
  <c r="G63" i="1"/>
  <c r="G64" i="1"/>
  <c r="BR102" i="10" l="1"/>
  <c r="BR96" i="10"/>
  <c r="BR97" i="10"/>
  <c r="BR101" i="10"/>
  <c r="BD97" i="10"/>
  <c r="AT102" i="10"/>
  <c r="AT97" i="10"/>
  <c r="AT101" i="10"/>
  <c r="AT96" i="10"/>
  <c r="AT100" i="10" s="1"/>
  <c r="F97" i="10"/>
  <c r="N101" i="10"/>
  <c r="N97" i="10"/>
  <c r="N96" i="10"/>
  <c r="N102" i="10"/>
  <c r="X96" i="10"/>
  <c r="X102" i="10"/>
  <c r="X97" i="10"/>
  <c r="X101" i="10"/>
  <c r="AB97" i="10"/>
  <c r="AB102" i="10"/>
  <c r="AB101" i="10"/>
  <c r="AB96" i="10"/>
  <c r="Z102" i="10"/>
  <c r="Z96" i="10"/>
  <c r="Z97" i="10"/>
  <c r="Z101" i="10"/>
  <c r="D20" i="1"/>
  <c r="D51" i="1"/>
  <c r="V3" i="10" s="1" a="1"/>
  <c r="V3" i="10" s="1"/>
  <c r="D43" i="1"/>
  <c r="D35" i="1"/>
  <c r="D27" i="1"/>
  <c r="D11" i="1"/>
  <c r="D48" i="1"/>
  <c r="BH2" i="10" s="1" a="1"/>
  <c r="BH2" i="10" s="1"/>
  <c r="D16" i="1"/>
  <c r="D61" i="1"/>
  <c r="T2" i="10" s="1" a="1"/>
  <c r="T2" i="10" s="1"/>
  <c r="D47" i="1"/>
  <c r="BJ2" i="10" s="1" a="1"/>
  <c r="BJ2" i="10" s="1"/>
  <c r="BF2" i="10" a="1"/>
  <c r="BF2" i="10" s="1"/>
  <c r="D31" i="1"/>
  <c r="D23" i="1"/>
  <c r="AZ3" i="10" s="1" a="1"/>
  <c r="AZ3" i="10" s="1"/>
  <c r="D15" i="1"/>
  <c r="D7" i="1"/>
  <c r="D32" i="1"/>
  <c r="D8" i="1"/>
  <c r="D40" i="1"/>
  <c r="D62" i="1"/>
  <c r="R2" i="10" s="1" a="1"/>
  <c r="R2" i="10" s="1"/>
  <c r="D24" i="1"/>
  <c r="AX3" i="10" s="1" a="1"/>
  <c r="AX3" i="10" s="1"/>
  <c r="D63" i="1"/>
  <c r="P2" i="10" s="1" a="1"/>
  <c r="P2" i="10" s="1"/>
  <c r="D49" i="1"/>
  <c r="BL3" i="10" s="1" a="1"/>
  <c r="BL3" i="10" s="1"/>
  <c r="D41" i="1"/>
  <c r="D33" i="1"/>
  <c r="D25" i="1"/>
  <c r="AV2" i="10" s="1" a="1"/>
  <c r="AV2" i="10" s="1"/>
  <c r="D9" i="1"/>
  <c r="D13" i="1"/>
  <c r="BN2" i="10" s="1" a="1"/>
  <c r="BN2" i="10" s="1"/>
  <c r="D52" i="1"/>
  <c r="AH2" i="10" s="1" a="1"/>
  <c r="AH2" i="10" s="1"/>
  <c r="D44" i="1"/>
  <c r="D36" i="1"/>
  <c r="D28" i="1"/>
  <c r="D12" i="1"/>
  <c r="D64" i="1"/>
  <c r="D50" i="1"/>
  <c r="BP2" i="10" s="1" a="1"/>
  <c r="BP2" i="10" s="1"/>
  <c r="BP102" i="10" s="1"/>
  <c r="D42" i="1"/>
  <c r="D34" i="1"/>
  <c r="D26" i="1"/>
  <c r="D10" i="1"/>
  <c r="D14" i="1"/>
  <c r="V2" i="10" s="1" a="1"/>
  <c r="V2" i="10" s="1"/>
  <c r="D19" i="1"/>
  <c r="D18" i="1"/>
  <c r="D17" i="1"/>
  <c r="D22" i="1"/>
  <c r="AX2" i="10" s="1" a="1"/>
  <c r="AX2" i="10" s="1"/>
  <c r="D46" i="1"/>
  <c r="BL2" i="10" s="1" a="1"/>
  <c r="BL2" i="10" s="1"/>
  <c r="D38" i="1"/>
  <c r="D30" i="1"/>
  <c r="D55" i="1"/>
  <c r="AF2" i="10" s="1" a="1"/>
  <c r="AF2" i="10" s="1"/>
  <c r="D45" i="1"/>
  <c r="BN3" i="10" s="1" a="1"/>
  <c r="BN3" i="10" s="1"/>
  <c r="D37" i="1"/>
  <c r="D29" i="1"/>
  <c r="D21" i="1"/>
  <c r="AZ2" i="10" s="1" a="1"/>
  <c r="AZ2" i="10" s="1"/>
  <c r="BR103" i="10" l="1"/>
  <c r="BR104" i="10" s="1"/>
  <c r="BR100" i="10"/>
  <c r="V102" i="10"/>
  <c r="V101" i="10"/>
  <c r="BP96" i="10"/>
  <c r="BP100" i="10" s="1"/>
  <c r="BP101" i="10"/>
  <c r="BP103" i="10" s="1"/>
  <c r="BP97" i="10"/>
  <c r="BD96" i="10"/>
  <c r="BD100" i="10" s="1"/>
  <c r="BD101" i="10"/>
  <c r="BD102" i="10"/>
  <c r="AJ96" i="10"/>
  <c r="AJ100" i="10" s="1"/>
  <c r="AN102" i="10"/>
  <c r="AJ97" i="10"/>
  <c r="AJ101" i="10"/>
  <c r="AJ102" i="10"/>
  <c r="AN97" i="10"/>
  <c r="AN96" i="10"/>
  <c r="AN100" i="10" s="1"/>
  <c r="AL96" i="10"/>
  <c r="AL100" i="10" s="1"/>
  <c r="AN101" i="10"/>
  <c r="AL102" i="10"/>
  <c r="AL97" i="10"/>
  <c r="AL101" i="10"/>
  <c r="BN97" i="10"/>
  <c r="AT103" i="10"/>
  <c r="AT105" i="10" s="1"/>
  <c r="F96" i="10"/>
  <c r="F100" i="10" s="1"/>
  <c r="F102" i="10"/>
  <c r="F101" i="10"/>
  <c r="N103" i="10"/>
  <c r="N105" i="10" s="1"/>
  <c r="N100" i="10"/>
  <c r="AB103" i="10"/>
  <c r="AB104" i="10" s="1"/>
  <c r="X103" i="10"/>
  <c r="X105" i="10" s="1"/>
  <c r="Z100" i="10"/>
  <c r="AB100" i="10"/>
  <c r="Z103" i="10"/>
  <c r="Z105" i="10" s="1"/>
  <c r="X100" i="10"/>
  <c r="AV97" i="10"/>
  <c r="AV96" i="10"/>
  <c r="AV100" i="10" s="1"/>
  <c r="AV101" i="10"/>
  <c r="AV102" i="10"/>
  <c r="AD101" i="10"/>
  <c r="AD102" i="10"/>
  <c r="AD97" i="10"/>
  <c r="AD96" i="10"/>
  <c r="AH97" i="10"/>
  <c r="AH96" i="10"/>
  <c r="AH102" i="10"/>
  <c r="AH101" i="10"/>
  <c r="BN102" i="10"/>
  <c r="BN101" i="10"/>
  <c r="BN96" i="10"/>
  <c r="BN100" i="10" s="1"/>
  <c r="R97" i="10"/>
  <c r="R101" i="10"/>
  <c r="R102" i="10"/>
  <c r="R96" i="10"/>
  <c r="BJ102" i="10"/>
  <c r="BJ101" i="10"/>
  <c r="BJ97" i="10"/>
  <c r="BJ96" i="10"/>
  <c r="BJ100" i="10" s="1"/>
  <c r="V97" i="10"/>
  <c r="V96" i="10"/>
  <c r="AX96" i="10"/>
  <c r="AX100" i="10" s="1"/>
  <c r="AX102" i="10"/>
  <c r="AX101" i="10"/>
  <c r="AX97" i="10"/>
  <c r="AF96" i="10"/>
  <c r="AF97" i="10"/>
  <c r="AF102" i="10"/>
  <c r="AF101" i="10"/>
  <c r="BH101" i="10"/>
  <c r="BH102" i="10"/>
  <c r="BH97" i="10"/>
  <c r="BH96" i="10"/>
  <c r="BH100" i="10" s="1"/>
  <c r="BF102" i="10"/>
  <c r="BF101" i="10"/>
  <c r="BF97" i="10"/>
  <c r="BF96" i="10"/>
  <c r="BF100" i="10" s="1"/>
  <c r="BL101" i="10"/>
  <c r="BL102" i="10"/>
  <c r="BL97" i="10"/>
  <c r="BL96" i="10"/>
  <c r="BL100" i="10" s="1"/>
  <c r="P101" i="10"/>
  <c r="P96" i="10"/>
  <c r="P97" i="10"/>
  <c r="P102" i="10"/>
  <c r="AZ97" i="10"/>
  <c r="AZ96" i="10"/>
  <c r="AZ100" i="10" s="1"/>
  <c r="AZ101" i="10"/>
  <c r="AZ102" i="10"/>
  <c r="BR105" i="10" l="1"/>
  <c r="V103" i="10"/>
  <c r="V104" i="10" s="1"/>
  <c r="BP105" i="10"/>
  <c r="AN103" i="10"/>
  <c r="AN105" i="10" s="1"/>
  <c r="BD103" i="10"/>
  <c r="BD104" i="10" s="1"/>
  <c r="AJ103" i="10"/>
  <c r="AJ104" i="10" s="1"/>
  <c r="AL103" i="10"/>
  <c r="AL105" i="10" s="1"/>
  <c r="BP104" i="10"/>
  <c r="AT104" i="10"/>
  <c r="AU2" i="10" s="1"/>
  <c r="F103" i="10"/>
  <c r="F104" i="10" s="1"/>
  <c r="N104" i="10"/>
  <c r="O2" i="10" s="1"/>
  <c r="X104" i="10"/>
  <c r="Y39" i="10" s="1"/>
  <c r="AB105" i="10"/>
  <c r="AC6" i="10" s="1"/>
  <c r="Z104" i="10"/>
  <c r="AA2" i="10" s="1"/>
  <c r="AZ103" i="10"/>
  <c r="AZ104" i="10" s="1"/>
  <c r="P103" i="10"/>
  <c r="P105" i="10" s="1"/>
  <c r="BH103" i="10"/>
  <c r="BH105" i="10" s="1"/>
  <c r="AF103" i="10"/>
  <c r="AF104" i="10" s="1"/>
  <c r="R103" i="10"/>
  <c r="R104" i="10" s="1"/>
  <c r="BF103" i="10"/>
  <c r="BF105" i="10" s="1"/>
  <c r="AV103" i="10"/>
  <c r="AV105" i="10" s="1"/>
  <c r="BL103" i="10"/>
  <c r="BL105" i="10" s="1"/>
  <c r="AF100" i="10"/>
  <c r="BJ103" i="10"/>
  <c r="BJ105" i="10" s="1"/>
  <c r="AD103" i="10"/>
  <c r="AD104" i="10" s="1"/>
  <c r="P100" i="10"/>
  <c r="R100" i="10"/>
  <c r="BN103" i="10"/>
  <c r="BN105" i="10" s="1"/>
  <c r="AH100" i="10"/>
  <c r="V100" i="10"/>
  <c r="AH103" i="10"/>
  <c r="AH104" i="10" s="1"/>
  <c r="AX103" i="10"/>
  <c r="AX105" i="10" s="1"/>
  <c r="AD100" i="10"/>
  <c r="AU88" i="10" l="1"/>
  <c r="AU87" i="10"/>
  <c r="O5" i="10"/>
  <c r="AC51" i="10"/>
  <c r="AC5" i="10"/>
  <c r="BS15" i="10"/>
  <c r="BS16" i="10"/>
  <c r="BS13" i="10"/>
  <c r="BS14" i="10"/>
  <c r="O50" i="10"/>
  <c r="O49" i="10"/>
  <c r="AC49" i="10"/>
  <c r="AC50" i="10"/>
  <c r="Y40" i="10"/>
  <c r="AA43" i="10"/>
  <c r="AC41" i="10"/>
  <c r="AC42" i="10"/>
  <c r="AC45" i="10"/>
  <c r="AC43" i="10"/>
  <c r="AC48" i="10"/>
  <c r="AC46" i="10"/>
  <c r="AC44" i="10"/>
  <c r="AC47" i="10"/>
  <c r="AC40" i="10"/>
  <c r="AA42" i="10"/>
  <c r="AA41" i="10"/>
  <c r="AA40" i="10"/>
  <c r="O45" i="10"/>
  <c r="O40" i="10"/>
  <c r="O48" i="10"/>
  <c r="O41" i="10"/>
  <c r="O43" i="10"/>
  <c r="O44" i="10"/>
  <c r="O47" i="10"/>
  <c r="O42" i="10"/>
  <c r="O46" i="10"/>
  <c r="O4" i="10"/>
  <c r="BS2" i="10"/>
  <c r="BS10" i="10"/>
  <c r="BS11" i="10"/>
  <c r="BS12" i="10"/>
  <c r="BS91" i="10"/>
  <c r="BS9" i="10"/>
  <c r="BS3" i="10"/>
  <c r="BS4" i="10"/>
  <c r="BS8" i="10"/>
  <c r="BS6" i="10"/>
  <c r="BS7" i="10"/>
  <c r="BS5" i="10"/>
  <c r="AC3" i="10"/>
  <c r="AC4" i="10"/>
  <c r="AA4" i="10"/>
  <c r="Y4" i="10"/>
  <c r="AA3" i="10"/>
  <c r="Y3" i="10"/>
  <c r="BQ12" i="10"/>
  <c r="BQ11" i="10"/>
  <c r="BQ10" i="10"/>
  <c r="AU39" i="10"/>
  <c r="AC39" i="10"/>
  <c r="AA39" i="10"/>
  <c r="O39" i="10"/>
  <c r="BQ2" i="10"/>
  <c r="BQ9" i="10"/>
  <c r="BQ7" i="10"/>
  <c r="BQ3" i="10"/>
  <c r="BQ6" i="10"/>
  <c r="BQ5" i="10"/>
  <c r="BQ4" i="10"/>
  <c r="BQ8" i="10"/>
  <c r="AC2" i="10"/>
  <c r="Y2" i="10"/>
  <c r="O3" i="10"/>
  <c r="V105" i="10"/>
  <c r="W22" i="10" s="1"/>
  <c r="O92" i="10"/>
  <c r="AN104" i="10"/>
  <c r="AO44" i="10" s="1"/>
  <c r="BQ91" i="10"/>
  <c r="BD105" i="10"/>
  <c r="AL104" i="10"/>
  <c r="AM2" i="10" s="1"/>
  <c r="AJ105" i="10"/>
  <c r="AU86" i="10"/>
  <c r="AU91" i="10"/>
  <c r="AU92" i="10"/>
  <c r="AC91" i="10"/>
  <c r="AC87" i="10"/>
  <c r="AC86" i="10"/>
  <c r="AA91" i="10"/>
  <c r="AA86" i="10"/>
  <c r="AA87" i="10"/>
  <c r="Y86" i="10"/>
  <c r="Y87" i="10"/>
  <c r="Y91" i="10"/>
  <c r="O91" i="10"/>
  <c r="F105" i="10"/>
  <c r="AZ105" i="10"/>
  <c r="BA17" i="10" s="1"/>
  <c r="AF105" i="10"/>
  <c r="P104" i="10"/>
  <c r="Q49" i="10" s="1"/>
  <c r="R105" i="10"/>
  <c r="AD105" i="10"/>
  <c r="BL104" i="10"/>
  <c r="BM91" i="10" s="1"/>
  <c r="BH104" i="10"/>
  <c r="BI91" i="10" s="1"/>
  <c r="BJ104" i="10"/>
  <c r="BK91" i="10" s="1"/>
  <c r="BF104" i="10"/>
  <c r="BG91" i="10" s="1"/>
  <c r="AX104" i="10"/>
  <c r="AY92" i="10" s="1"/>
  <c r="BN104" i="10"/>
  <c r="BO91" i="10" s="1"/>
  <c r="AV104" i="10"/>
  <c r="AW93" i="10" s="1"/>
  <c r="AH105" i="10"/>
  <c r="BG86" i="10" l="1"/>
  <c r="BE91" i="10"/>
  <c r="BE86" i="10"/>
  <c r="S62" i="10"/>
  <c r="S87" i="10"/>
  <c r="Q87" i="10"/>
  <c r="W20" i="10"/>
  <c r="W21" i="10"/>
  <c r="AO28" i="10"/>
  <c r="W18" i="10"/>
  <c r="W19" i="10"/>
  <c r="AO27" i="10"/>
  <c r="AO26" i="10"/>
  <c r="AO25" i="10"/>
  <c r="AO24" i="10"/>
  <c r="AO23" i="10"/>
  <c r="AO22" i="10"/>
  <c r="AO21" i="10"/>
  <c r="AO20" i="10"/>
  <c r="W50" i="10"/>
  <c r="W17" i="10"/>
  <c r="BG9" i="10"/>
  <c r="BO10" i="10"/>
  <c r="BM10" i="10"/>
  <c r="BO9" i="10"/>
  <c r="BM9" i="10"/>
  <c r="BA15" i="10"/>
  <c r="BA16" i="10"/>
  <c r="AI51" i="10"/>
  <c r="AI7" i="10"/>
  <c r="AY89" i="10"/>
  <c r="AY88" i="10"/>
  <c r="AY87" i="10"/>
  <c r="AW87" i="10"/>
  <c r="BA88" i="10"/>
  <c r="BA89" i="10"/>
  <c r="BA87" i="10"/>
  <c r="AW89" i="10"/>
  <c r="AW88" i="10"/>
  <c r="AO48" i="10"/>
  <c r="BK40" i="10"/>
  <c r="BO42" i="10"/>
  <c r="BO40" i="10"/>
  <c r="BO41" i="10"/>
  <c r="BM46" i="10"/>
  <c r="BM41" i="10"/>
  <c r="BK41" i="10"/>
  <c r="BM40" i="10"/>
  <c r="BK45" i="10"/>
  <c r="BM42" i="10"/>
  <c r="BK43" i="10"/>
  <c r="BM45" i="10"/>
  <c r="BK44" i="10"/>
  <c r="BM44" i="10"/>
  <c r="BK42" i="10"/>
  <c r="BM43" i="10"/>
  <c r="BE5" i="10"/>
  <c r="BE43" i="10"/>
  <c r="BE40" i="10"/>
  <c r="BE41" i="10"/>
  <c r="BE42" i="10"/>
  <c r="BG43" i="10"/>
  <c r="BG42" i="10"/>
  <c r="BG40" i="10"/>
  <c r="BG41" i="10"/>
  <c r="AY40" i="10"/>
  <c r="BA41" i="10"/>
  <c r="BA40" i="10"/>
  <c r="AY41" i="10"/>
  <c r="AW40" i="10"/>
  <c r="AW41" i="10"/>
  <c r="AO47" i="10"/>
  <c r="AO45" i="10"/>
  <c r="AO40" i="10"/>
  <c r="AK42" i="10"/>
  <c r="AK41" i="10"/>
  <c r="AK40" i="10"/>
  <c r="AO46" i="10"/>
  <c r="AM44" i="10"/>
  <c r="AO43" i="10"/>
  <c r="AM43" i="10"/>
  <c r="AO42" i="10"/>
  <c r="AM41" i="10"/>
  <c r="AO41" i="10"/>
  <c r="AM40" i="10"/>
  <c r="AM42" i="10"/>
  <c r="AE4" i="10"/>
  <c r="AE40" i="10"/>
  <c r="AI44" i="10"/>
  <c r="AI49" i="10"/>
  <c r="AI42" i="10"/>
  <c r="AI43" i="10"/>
  <c r="AI41" i="10"/>
  <c r="AI46" i="10"/>
  <c r="AI40" i="10"/>
  <c r="AI47" i="10"/>
  <c r="AI45" i="10"/>
  <c r="AI50" i="10"/>
  <c r="AI48" i="10"/>
  <c r="AG43" i="10"/>
  <c r="AG40" i="10"/>
  <c r="AG45" i="10"/>
  <c r="AG42" i="10"/>
  <c r="AG41" i="10"/>
  <c r="AG44" i="10"/>
  <c r="W45" i="10"/>
  <c r="W48" i="10"/>
  <c r="W41" i="10"/>
  <c r="W49" i="10"/>
  <c r="W43" i="10"/>
  <c r="W44" i="10"/>
  <c r="W47" i="10"/>
  <c r="W42" i="10"/>
  <c r="W46" i="10"/>
  <c r="W40" i="10"/>
  <c r="Q40" i="10"/>
  <c r="S60" i="10"/>
  <c r="S54" i="10"/>
  <c r="S55" i="10"/>
  <c r="S47" i="10"/>
  <c r="S51" i="10"/>
  <c r="S44" i="10"/>
  <c r="S59" i="10"/>
  <c r="S56" i="10"/>
  <c r="S40" i="10"/>
  <c r="S58" i="10"/>
  <c r="S49" i="10"/>
  <c r="S52" i="10"/>
  <c r="S46" i="10"/>
  <c r="S48" i="10"/>
  <c r="S43" i="10"/>
  <c r="S53" i="10"/>
  <c r="S61" i="10"/>
  <c r="S50" i="10"/>
  <c r="S41" i="10"/>
  <c r="S45" i="10"/>
  <c r="S42" i="10"/>
  <c r="S57" i="10"/>
  <c r="Q42" i="10"/>
  <c r="Q45" i="10"/>
  <c r="Q43" i="10"/>
  <c r="Q48" i="10"/>
  <c r="Q41" i="10"/>
  <c r="Q46" i="10"/>
  <c r="Q47" i="10"/>
  <c r="Q44" i="10"/>
  <c r="G59" i="10"/>
  <c r="G46" i="10"/>
  <c r="G58" i="10"/>
  <c r="G56" i="10"/>
  <c r="G48" i="10"/>
  <c r="G47" i="10"/>
  <c r="G50" i="10"/>
  <c r="G51" i="10"/>
  <c r="G49" i="10"/>
  <c r="G53" i="10"/>
  <c r="G43" i="10"/>
  <c r="G54" i="10"/>
  <c r="G41" i="10"/>
  <c r="G44" i="10"/>
  <c r="G42" i="10"/>
  <c r="G45" i="10"/>
  <c r="G55" i="10"/>
  <c r="G40" i="10"/>
  <c r="G52" i="10"/>
  <c r="G57" i="10"/>
  <c r="G2" i="10"/>
  <c r="S8" i="10"/>
  <c r="AI6" i="10"/>
  <c r="AG5" i="10"/>
  <c r="AO19" i="10"/>
  <c r="AM17" i="10"/>
  <c r="AK13" i="10"/>
  <c r="AK14" i="10"/>
  <c r="AO18" i="10"/>
  <c r="AM16" i="10"/>
  <c r="BA13" i="10"/>
  <c r="BA14" i="10"/>
  <c r="AY16" i="10"/>
  <c r="AW11" i="10"/>
  <c r="AK11" i="10"/>
  <c r="AK12" i="10"/>
  <c r="AO17" i="10"/>
  <c r="AM15" i="10"/>
  <c r="AO16" i="10"/>
  <c r="AM14" i="10"/>
  <c r="AK9" i="10"/>
  <c r="AK10" i="10"/>
  <c r="AO15" i="10"/>
  <c r="AM13" i="10"/>
  <c r="AO14" i="10"/>
  <c r="AM12" i="10"/>
  <c r="AK6" i="10"/>
  <c r="AK7" i="10"/>
  <c r="AK8" i="10"/>
  <c r="AO12" i="10"/>
  <c r="AO13" i="10"/>
  <c r="AM10" i="10"/>
  <c r="AM11" i="10"/>
  <c r="AO11" i="10"/>
  <c r="AM9" i="10"/>
  <c r="AO10" i="10"/>
  <c r="AM8" i="10"/>
  <c r="AO9" i="10"/>
  <c r="AK4" i="10"/>
  <c r="AK5" i="10"/>
  <c r="AM7" i="10"/>
  <c r="Q6" i="10"/>
  <c r="S6" i="10"/>
  <c r="S7" i="10"/>
  <c r="Q5" i="10"/>
  <c r="BO8" i="10"/>
  <c r="W15" i="10"/>
  <c r="W16" i="10"/>
  <c r="Q4" i="10"/>
  <c r="BG8" i="10"/>
  <c r="BI6" i="10"/>
  <c r="BM8" i="10"/>
  <c r="BK6" i="10"/>
  <c r="BM7" i="10"/>
  <c r="BK5" i="10"/>
  <c r="BI5" i="10"/>
  <c r="AY15" i="10"/>
  <c r="AW10" i="10"/>
  <c r="BA11" i="10"/>
  <c r="BA12" i="10"/>
  <c r="AW9" i="10"/>
  <c r="AY14" i="10"/>
  <c r="AY13" i="10"/>
  <c r="AW8" i="10"/>
  <c r="AO39" i="10"/>
  <c r="BG39" i="10"/>
  <c r="BK39" i="10"/>
  <c r="BM39" i="10"/>
  <c r="W39" i="10"/>
  <c r="Q39" i="10"/>
  <c r="AK39" i="10"/>
  <c r="AM39" i="10"/>
  <c r="BE39" i="10"/>
  <c r="AW39" i="10"/>
  <c r="AY39" i="10"/>
  <c r="BO39" i="10"/>
  <c r="BA39" i="10"/>
  <c r="G39" i="10"/>
  <c r="AI39" i="10"/>
  <c r="AE39" i="10"/>
  <c r="S39" i="10"/>
  <c r="AG39" i="10"/>
  <c r="BO5" i="10"/>
  <c r="BO6" i="10"/>
  <c r="BO3" i="10"/>
  <c r="BO4" i="10"/>
  <c r="BO7" i="10"/>
  <c r="BO2" i="10"/>
  <c r="BM4" i="10"/>
  <c r="BM3" i="10"/>
  <c r="BM6" i="10"/>
  <c r="BM5" i="10"/>
  <c r="BM2" i="10"/>
  <c r="BK4" i="10"/>
  <c r="BK3" i="10"/>
  <c r="BK2" i="10"/>
  <c r="BI3" i="10"/>
  <c r="BI4" i="10"/>
  <c r="BI2" i="10"/>
  <c r="BG4" i="10"/>
  <c r="BG7" i="10"/>
  <c r="BG3" i="10"/>
  <c r="BG5" i="10"/>
  <c r="BG6" i="10"/>
  <c r="BG2" i="10"/>
  <c r="BE2" i="10"/>
  <c r="BE4" i="10"/>
  <c r="BE3" i="10"/>
  <c r="BA2" i="10"/>
  <c r="BA7" i="10"/>
  <c r="BA10" i="10"/>
  <c r="BA4" i="10"/>
  <c r="BA3" i="10"/>
  <c r="BA8" i="10"/>
  <c r="BA9" i="10"/>
  <c r="BA6" i="10"/>
  <c r="BA5" i="10"/>
  <c r="AY3" i="10"/>
  <c r="AY5" i="10"/>
  <c r="AY4" i="10"/>
  <c r="AY6" i="10"/>
  <c r="AY8" i="10"/>
  <c r="AY10" i="10"/>
  <c r="AY11" i="10"/>
  <c r="AY12" i="10"/>
  <c r="AY7" i="10"/>
  <c r="AY9" i="10"/>
  <c r="AY2" i="10"/>
  <c r="AW4" i="10"/>
  <c r="AW5" i="10"/>
  <c r="AW3" i="10"/>
  <c r="AW6" i="10"/>
  <c r="AW7" i="10"/>
  <c r="AW2" i="10"/>
  <c r="AO8" i="10"/>
  <c r="AO3" i="10"/>
  <c r="AO7" i="10"/>
  <c r="AO4" i="10"/>
  <c r="AO5" i="10"/>
  <c r="AO6" i="10"/>
  <c r="AO2" i="10"/>
  <c r="AM3" i="10"/>
  <c r="AM6" i="10"/>
  <c r="AM4" i="10"/>
  <c r="AM5" i="10"/>
  <c r="AK2" i="10"/>
  <c r="AK3" i="10"/>
  <c r="AI2" i="10"/>
  <c r="AI3" i="10"/>
  <c r="AI4" i="10"/>
  <c r="AI5" i="10"/>
  <c r="AG2" i="10"/>
  <c r="AG4" i="10"/>
  <c r="AG3" i="10"/>
  <c r="AE2" i="10"/>
  <c r="AE3" i="10"/>
  <c r="W9" i="10"/>
  <c r="W2" i="10"/>
  <c r="W7" i="10"/>
  <c r="W13" i="10"/>
  <c r="W12" i="10"/>
  <c r="W5" i="10"/>
  <c r="W8" i="10"/>
  <c r="W4" i="10"/>
  <c r="W10" i="10"/>
  <c r="W14" i="10"/>
  <c r="W3" i="10"/>
  <c r="W6" i="10"/>
  <c r="W11" i="10"/>
  <c r="S2" i="10"/>
  <c r="S5" i="10"/>
  <c r="S4" i="10"/>
  <c r="S3" i="10"/>
  <c r="Q3" i="10"/>
  <c r="Q2" i="10"/>
  <c r="S86" i="10"/>
  <c r="S92" i="10"/>
  <c r="S93" i="10"/>
  <c r="Q92" i="10"/>
  <c r="Q93" i="10"/>
  <c r="Q86" i="10"/>
  <c r="G88" i="10"/>
  <c r="G89" i="10"/>
  <c r="AO92" i="10"/>
  <c r="AO91" i="10"/>
  <c r="AO86" i="10"/>
  <c r="AM92" i="10"/>
  <c r="AK92" i="10"/>
  <c r="AM91" i="10"/>
  <c r="AK91" i="10"/>
  <c r="AK86" i="10"/>
  <c r="AM86" i="10"/>
  <c r="BA93" i="10"/>
  <c r="BA92" i="10"/>
  <c r="BA91" i="10"/>
  <c r="BA86" i="10"/>
  <c r="AY86" i="10"/>
  <c r="AY93" i="10"/>
  <c r="AY91" i="10"/>
  <c r="AW91" i="10"/>
  <c r="AW86" i="10"/>
  <c r="AW92" i="10"/>
  <c r="AI92" i="10"/>
  <c r="AI91" i="10"/>
  <c r="AI93" i="10"/>
  <c r="AI86" i="10"/>
  <c r="AG93" i="10"/>
  <c r="AG92" i="10"/>
  <c r="AG91" i="10"/>
  <c r="AG86" i="10"/>
  <c r="AE93" i="10"/>
  <c r="AE92" i="10"/>
  <c r="AE91" i="10"/>
  <c r="AE86" i="10"/>
  <c r="W92" i="10"/>
  <c r="W91" i="10"/>
  <c r="S91" i="10"/>
  <c r="Q91" i="10"/>
  <c r="G92" i="10"/>
  <c r="G91" i="10"/>
  <c r="G86" i="10"/>
  <c r="G87" i="10"/>
  <c r="T101" i="10" l="1"/>
  <c r="T102" i="10"/>
  <c r="T96" i="10"/>
  <c r="T100" i="10" s="1"/>
  <c r="T97" i="10"/>
  <c r="T103" i="10" l="1"/>
  <c r="T105" i="10" s="1"/>
  <c r="T104" i="10" l="1"/>
  <c r="U51" i="10" s="1"/>
  <c r="U11" i="10" l="1"/>
  <c r="U10" i="10"/>
  <c r="U9" i="10"/>
  <c r="U56" i="10"/>
  <c r="U55" i="10"/>
  <c r="U45" i="10"/>
  <c r="U41" i="10"/>
  <c r="U47" i="10"/>
  <c r="U53" i="10"/>
  <c r="U42" i="10"/>
  <c r="U48" i="10"/>
  <c r="U50" i="10"/>
  <c r="U44" i="10"/>
  <c r="U43" i="10"/>
  <c r="U49" i="10"/>
  <c r="U52" i="10"/>
  <c r="U54" i="10"/>
  <c r="U40" i="10"/>
  <c r="U46" i="10"/>
  <c r="U8" i="10"/>
  <c r="U7" i="10"/>
  <c r="U6" i="10"/>
  <c r="U39" i="10"/>
  <c r="U3" i="10"/>
  <c r="U5" i="10"/>
  <c r="U4" i="10"/>
  <c r="U2" i="10"/>
  <c r="U92" i="10"/>
  <c r="U93" i="10"/>
  <c r="U91" i="10"/>
  <c r="U86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<sst xmlns="http://schemas.openxmlformats.org/spreadsheetml/2006/main" count="4977" uniqueCount="1675">
  <si>
    <t>Quantidade de amostras</t>
  </si>
  <si>
    <t>Perfil Profissional de Referência</t>
  </si>
  <si>
    <t>Variação</t>
  </si>
  <si>
    <t>CAGED</t>
  </si>
  <si>
    <t>PNAD</t>
  </si>
  <si>
    <t>Contratações do Governo</t>
  </si>
  <si>
    <r>
      <rPr>
        <b/>
        <sz val="11"/>
        <color rgb="FF000000"/>
        <rFont val="Calibri"/>
        <family val="2"/>
      </rPr>
      <t xml:space="preserve">Guias Salariais </t>
    </r>
    <r>
      <rPr>
        <b/>
        <i/>
        <sz val="11"/>
        <color rgb="FF000000"/>
        <rFont val="Calibri"/>
        <family val="2"/>
      </rPr>
      <t>(cada guia pesquisa centenas de profissionais)</t>
    </r>
  </si>
  <si>
    <t>Analista de BI Júnior</t>
  </si>
  <si>
    <t>Analista de BI Pleno</t>
  </si>
  <si>
    <t>Analista de BI Sênior</t>
  </si>
  <si>
    <t>Scrum Master</t>
  </si>
  <si>
    <t>-</t>
  </si>
  <si>
    <t>Perfil</t>
  </si>
  <si>
    <t>Perfis Profissionais</t>
  </si>
  <si>
    <t>Guias Salariais 2023</t>
  </si>
  <si>
    <t>Contratações Governo</t>
  </si>
  <si>
    <t>Média</t>
  </si>
  <si>
    <t>Núm. FONTES:</t>
  </si>
  <si>
    <t>CV</t>
  </si>
  <si>
    <t>Q1</t>
  </si>
  <si>
    <t>Q3</t>
  </si>
  <si>
    <t>IRQ</t>
  </si>
  <si>
    <t>µT + σT (limite Sup.)</t>
  </si>
  <si>
    <t>µT - σT (limite Inf.)</t>
  </si>
  <si>
    <t>Salários CAGED - maio a outubro de 2022 (últimos 6 meses - agregados) - Empregados privados</t>
  </si>
  <si>
    <t>CBO</t>
  </si>
  <si>
    <t>Salário mensal</t>
  </si>
  <si>
    <t>Amostra</t>
  </si>
  <si>
    <t>Percentil 25</t>
  </si>
  <si>
    <t>Mediana</t>
  </si>
  <si>
    <t>Percentil 75</t>
  </si>
  <si>
    <t>Gerente de Rede</t>
  </si>
  <si>
    <t>Gerente de Desenvolvimento de Sistemas</t>
  </si>
  <si>
    <t>Gerente de Producao de Tecnologia da Informacao</t>
  </si>
  <si>
    <t>Gerente de Projetos de Tecnologia da Informacao</t>
  </si>
  <si>
    <t>Gerente de Seguranca de Tecnologia da Informacao</t>
  </si>
  <si>
    <t>Gerente de Suporte Tecnico de Tecnologia da Informacao</t>
  </si>
  <si>
    <t>Tecnólogo em Gestão da Tecnologia da Informação</t>
  </si>
  <si>
    <t>Gerente de Pesquisa e Desenvolvimento (P&amp;D)</t>
  </si>
  <si>
    <t>Gerente de Projetos e Servicos de Manutencao</t>
  </si>
  <si>
    <t>Engenheiro de Aplicativos em Computacao</t>
  </si>
  <si>
    <t>Engenheiro de Equipamentos em Computacao</t>
  </si>
  <si>
    <t>Engenheiros de Sistemas Operacionais em Computacao</t>
  </si>
  <si>
    <t>Administrador de Banco de Dados</t>
  </si>
  <si>
    <t>Administrador de Redes</t>
  </si>
  <si>
    <t>Administrador de Sistemas Operacionais</t>
  </si>
  <si>
    <t>Administrador em Segurança da Informação</t>
  </si>
  <si>
    <t>Analista de Desenvolvimento de Sistemas</t>
  </si>
  <si>
    <t>Analista de Redes e de Comunicacao de Dados</t>
  </si>
  <si>
    <t>Analista de Sistemas de Automacao</t>
  </si>
  <si>
    <t>Analista de Suporte Computacional</t>
  </si>
  <si>
    <t>Tecnico em Manutencao de Equipamentos de Informatica</t>
  </si>
  <si>
    <t>Tecnico de Comunicacao de Dados</t>
  </si>
  <si>
    <t>Tecnico de Rede (Telecomunicacoes)</t>
  </si>
  <si>
    <t>Programador de Internet</t>
  </si>
  <si>
    <t>Programador de Sistemas de Informacao</t>
  </si>
  <si>
    <t>Programador de Maquinas - Ferramenta com Comando Numer</t>
  </si>
  <si>
    <t>Programador de Multimidia</t>
  </si>
  <si>
    <t>Operador de Computador (Inclusive Microcomputador)</t>
  </si>
  <si>
    <t>Tecnico de Apoio ao Usuario de Informatica (Helpdesk)</t>
  </si>
  <si>
    <t>Salário mensal PNADC - 2o e 3o trimestres de 2022 (últimos 6 meses agregados) - Empregados privados</t>
  </si>
  <si>
    <t>Cargo</t>
  </si>
  <si>
    <t>Administradores de sistemas</t>
  </si>
  <si>
    <t>Analistas de sistemas</t>
  </si>
  <si>
    <t>Desenhistas e administradores de bases de dados</t>
  </si>
  <si>
    <t>Desenvolvedores de páginas de internet (web) e multimídia</t>
  </si>
  <si>
    <t>Desenvolvedores de programas e aplicativos (software)</t>
  </si>
  <si>
    <t>Desenvolvedores e analistas de programas e aplicativos (software) e multimídia não classificados anteriormen</t>
  </si>
  <si>
    <t>Especialistas em base de dados e em redes de computadores não classificados anteriormente</t>
  </si>
  <si>
    <t>Profissionais em rede de computadores</t>
  </si>
  <si>
    <t>Programadores de aplicações</t>
  </si>
  <si>
    <t>Técnicos da web</t>
  </si>
  <si>
    <t>Técnicos de redes e sistemas de computadores</t>
  </si>
  <si>
    <t>Técnicos em assistência ao usuário de tecnologia da informação e das comunicações</t>
  </si>
  <si>
    <t>Técnicos em operações de tecnologia da informação e das comunicações</t>
  </si>
  <si>
    <t>UASG</t>
  </si>
  <si>
    <t>Pregão</t>
  </si>
  <si>
    <t>Órgão</t>
  </si>
  <si>
    <t>Objeto</t>
  </si>
  <si>
    <t>Data da Proposta</t>
  </si>
  <si>
    <t>Categorização</t>
  </si>
  <si>
    <t>Remuneração</t>
  </si>
  <si>
    <t>Custo</t>
  </si>
  <si>
    <t>Quantitativo</t>
  </si>
  <si>
    <t>Remuneração Mensal</t>
  </si>
  <si>
    <t>Custo Mensal</t>
  </si>
  <si>
    <t>Total Remuneração Equipe</t>
  </si>
  <si>
    <t>Total Custo Equipe</t>
  </si>
  <si>
    <t>Fator-K por perfil</t>
  </si>
  <si>
    <t>Fator-K da contratação</t>
  </si>
  <si>
    <t>Fator-K (somente perfis usados na pesquisa salarial)</t>
  </si>
  <si>
    <t>183038</t>
  </si>
  <si>
    <t>MICT-INPI-INST.NAC.DA PROPR.INDUSTRIAL/RJ</t>
  </si>
  <si>
    <t>*</t>
  </si>
  <si>
    <t>Preposto</t>
  </si>
  <si>
    <t>Arquiteto de Software</t>
  </si>
  <si>
    <t>070001</t>
  </si>
  <si>
    <t>TSE _ TRIBUNAL SUPERIOR ELEITORAL/SEC.ADM/DF</t>
  </si>
  <si>
    <t>200109</t>
  </si>
  <si>
    <t>MJ-DPRF-DEPART.DE POL.RODOVIARIA FEDERAL/DF</t>
  </si>
  <si>
    <t xml:space="preserve">Gerente de Projetos </t>
  </si>
  <si>
    <t xml:space="preserve">Administrador de Solução Analítica </t>
  </si>
  <si>
    <t xml:space="preserve">Administrador de Dados </t>
  </si>
  <si>
    <t xml:space="preserve">Administrador de Banco de Dados </t>
  </si>
  <si>
    <t xml:space="preserve">Analista de Dados ETL </t>
  </si>
  <si>
    <t xml:space="preserve">Analista de Dados OLAP </t>
  </si>
  <si>
    <t xml:space="preserve">Analista GED </t>
  </si>
  <si>
    <t>Técnico em Monitoramento da Informação</t>
  </si>
  <si>
    <t xml:space="preserve">Analista de Qualidade de Dados </t>
  </si>
  <si>
    <t xml:space="preserve">Arquiteto de Serviços </t>
  </si>
  <si>
    <t xml:space="preserve">Cientista de Dados </t>
  </si>
  <si>
    <t xml:space="preserve">Analista de Requisitos </t>
  </si>
  <si>
    <t xml:space="preserve">Analista de Desenvolvimento </t>
  </si>
  <si>
    <t xml:space="preserve">Gerente de Serviços </t>
  </si>
  <si>
    <t>290002</t>
  </si>
  <si>
    <t>DEFENSORIA PUBLICA DA UNIAO</t>
  </si>
  <si>
    <t>120195</t>
  </si>
  <si>
    <t>000152022</t>
  </si>
  <si>
    <t>114702</t>
  </si>
  <si>
    <t>ENAP-ESCOLA NACIONAL DE ADM.PUBLICA/DF</t>
  </si>
  <si>
    <t>Gerente de Projetos</t>
  </si>
  <si>
    <t>000062022</t>
  </si>
  <si>
    <t>323031</t>
  </si>
  <si>
    <t>AGENCIA NACIONAL DO PETROLEO - ANP - RJ</t>
  </si>
  <si>
    <t>Analista de Devops</t>
  </si>
  <si>
    <t>Agile Coach</t>
  </si>
  <si>
    <t>Fator-K (Mediana)</t>
  </si>
  <si>
    <t>Guia Salarial - Robert Half 2023</t>
  </si>
  <si>
    <t>Brasil</t>
  </si>
  <si>
    <t>Sudoeste</t>
  </si>
  <si>
    <t>Sul</t>
  </si>
  <si>
    <t>Centro-Oeste</t>
  </si>
  <si>
    <t>Nordeste</t>
  </si>
  <si>
    <t>Norte</t>
  </si>
  <si>
    <t>Área</t>
  </si>
  <si>
    <t>Salário de Referência</t>
  </si>
  <si>
    <t>Médias - Todas Cidades</t>
  </si>
  <si>
    <t>São Paulo</t>
  </si>
  <si>
    <t>Belo Horizonte</t>
  </si>
  <si>
    <t>Rio de Janeiro</t>
  </si>
  <si>
    <t>Campinas e Região</t>
  </si>
  <si>
    <t>Grande ABC</t>
  </si>
  <si>
    <t>Baixada Santista</t>
  </si>
  <si>
    <t>Porto Alegre</t>
  </si>
  <si>
    <t>Curitiba</t>
  </si>
  <si>
    <t>Florianópolis</t>
  </si>
  <si>
    <t>Brasília</t>
  </si>
  <si>
    <t>Goiânia</t>
  </si>
  <si>
    <t>Cuiabá</t>
  </si>
  <si>
    <t>Salvador</t>
  </si>
  <si>
    <t>Recife</t>
  </si>
  <si>
    <t>Manaus</t>
  </si>
  <si>
    <t>Belém</t>
  </si>
  <si>
    <t>25º</t>
  </si>
  <si>
    <t>50º</t>
  </si>
  <si>
    <t>75º</t>
  </si>
  <si>
    <t>Liderança Executiva</t>
  </si>
  <si>
    <t>CIO - Chief Information Officer</t>
  </si>
  <si>
    <t>CTO - Chief Technology Officer</t>
  </si>
  <si>
    <t>CSO - Chief Security Officer</t>
  </si>
  <si>
    <t>Gerente de TI Generalista</t>
  </si>
  <si>
    <t>Gerente de Desenvolvimento</t>
  </si>
  <si>
    <t>Gerente de Sistemas</t>
  </si>
  <si>
    <t>Gerente de Dados</t>
  </si>
  <si>
    <t>Gerente de BI</t>
  </si>
  <si>
    <t>Gerente de Segurança da Informação</t>
  </si>
  <si>
    <t>Gerente de Infraestrutura</t>
  </si>
  <si>
    <t>Desenvolvimento</t>
  </si>
  <si>
    <t>Desenvolvedor Mobile Sênior</t>
  </si>
  <si>
    <t>Desenvolvedor Mobile Pleno</t>
  </si>
  <si>
    <t>Desenvolvedor Mobile Júnior</t>
  </si>
  <si>
    <t>Desenvolvedor Front-End Sênior</t>
  </si>
  <si>
    <t>Desenvolvedor Front-End Pleno</t>
  </si>
  <si>
    <t>Desenvolvedor Front-End Junior</t>
  </si>
  <si>
    <t>Desenvolvedor Full-Stack Sênior</t>
  </si>
  <si>
    <t>Desenvolvedor Full-Stack Pleno</t>
  </si>
  <si>
    <t>Desenvolvedor Back-End Sênior</t>
  </si>
  <si>
    <t>Desenvolvedor Back-End Pleno</t>
  </si>
  <si>
    <t>Desenvolvedor Back-End Júnior</t>
  </si>
  <si>
    <t>Product Owner - PO</t>
  </si>
  <si>
    <t>Gerente de Produto</t>
  </si>
  <si>
    <t>Analista de Testes Sênior</t>
  </si>
  <si>
    <t>Analista de Testes Pleno</t>
  </si>
  <si>
    <t>Analista de Testes Júnior</t>
  </si>
  <si>
    <t>Aplicação e Integração de Sistemas</t>
  </si>
  <si>
    <t>Coordenador de Sistemas</t>
  </si>
  <si>
    <t>Analista de Negócios</t>
  </si>
  <si>
    <t>Analista de Sistemas Sênior</t>
  </si>
  <si>
    <t>Analista de Sistemas Pleno</t>
  </si>
  <si>
    <t>Analista de Sistemas Júnior</t>
  </si>
  <si>
    <t>Big Data</t>
  </si>
  <si>
    <t>Especialista Cientista de dados</t>
  </si>
  <si>
    <t>Especialista de BI</t>
  </si>
  <si>
    <t>Segurança</t>
  </si>
  <si>
    <t>Coordenador de Segurança da Informação</t>
  </si>
  <si>
    <t>Analista de Segurança Sênior</t>
  </si>
  <si>
    <t>Analista de Segurança Pleno</t>
  </si>
  <si>
    <t>Analista de Segurança Júnior</t>
  </si>
  <si>
    <t>PenTester</t>
  </si>
  <si>
    <t>Infraestrutura/Cloud/Help Desk/Redes</t>
  </si>
  <si>
    <t>Especialista de Cloud</t>
  </si>
  <si>
    <t>Coordenador de Infraestrutura</t>
  </si>
  <si>
    <t>Analista de Infraestrutura Sênior</t>
  </si>
  <si>
    <t>Analista de Infraestrutura Pleno</t>
  </si>
  <si>
    <t>Analista de Infraestrutura Júnior</t>
  </si>
  <si>
    <t>Analista de Suporte Senior</t>
  </si>
  <si>
    <t>Analista de Suporte Pleno</t>
  </si>
  <si>
    <t>Analista de Suporte Júnior</t>
  </si>
  <si>
    <t>ERPsCRMs</t>
  </si>
  <si>
    <t>Consultor ERP</t>
  </si>
  <si>
    <t>Guia Salarial - Michael Page 2023</t>
  </si>
  <si>
    <t>Média Salarial por Porte</t>
  </si>
  <si>
    <t>Porte da Empresa</t>
  </si>
  <si>
    <t>Posições</t>
  </si>
  <si>
    <t>Pequeno</t>
  </si>
  <si>
    <t>Médio</t>
  </si>
  <si>
    <t>Grande</t>
  </si>
  <si>
    <t>Mínimo</t>
  </si>
  <si>
    <t>Máximo</t>
  </si>
  <si>
    <t>Business Parter de TI</t>
  </si>
  <si>
    <t>Arquiteto de Sistemas</t>
  </si>
  <si>
    <t>Diretor de Infraestrutura</t>
  </si>
  <si>
    <t>Diretor de Operações</t>
  </si>
  <si>
    <t>Diretor de Projetos</t>
  </si>
  <si>
    <t>Diretor de Sistemas</t>
  </si>
  <si>
    <t>Diretor de Engenharia de Software</t>
  </si>
  <si>
    <t>Diretor de Tecnologia (CIO)</t>
  </si>
  <si>
    <t>Diretor de Dados</t>
  </si>
  <si>
    <t>Diretor de Segurança da Informação</t>
  </si>
  <si>
    <t>Diretor de Tecnologia e Operações (COO)</t>
  </si>
  <si>
    <t>Especialista de Business Intelligence/CRM</t>
  </si>
  <si>
    <t>Especialista de Infraestrutura/Telecom</t>
  </si>
  <si>
    <t>Gerente de Auditoria em TI</t>
  </si>
  <si>
    <t>Gerente de Business Intelligence/CRM</t>
  </si>
  <si>
    <t>Gerente de Engenharia de Software</t>
  </si>
  <si>
    <t>Gerente de Desenvolvimento Web</t>
  </si>
  <si>
    <t>Gerente de Pré-vendas</t>
  </si>
  <si>
    <t>Gerente de Projetos (PMP)</t>
  </si>
  <si>
    <t>Gerente de Qualidade de Software</t>
  </si>
  <si>
    <t>Gerente de Segurança/Cyber</t>
  </si>
  <si>
    <t>Gerente de Tecnologia</t>
  </si>
  <si>
    <t>Gerente Executivo de Tecnologia</t>
  </si>
  <si>
    <t>Supervisor/Coordenador de Tecnologia</t>
  </si>
  <si>
    <t>Gerente de Data Science</t>
  </si>
  <si>
    <t>Gerente de Engenharia de Dados</t>
  </si>
  <si>
    <t>Product Owner</t>
  </si>
  <si>
    <t>Product Manager</t>
  </si>
  <si>
    <t>Diretor de Produtos</t>
  </si>
  <si>
    <t>Gerente de RPA</t>
  </si>
  <si>
    <t>DPO - Data Protection Officer</t>
  </si>
  <si>
    <t>Desenvolvedor/Programador Júnior</t>
  </si>
  <si>
    <t>Desenvolvedor/Programador Pleno</t>
  </si>
  <si>
    <t>Desenvolvedor/Programador Sênior</t>
  </si>
  <si>
    <t>Analista de Sistemas/Negócios Júnior</t>
  </si>
  <si>
    <t>Analista de Sistemas/Negócios Pleno</t>
  </si>
  <si>
    <t>Analista de Sistemas/Negócios Sênior</t>
  </si>
  <si>
    <t>DBA – Administrador de Banco de Dados Júnior</t>
  </si>
  <si>
    <t>DBA – Administrador de Banco de Dados Sênior</t>
  </si>
  <si>
    <t>DBA – Administrador de Banco de Dados Pleno</t>
  </si>
  <si>
    <t>Auditor de Sistemas Júnior</t>
  </si>
  <si>
    <t>Auditor de Sistemas Pleno</t>
  </si>
  <si>
    <t>Auditor de Sistemas Sênior</t>
  </si>
  <si>
    <t>Analista de Teste e Qualidade Júnior</t>
  </si>
  <si>
    <t>Analista de Teste e Qualidade Sênior</t>
  </si>
  <si>
    <t>Analista de Teste e Qualidade Pleno</t>
  </si>
  <si>
    <t>Analista de Suporte Sênior</t>
  </si>
  <si>
    <t>Administrador de Redes Júnior</t>
  </si>
  <si>
    <t>Administrador de Redes Pleno</t>
  </si>
  <si>
    <t>Administrador de Redes Sênior</t>
  </si>
  <si>
    <t>Analista de Segurança da Informação Júnior</t>
  </si>
  <si>
    <t>Analista de Segurança da Informação Pleno</t>
  </si>
  <si>
    <t>Anallista de BI Júnior</t>
  </si>
  <si>
    <t>Anallista de BI Pleno</t>
  </si>
  <si>
    <t>Anallista de BI Sênior</t>
  </si>
  <si>
    <t>Analista de Projetos Júnior</t>
  </si>
  <si>
    <t>Analista de Projetos Pleno</t>
  </si>
  <si>
    <t>Analista de Projetos Sênior</t>
  </si>
  <si>
    <t>Consultor SAP - (Funcional. ABAP. BASIS) Júnior</t>
  </si>
  <si>
    <t>Consultor SAP - (Funcional. ABAP. BASIS) Pleno</t>
  </si>
  <si>
    <t>Consultor SAP - (Funcional. ABAP. BASIS) Sênior</t>
  </si>
  <si>
    <t>Engenheiro Dados Júnior</t>
  </si>
  <si>
    <t>Engenheiro Dados Pleno</t>
  </si>
  <si>
    <t>Engenheiro Dados Sênior</t>
  </si>
  <si>
    <t>Cientista de Dados Júnior</t>
  </si>
  <si>
    <t>Cientista de Dados Pleno</t>
  </si>
  <si>
    <t>Cientista de Dados Sênior</t>
  </si>
  <si>
    <t>Especialista RPA Júnior</t>
  </si>
  <si>
    <t>Especialista RPA Pleno</t>
  </si>
  <si>
    <t>Especialista RPA Sênior</t>
  </si>
  <si>
    <t>Desenvolvedor Front-End Júnior</t>
  </si>
  <si>
    <t>Desenvolvedor Mobile(Android - IOS) Júnior</t>
  </si>
  <si>
    <t>Desenvolvedor Mobile(Android - IOS) Pleno</t>
  </si>
  <si>
    <t>Desenvolvedor Mobile(Android - IOS) Sênior</t>
  </si>
  <si>
    <t>Desenvolvedor JAVA Júnior</t>
  </si>
  <si>
    <t>Desenvolvedor JAVA Pleno</t>
  </si>
  <si>
    <t>Desenvolvedor JAVA Sênior</t>
  </si>
  <si>
    <t>Desenvolvedor .NET Júnior</t>
  </si>
  <si>
    <t>Desenvolvedor .NET Pleno</t>
  </si>
  <si>
    <t>Desenvolvedor .NET Sênior</t>
  </si>
  <si>
    <t>Desenvolvedor Phyton Júnior</t>
  </si>
  <si>
    <t>Desenvolvedor Phyton Pleno</t>
  </si>
  <si>
    <t>Desenvolvedor Phyton Sênior</t>
  </si>
  <si>
    <t>Desenvolvedor PHP Júnior</t>
  </si>
  <si>
    <t>Desenvolvedor PHP Pleno</t>
  </si>
  <si>
    <t>Desenvolvedor PHP Sênior</t>
  </si>
  <si>
    <t>Desenvolvedor Ruby Júnior</t>
  </si>
  <si>
    <t>Desenvolvedor Ruby Pleno</t>
  </si>
  <si>
    <t>Desenvolvedor Ruby Sênior</t>
  </si>
  <si>
    <t>Desenvolvedor React/Angular Júnior</t>
  </si>
  <si>
    <t>Desenvolvedor React/Angular Pleno</t>
  </si>
  <si>
    <t>Desenvolvedor React/Angular Sênior</t>
  </si>
  <si>
    <t>Desenvolvedor Node Júnior</t>
  </si>
  <si>
    <t>Desenvolvedor Node Pleno</t>
  </si>
  <si>
    <t>Desenvolvedor Node Sênior</t>
  </si>
  <si>
    <t>Scrum Master Júnior</t>
  </si>
  <si>
    <t>Scrum Master Pleno</t>
  </si>
  <si>
    <t>Scrum Master Sênior</t>
  </si>
  <si>
    <t>Desenvolvedor Mobile - React Native Júnior</t>
  </si>
  <si>
    <t>Desenvolvedor Mobile - React Native Pleno</t>
  </si>
  <si>
    <t>Desenvolvedor Mobile - React Native Sênior</t>
  </si>
  <si>
    <t>CISO (Chief Security Officer)</t>
  </si>
  <si>
    <t>Tech Lead</t>
  </si>
  <si>
    <t>Especialista Cloud/DevOps</t>
  </si>
  <si>
    <t>Engenheiro de Software</t>
  </si>
  <si>
    <t>Engenheiro de Big Data</t>
  </si>
  <si>
    <t>Guia Salarial Robert Walters 2023</t>
  </si>
  <si>
    <t>Salary Range 2022</t>
  </si>
  <si>
    <t>Salary Range 2023</t>
  </si>
  <si>
    <t>Job Group</t>
  </si>
  <si>
    <t>Job Title [Experience Level]</t>
  </si>
  <si>
    <t>Média Salarial</t>
  </si>
  <si>
    <t>Data</t>
  </si>
  <si>
    <t>BI Manager [8-12 Years]</t>
  </si>
  <si>
    <t>CDO [12+ Years]</t>
  </si>
  <si>
    <t>Data Analytics [4-8 Years]</t>
  </si>
  <si>
    <t>Data Analytics [8-12 Years]</t>
  </si>
  <si>
    <t>Data Engineer [4-8 Years]</t>
  </si>
  <si>
    <t>Data Scientist [4-8 Years]</t>
  </si>
  <si>
    <t>Scrum Master [4-8 Years]</t>
  </si>
  <si>
    <t>UX/UI [4-8 Years]</t>
  </si>
  <si>
    <t>UX/UI [8-12 Years]</t>
  </si>
  <si>
    <t>Development</t>
  </si>
  <si>
    <t>Developer [4-8 Years]</t>
  </si>
  <si>
    <t>Development Manager [8-12 Years]</t>
  </si>
  <si>
    <t>Tech Lead [8-12 Years]</t>
  </si>
  <si>
    <t>Infrastructure Manager [8-12 Years]</t>
  </si>
  <si>
    <t>Infrastructure Specialist [8-12 Years]</t>
  </si>
  <si>
    <t>CIO [12+ Years]</t>
  </si>
  <si>
    <t>CTO/IT Director [12+ Years]</t>
  </si>
  <si>
    <t>IT Manager [8-12 Years]</t>
  </si>
  <si>
    <t>Security Information</t>
  </si>
  <si>
    <t>CISO/CSO [12+ Years]</t>
  </si>
  <si>
    <t>Information Security Manager [8-12 Years]</t>
  </si>
  <si>
    <t>Information Security Specialist [4-8 Years]</t>
  </si>
  <si>
    <t>Systems</t>
  </si>
  <si>
    <t>Architect [4-8 Years]</t>
  </si>
  <si>
    <t>Architect [8-12 Years]</t>
  </si>
  <si>
    <t>Cloud Manager [4-8 Years]</t>
  </si>
  <si>
    <t>Cloud Manager [8-12 Years]</t>
  </si>
  <si>
    <t>Cloud Specialist [4-8 Years]</t>
  </si>
  <si>
    <t>Devops Manager [8-12 Years]</t>
  </si>
  <si>
    <t>Devops Specialist [4-8 Years]</t>
  </si>
  <si>
    <t>PMO [4-8 Years]</t>
  </si>
  <si>
    <t>PMO [8-12 Years]</t>
  </si>
  <si>
    <t>Project Manager [4-8 Years]</t>
  </si>
  <si>
    <t>Project Manager [8-12 Years]</t>
  </si>
  <si>
    <t>System Analyst [4-8 Years]</t>
  </si>
  <si>
    <t>System Analyst [8-12 Years]</t>
  </si>
  <si>
    <t>System Manager [8-12 Years]</t>
  </si>
  <si>
    <t>System Specialist [4-8 Years]</t>
  </si>
  <si>
    <t>System Specialist [8-12 Years]</t>
  </si>
  <si>
    <t>Tester [4-8 Years]</t>
  </si>
  <si>
    <t>Tester [8-12 Years]</t>
  </si>
  <si>
    <t>Guia Hays - Análise de Tendências e Salários - 2023</t>
  </si>
  <si>
    <t>Temporário</t>
  </si>
  <si>
    <t>Terceiro</t>
  </si>
  <si>
    <t>Campinas</t>
  </si>
  <si>
    <t>Service Desk</t>
  </si>
  <si>
    <t>Analista de Service Desk</t>
  </si>
  <si>
    <t xml:space="preserve">Coordenador de Service Desk </t>
  </si>
  <si>
    <t>Sistemas</t>
  </si>
  <si>
    <t xml:space="preserve">Analista de Sistemas </t>
  </si>
  <si>
    <t>Suporte</t>
  </si>
  <si>
    <t xml:space="preserve">Analista de Suporte </t>
  </si>
  <si>
    <t>Telecomunicações</t>
  </si>
  <si>
    <t xml:space="preserve">Analista de Telecomunicações </t>
  </si>
  <si>
    <t xml:space="preserve">Coordenador de Telecomunicações </t>
  </si>
  <si>
    <t xml:space="preserve">Engenheiro de Telecomunicação </t>
  </si>
  <si>
    <t xml:space="preserve">Especialista de Telecomunicações </t>
  </si>
  <si>
    <t>Gerente de Telecomunicações</t>
  </si>
  <si>
    <t>Agile</t>
  </si>
  <si>
    <t xml:space="preserve">Scrum Master  </t>
  </si>
  <si>
    <t>Analytics</t>
  </si>
  <si>
    <t xml:space="preserve">Data Science </t>
  </si>
  <si>
    <t xml:space="preserve">Data Science Manager </t>
  </si>
  <si>
    <t xml:space="preserve">Data Science Specialist </t>
  </si>
  <si>
    <t xml:space="preserve">Software Architect </t>
  </si>
  <si>
    <t>Architecture</t>
  </si>
  <si>
    <t xml:space="preserve">Solution Archtecture Manager </t>
  </si>
  <si>
    <t xml:space="preserve">System Archtect </t>
  </si>
  <si>
    <t>Business Inteligence</t>
  </si>
  <si>
    <t xml:space="preserve">Analista de BI  </t>
  </si>
  <si>
    <t xml:space="preserve">Líder/Especialista de BI  </t>
  </si>
  <si>
    <t>Cloud Computing</t>
  </si>
  <si>
    <t xml:space="preserve">Analista de Cloud Computing </t>
  </si>
  <si>
    <t xml:space="preserve">Arquiteto de Cloud Computing </t>
  </si>
  <si>
    <t xml:space="preserve">Especialista de Cloud Computing </t>
  </si>
  <si>
    <t xml:space="preserve">Desenvolvedor  </t>
  </si>
  <si>
    <t xml:space="preserve">Desenvolvedor Android </t>
  </si>
  <si>
    <t xml:space="preserve">Desenvolvedor Back-End .Net </t>
  </si>
  <si>
    <t xml:space="preserve">Desenvolvedor Back-End Java </t>
  </si>
  <si>
    <t xml:space="preserve">Desenvolvedor Back-End PHP </t>
  </si>
  <si>
    <t xml:space="preserve">Desenvolvedor Front-End Javascript </t>
  </si>
  <si>
    <t xml:space="preserve">Desenvolvedor Full-Stack Java </t>
  </si>
  <si>
    <t xml:space="preserve">Desenvolvedor iOS </t>
  </si>
  <si>
    <t xml:space="preserve">Engenheiro de Software </t>
  </si>
  <si>
    <t>Desenvolvedor ADVPL</t>
  </si>
  <si>
    <t>Desenvolvedor Back-End Python</t>
  </si>
  <si>
    <t>Desenvolvedor Back-End Ruby</t>
  </si>
  <si>
    <t>Desenvolvedor C</t>
  </si>
  <si>
    <t>Desenvolvedor Full-Stack PHP</t>
  </si>
  <si>
    <t>Enterprise</t>
  </si>
  <si>
    <t xml:space="preserve">SAP Analyst FI/CO </t>
  </si>
  <si>
    <t xml:space="preserve">SAP Analyst SD/MM </t>
  </si>
  <si>
    <t xml:space="preserve">SAP Consultant FI/CO </t>
  </si>
  <si>
    <t xml:space="preserve">SAP Consultant SD/MM </t>
  </si>
  <si>
    <t>SAP Project Manager</t>
  </si>
  <si>
    <t>Geral</t>
  </si>
  <si>
    <t xml:space="preserve">Analista de Tecnologia </t>
  </si>
  <si>
    <t xml:space="preserve">Business Analyst </t>
  </si>
  <si>
    <t xml:space="preserve">Business Partner de TI </t>
  </si>
  <si>
    <t xml:space="preserve">Coordenador de Tecnologia </t>
  </si>
  <si>
    <t xml:space="preserve">Gerente de TI </t>
  </si>
  <si>
    <t xml:space="preserve">Gerente Sênior de Tecnologia </t>
  </si>
  <si>
    <t>Infraestrutura</t>
  </si>
  <si>
    <t xml:space="preserve">Analista de Infraestrutura </t>
  </si>
  <si>
    <t xml:space="preserve">Arquiteto de Infraestrutura </t>
  </si>
  <si>
    <t xml:space="preserve">Coordenador de Infraestrutura </t>
  </si>
  <si>
    <t xml:space="preserve">Gerente de Infraestrutura </t>
  </si>
  <si>
    <t>Infraestrutura/Telecom</t>
  </si>
  <si>
    <t>Projetos SAP</t>
  </si>
  <si>
    <t xml:space="preserve">Gerente de Projetos SAP </t>
  </si>
  <si>
    <t>Redes</t>
  </si>
  <si>
    <t xml:space="preserve">Analista de Redes </t>
  </si>
  <si>
    <t xml:space="preserve">Arquiteto de Redes </t>
  </si>
  <si>
    <t xml:space="preserve">Coordenador de Redes </t>
  </si>
  <si>
    <t xml:space="preserve">Engenheiro de Redes </t>
  </si>
  <si>
    <t xml:space="preserve">Especialista de Redes </t>
  </si>
  <si>
    <t xml:space="preserve">Técnico de Redes </t>
  </si>
  <si>
    <t>Segurança da Informação</t>
  </si>
  <si>
    <t xml:space="preserve">Analista de Segurança da Informação </t>
  </si>
  <si>
    <t xml:space="preserve">Coordenador de Segurança da Informação </t>
  </si>
  <si>
    <t xml:space="preserve">Engenheiro de Segurança da Informação </t>
  </si>
  <si>
    <t xml:space="preserve">Especialista de Segurança da Informação </t>
  </si>
  <si>
    <t xml:space="preserve">Gerente de Segurança da Informação </t>
  </si>
  <si>
    <t>Guia Salarial Fox Tech</t>
  </si>
  <si>
    <t>CLT</t>
  </si>
  <si>
    <t>PJ</t>
  </si>
  <si>
    <t>Cargos</t>
  </si>
  <si>
    <t>PME</t>
  </si>
  <si>
    <t>Min</t>
  </si>
  <si>
    <t>Med</t>
  </si>
  <si>
    <t>Max</t>
  </si>
  <si>
    <t>C-LEVEL</t>
  </si>
  <si>
    <t>CEO</t>
  </si>
  <si>
    <t>CTO</t>
  </si>
  <si>
    <t>CIO</t>
  </si>
  <si>
    <t>CFO</t>
  </si>
  <si>
    <t>CHRO</t>
  </si>
  <si>
    <t>COO</t>
  </si>
  <si>
    <t>DIRETORES</t>
  </si>
  <si>
    <t>DIRETOR DE TECNOLOGIA</t>
  </si>
  <si>
    <t>DIRETOR DE ENGENHARIA</t>
  </si>
  <si>
    <t>DIRETOR DE INFRAESTRUTURA</t>
  </si>
  <si>
    <t>DIRETOR DE SEGURANÇA</t>
  </si>
  <si>
    <t>DIRETOR DE MARKETING</t>
  </si>
  <si>
    <t>DIRETOR DE RH</t>
  </si>
  <si>
    <t>DIRETOR FINANCEIRO</t>
  </si>
  <si>
    <t>DIRETOR COMERCIAL</t>
  </si>
  <si>
    <t>DIRETOR DE PRODUTO</t>
  </si>
  <si>
    <t>GERENTES E HEADS</t>
  </si>
  <si>
    <t>GER/HEAD DE DESENVOLVIMENTO</t>
  </si>
  <si>
    <t>GER/HEAD DE INFRAESTRUTURA</t>
  </si>
  <si>
    <t>GER/HEAD DE SEGURANÇA</t>
  </si>
  <si>
    <t>GER/HEAD DE DADOS</t>
  </si>
  <si>
    <t>GER/HEAD DE MARKETING</t>
  </si>
  <si>
    <t>GER/HEAD DE RH</t>
  </si>
  <si>
    <t>GER/HEAD FINANCEIRO</t>
  </si>
  <si>
    <t>GER/HEAD COMERCIAL</t>
  </si>
  <si>
    <t>HEAD DE PRODUTO</t>
  </si>
  <si>
    <t>TECH MANAGER / GERENTE DE TECNOLOGIA</t>
  </si>
  <si>
    <t>PRODUTO, DADOS, INFRA E QUALIDADE</t>
  </si>
  <si>
    <t>TECH LEAD</t>
  </si>
  <si>
    <t>PRODUCT MANAGER</t>
  </si>
  <si>
    <t>PRODUCT OWNER</t>
  </si>
  <si>
    <t>PRODUCT DESIGNER</t>
  </si>
  <si>
    <t>SRE / DEV OPS.</t>
  </si>
  <si>
    <t>ARQUITETO DE SOFTWARE</t>
  </si>
  <si>
    <t>AGILE COACH / SCRUM MASTER</t>
  </si>
  <si>
    <t>ENGENHEIRO DE QA</t>
  </si>
  <si>
    <t>ENGENHEIRO DE DADOS</t>
  </si>
  <si>
    <t>CIENTISTA DE DADOS / BI</t>
  </si>
  <si>
    <t>DESENVOLVEDORES</t>
  </si>
  <si>
    <t>UX / UI</t>
  </si>
  <si>
    <t>HRBP</t>
  </si>
  <si>
    <t>TECH RECRUITER</t>
  </si>
  <si>
    <t>DESENVOLVEDOR SENIOR FULL STACK</t>
  </si>
  <si>
    <t>DESENVOLVEDOR PLENO FULL STACK</t>
  </si>
  <si>
    <t>DESENVOLVEDOR JUNIOR FULL STACK</t>
  </si>
  <si>
    <t>DESENVOLVEDOR SENIOR FRONT END</t>
  </si>
  <si>
    <t>DESENVOLVEDOR PLENO FRONT END</t>
  </si>
  <si>
    <t>DESENVOLVEDOR JUNIOR FRONT END</t>
  </si>
  <si>
    <t>DESENVOLVEDOR SENIOR BACK END</t>
  </si>
  <si>
    <t>DESENVOLVEDOR PLENO BACK END</t>
  </si>
  <si>
    <t>DESENVOLVEDOR JUNIOR BACK END</t>
  </si>
  <si>
    <t>DESENVOLVEDOR MOBILE SENIOR</t>
  </si>
  <si>
    <t>DESENVOLVEDOR MOBILE PLENO</t>
  </si>
  <si>
    <t>DESENVOLVEDOR MOBILE JUNIOR</t>
  </si>
  <si>
    <t>BACK END</t>
  </si>
  <si>
    <t>JAVA SR</t>
  </si>
  <si>
    <t>JAVA PL</t>
  </si>
  <si>
    <t>JAVA JR</t>
  </si>
  <si>
    <t>PYTHON SR</t>
  </si>
  <si>
    <t>PYTHON PL</t>
  </si>
  <si>
    <t>PYTHON JR</t>
  </si>
  <si>
    <t>RUBY SR</t>
  </si>
  <si>
    <t>RUBY PL</t>
  </si>
  <si>
    <t>RUBY JR</t>
  </si>
  <si>
    <t>PHP SR</t>
  </si>
  <si>
    <t>PHP PL</t>
  </si>
  <si>
    <t>PHP JR</t>
  </si>
  <si>
    <t>C# / .NET SR</t>
  </si>
  <si>
    <t>C# / .NET PL</t>
  </si>
  <si>
    <t>C# / .NET JR</t>
  </si>
  <si>
    <t>NODE.JS SR</t>
  </si>
  <si>
    <t>NODE.JS PL</t>
  </si>
  <si>
    <t>NODE.JS JR</t>
  </si>
  <si>
    <t>FRONT END</t>
  </si>
  <si>
    <t>JAVASCRIPT + HTML + CSS SR</t>
  </si>
  <si>
    <t>JAVASCRIPT + HTML + CSS PL</t>
  </si>
  <si>
    <t>JAVASCRIPT + HTML + CSS JR</t>
  </si>
  <si>
    <t>ANGULAR SR</t>
  </si>
  <si>
    <t>ANGULAR PL</t>
  </si>
  <si>
    <t>ANGULAR JR</t>
  </si>
  <si>
    <t>REACT SR</t>
  </si>
  <si>
    <t>REACT PL</t>
  </si>
  <si>
    <t>REACT JR</t>
  </si>
  <si>
    <t>VUE SR</t>
  </si>
  <si>
    <t>VUE PL</t>
  </si>
  <si>
    <t>VUE JR</t>
  </si>
  <si>
    <t>MOBILE</t>
  </si>
  <si>
    <t>ANDROID SR</t>
  </si>
  <si>
    <t>ANDROID PL</t>
  </si>
  <si>
    <t>ANDROID JR</t>
  </si>
  <si>
    <t>IOS SR</t>
  </si>
  <si>
    <t>IOS PL</t>
  </si>
  <si>
    <t>IOS JR</t>
  </si>
  <si>
    <t>Sequência</t>
  </si>
  <si>
    <t>Técnico de suporte ao usuário de tecnologia da informação Junior</t>
  </si>
  <si>
    <t>Técnico de suporte ao usuário de tecnologia da informação Pleno</t>
  </si>
  <si>
    <t>Técnico de suporte ao usuário de tecnologia da informação Senior</t>
  </si>
  <si>
    <t>Técnico em manutenção de equipamentos de informática Junior</t>
  </si>
  <si>
    <t>Técnico em manutenção de equipamentos de informática Pleno</t>
  </si>
  <si>
    <t>Técnico em manutenção de equipamentos de informática Senior</t>
  </si>
  <si>
    <t>Gerente de suporte técnico de tecnologia da informação</t>
  </si>
  <si>
    <t>Analista de suporte computacional Junior</t>
  </si>
  <si>
    <t>Analista de suporte computacional Pleno</t>
  </si>
  <si>
    <t>Analista de suporte computacional Senior</t>
  </si>
  <si>
    <t>Gerente de infraestrutura de tecnologia da informação</t>
  </si>
  <si>
    <t>Administrador de banco de dados - Junior</t>
  </si>
  <si>
    <t>Administrador de banco de dados - Pleno</t>
  </si>
  <si>
    <t>Administrador de banco de dados - Senior</t>
  </si>
  <si>
    <t>Administrador de sistemas operacionais Junior</t>
  </si>
  <si>
    <t>Administrador de sistemas operacionais Pleno</t>
  </si>
  <si>
    <t>Administrador de sistemas operacionais Senior</t>
  </si>
  <si>
    <t>Analista de redes e de comunicação de dados Junior</t>
  </si>
  <si>
    <t>Analista de redes e de comunicação de dados Pleno</t>
  </si>
  <si>
    <t>Analista de redes e de comunicação de dados Senior</t>
  </si>
  <si>
    <t>Tecnico de Rede (Telecomunicacoes) Junior</t>
  </si>
  <si>
    <t>Tecnico de Rede (Telecomunicacoes) Pleno</t>
  </si>
  <si>
    <t>Tecnico de Rede (Telecomunicacoes) Senior</t>
  </si>
  <si>
    <t>Desenvolvedor de sistemas de tecnologia da informação Junior</t>
  </si>
  <si>
    <t>Desenvolvedor de sistemas de tecnologia da informação Pleno</t>
  </si>
  <si>
    <t>Desenvolvedor de sistemas de tecnologia da informação Senior</t>
  </si>
  <si>
    <t>Analista de sistemas de automação - Junior</t>
  </si>
  <si>
    <t>Analista de sistemas de automação - Pleno</t>
  </si>
  <si>
    <t>Analista de sistemas de automação - Senior</t>
  </si>
  <si>
    <t>Administrador em segurança da informação - Junior</t>
  </si>
  <si>
    <t>Administrador em segurança da informação - Pleno</t>
  </si>
  <si>
    <t>Administrador em segurança da informação - Senior</t>
  </si>
  <si>
    <t>Gerente de segurança da informação</t>
  </si>
  <si>
    <t>GERSUP</t>
  </si>
  <si>
    <t>ASUPCOMP-01</t>
  </si>
  <si>
    <t>ASUPCOMP-02</t>
  </si>
  <si>
    <t>ASUPCOMP-03</t>
  </si>
  <si>
    <t>GERINF</t>
  </si>
  <si>
    <t>ABD-01</t>
  </si>
  <si>
    <t>ABD-02</t>
  </si>
  <si>
    <t>ABD-03</t>
  </si>
  <si>
    <t>ASO-01</t>
  </si>
  <si>
    <t>ASO-02</t>
  </si>
  <si>
    <t>ASO-03</t>
  </si>
  <si>
    <t>ARED-01</t>
  </si>
  <si>
    <t>ARED-02</t>
  </si>
  <si>
    <t>ARED-03</t>
  </si>
  <si>
    <t>TECRED-01</t>
  </si>
  <si>
    <t>TECRED-02</t>
  </si>
  <si>
    <t>TECRED-03</t>
  </si>
  <si>
    <t>DESTEC-01</t>
  </si>
  <si>
    <t>DESTEC-02</t>
  </si>
  <si>
    <t>DESTEC-03</t>
  </si>
  <si>
    <t>ASISA-01</t>
  </si>
  <si>
    <t>ASISA-02</t>
  </si>
  <si>
    <t>ASISA-03</t>
  </si>
  <si>
    <t>ASEG-01</t>
  </si>
  <si>
    <t>ASEG-02</t>
  </si>
  <si>
    <t>ASEG-03</t>
  </si>
  <si>
    <t>GERSEG</t>
  </si>
  <si>
    <t>TECSUP-01</t>
  </si>
  <si>
    <t>TECSUP-02</t>
  </si>
  <si>
    <t>TECSUP-03</t>
  </si>
  <si>
    <t>TECMAN-01</t>
  </si>
  <si>
    <t>TECMAN-02</t>
  </si>
  <si>
    <t>TECMAN-03</t>
  </si>
  <si>
    <t>3172-10</t>
  </si>
  <si>
    <t>3132-20</t>
  </si>
  <si>
    <t>1425-30</t>
  </si>
  <si>
    <t>2124-20</t>
  </si>
  <si>
    <t>1425-5, 1425-15</t>
  </si>
  <si>
    <t>2123-5</t>
  </si>
  <si>
    <t>2123-15</t>
  </si>
  <si>
    <t>2124-10, 2123-10</t>
  </si>
  <si>
    <t>3133-10</t>
  </si>
  <si>
    <t>3171-10</t>
  </si>
  <si>
    <t>2124-15</t>
  </si>
  <si>
    <t>2123-20</t>
  </si>
  <si>
    <t>1425-25</t>
  </si>
  <si>
    <t>Código Perfil</t>
  </si>
  <si>
    <t>Código CBO</t>
  </si>
  <si>
    <t>Analista de Segurança da Informação Sênior</t>
  </si>
  <si>
    <t>6/2022</t>
  </si>
  <si>
    <t>Objeto: Pregão Eletrônico -  Contratação de serviços de infraestrutura de TIC (Tecnologia da Informação e Comunicações) pelo período de 12 (doze) meses, conforme especificações e condições estabelecidas neste termo de referência.</t>
  </si>
  <si>
    <t>Especialista Técnico Middleware</t>
  </si>
  <si>
    <t>Analista de Middleware – Plataforma Microsoft - Sênior</t>
  </si>
  <si>
    <t>Analista de Middleware – Plataforma Java/Apache - Pleno</t>
  </si>
  <si>
    <t>Analista de Middleware – Plataforma Java - Sênior</t>
  </si>
  <si>
    <t>Analista de Middleware - Plataforma Notes - Pleno</t>
  </si>
  <si>
    <t>Analista DBA - Foco em Análise e Otimização de Queries - Pleno</t>
  </si>
  <si>
    <t>Analista DBA - Oracle - Sênior</t>
  </si>
  <si>
    <t>Analista DBA – SQL Server - Sênior</t>
  </si>
  <si>
    <t>Analista de Virtualização e Armazenamento - Sênior</t>
  </si>
  <si>
    <t>Analista de Virtualização e Armazenamento - Pleno</t>
  </si>
  <si>
    <t>Analista de Sistemas Operacionais – Windows Server - Sênior</t>
  </si>
  <si>
    <t>Analista de Sistemas Operacionais – Windows Server - Pleno</t>
  </si>
  <si>
    <t>Analista de Sistemas Operacionais – Unix - Sênior</t>
  </si>
  <si>
    <t>Analista de Redes</t>
  </si>
  <si>
    <t>Analista de Redes - Sênior</t>
  </si>
  <si>
    <t>Analista de Redes - Pleno</t>
  </si>
  <si>
    <t>Especialista Técnico Segurança da Informação</t>
  </si>
  <si>
    <t>Analista de Segurança da Informação - Redes - Pleno</t>
  </si>
  <si>
    <t>Analista de Segurança da Informação - Sistemas Operacionais - Pleno</t>
  </si>
  <si>
    <t>Operador - Pleno</t>
  </si>
  <si>
    <t>Analista de Acesso - Pleno</t>
  </si>
  <si>
    <t>Analista de Monitoramento - Pleno</t>
  </si>
  <si>
    <t>Analista de Backup - Sênior</t>
  </si>
  <si>
    <t>Analista de Produção - Pleno</t>
  </si>
  <si>
    <t>Coordenador de Operações</t>
  </si>
  <si>
    <t>Analista de Qualidade Pleno</t>
  </si>
  <si>
    <t>Analista de Qualidade Sênior</t>
  </si>
  <si>
    <t xml:space="preserve">0,5 </t>
  </si>
  <si>
    <t>AUTORIDADE PORTUARIA DE SANTOS S.A</t>
  </si>
  <si>
    <t>399003</t>
  </si>
  <si>
    <t>Objeto: Pregão Eletrônico -  Contratação de pessoa jurídica para a prestação de serviços de manutenção preventiva e corretiva na Infraestrutura Tecnológica da Autoridade Portuária de Santos   APS, considerando todas as áreas do Porto Organizado (margem direita e margem esquerda, além da Usina Hidrelétrica de Itatinga em Bertioga) e a infraestrutura do Sistema de Segurança Pública Portuária - SSPP.</t>
  </si>
  <si>
    <t>BANCO DA AMAZONIA S/A</t>
  </si>
  <si>
    <t>179007</t>
  </si>
  <si>
    <t>45/2022</t>
  </si>
  <si>
    <t>79/2022</t>
  </si>
  <si>
    <t>Objeto: Pregão Eletrônico -  Serviços de gerenciamento de infraestrutura de tecnologia da informação e comunicação (tic) - Serviço de Service Desk, destinada ao atendimento de clientes internos e externos (Credenciados/parceiros de negócios do BASA) e sustentação de infraestrutura de tecnologia para organização, desenvolvimento, implantação e execução continuada de Tarefas de Suporte, Rotina e Demanda,conforme especificações do Edital e seus anexos.</t>
  </si>
  <si>
    <t>15/12/22022</t>
  </si>
  <si>
    <t>Atendente Service Desk - Técnico de suporte ao usuário TIC - N1</t>
  </si>
  <si>
    <t>Analista de Suporte - N1</t>
  </si>
  <si>
    <t>Analista de Suporte - N2</t>
  </si>
  <si>
    <t>Supervisor</t>
  </si>
  <si>
    <t>000102022</t>
  </si>
  <si>
    <t>Objeto: Pregão Eletrônico -  Contratação de empresa especializada para prestar serviço continuado de testes de intrusão (Pentest) em redes, sistemas de informação e ativos de tecnologia do Banco da Amazônia, pelo período de 36 (trinte e seis) meses, prorrogáveis até o limite legal.</t>
  </si>
  <si>
    <t>Analista de Cibersegurança</t>
  </si>
  <si>
    <t>BASE NAVAL DE ARATU - BA</t>
  </si>
  <si>
    <t>782801</t>
  </si>
  <si>
    <t>000272022</t>
  </si>
  <si>
    <t>Objeto: Pregão Eletrônico -  Contratação de empresa especializada para prestação de serviço de manutenção da rede local e computadores do Complexo Naval de Aratu.</t>
  </si>
  <si>
    <t>TÉCNICO NIVEL I</t>
  </si>
  <si>
    <t xml:space="preserve">TÉCNICO NIVEL II		</t>
  </si>
  <si>
    <t>CAMARA DOS DEPUTADOS</t>
  </si>
  <si>
    <t>010001</t>
  </si>
  <si>
    <t>001032022</t>
  </si>
  <si>
    <t>Objeto: Pregão Eletrônico -  Prestação de serviços continuados, com dedicação exclusiva de profissionais, por empresa especializada na área de apoio à infraestrutura de TI, pelo período de doze meses.</t>
  </si>
  <si>
    <t>11/10/22022</t>
  </si>
  <si>
    <t>TÉCNICO DE APOIO A OPERAÇÕES EM DATA CENTER (JORNADAS DE 7 ÀS 13H E DE 13 ÀS 19H)</t>
  </si>
  <si>
    <t>TÉCNICO DE APOIO A OPERAÇÕES EM DATA CENTER (JORNADA DAS 19 À 1H)</t>
  </si>
  <si>
    <t>TÉCNICO DE APOIO A OPERAÇÕES EM DATA CENTER (JORNADA DA 1H ÀS 7H)</t>
  </si>
  <si>
    <t>TÉCNICO DE APOIO AO MONITORAMENTO DA INFRAESTRUTURA (JORNADAS DE 7 ÀS 13H E DE 13 ÀS 19H)</t>
  </si>
  <si>
    <t>TÉCNICO DE APOIO AO MONITORAMENTO DA INFRAESTRUTURA (JORNADA DAS 19 À 1H)</t>
  </si>
  <si>
    <t>TÉCNICO DE APOIO AO MONITORAMENTO DA INFRAESTRUTURA (JORNADA DA 1H ÀS 7H)</t>
  </si>
  <si>
    <t>TÉCNICO INSTALADOR DE CABEAMENTO</t>
  </si>
  <si>
    <t>TÉCNICO DE MANUTENÇÃO DE INFRAESTRUTURA DE REDE</t>
  </si>
  <si>
    <t>ANALISTA DE INFRAESTRUTURA DE TI PLENO</t>
  </si>
  <si>
    <t>ANALISTA DE INFRAESTRUTURA DE TI SÊNIOR</t>
  </si>
  <si>
    <t>ANALISTA DE INFRAESTRUTURA DE TI MASTER</t>
  </si>
  <si>
    <t>SUPERVISOR TÉCNICO</t>
  </si>
  <si>
    <t>Objeto: Pregão Eletrônico -  Prestação de serviços continuados de atendimento e suporte técnico à microinformática, com dedicação exclusiva de profissionais, por empresa especializada, para cerca de 12.000 (doze mil) estações de trabalho, pelo período de doze meses.</t>
  </si>
  <si>
    <t>001182022</t>
  </si>
  <si>
    <t>Analista de suporte técnico</t>
  </si>
  <si>
    <t>Encarregado de suporte técnico</t>
  </si>
  <si>
    <t>Analista de contratos especializado em gerenciamento de fornecedores e contratos de informática</t>
  </si>
  <si>
    <t>Analista de suporte técnico especializado em gerenciamento de software de microinformática</t>
  </si>
  <si>
    <t>Analista de qualidade especializado em monitoramento e controle de qualidade de service desk</t>
  </si>
  <si>
    <t>Líder de service desk</t>
  </si>
  <si>
    <t>Analista de suporte técnico especializado em levantamento de requisitos, especificação e orçamento de contratações de ti</t>
  </si>
  <si>
    <t>CENTRO DE AQUISIÇÕES ESPECIFICAS</t>
  </si>
  <si>
    <t>Objeto: Pregão Eletrônico -  Contratação de empresa especializada para a prestação dos serviços técnicos na área de Tecnologia da Informação e Comunicações (TIC), sem dedicação exclusiva de mão de obra, para dar continuidade ao suporte aos usuários do Complexo Santos Dumont (CSD) e das organizações apoiadas pelo Destacamento de Controle Do Espaço Aéreo e Telemática do Rio de Janeiro (DTCEATM-RJ)</t>
  </si>
  <si>
    <t>002482022</t>
  </si>
  <si>
    <t>CENTRO DE TECNOLOGIA MINERAL - CETEM - RJ</t>
  </si>
  <si>
    <t>240127</t>
  </si>
  <si>
    <t>000012022</t>
  </si>
  <si>
    <t>Objeto: Pregão Eletrônico -  Contratação de empresa especializada na prestação de serviço de Tecnologia da Informação e Comunicação (TIC) para a operação e manutenção da infraestrutura de TIC do CETEM, envolvendo mão de obra devidamente qualificada, para atender às demandas do CETEM, em sua sede no Rio de Janeiro - CETEM/RJ e em seu Núcleo Regional localizado no Município de Cachoeiro de Itapemirim no Espírito Santo - NRES</t>
  </si>
  <si>
    <t>Técnico em manutenção de equipamentos de informática Sênior</t>
  </si>
  <si>
    <t>Coordenador de Infraestrutura de Tecnologia da Informação</t>
  </si>
  <si>
    <t>Administrador de sistemas operacionais Pleno Win/linux</t>
  </si>
  <si>
    <t>CENTRO NAC. DE TECN ELETRONICA AVANCADA S/A</t>
  </si>
  <si>
    <t>245209</t>
  </si>
  <si>
    <t>000282022</t>
  </si>
  <si>
    <t>Objeto: Pregão Eletrônico -  Contratação de serviços técnicos especializados de operação de infraestrutura de Banco de Dados e de atendimento ao usuário de TIC da CEITEC conforme condições, quantidades, exigências e estimativas estabelecidas no Termo de Referência</t>
  </si>
  <si>
    <t>Administrador de banco de dados - Sênior</t>
  </si>
  <si>
    <t>CONSELHO FEDERAL DE CONTABILIDADE/DF</t>
  </si>
  <si>
    <t>383500</t>
  </si>
  <si>
    <t>000112022</t>
  </si>
  <si>
    <t>Objeto: Pregão Eletrônico -  Contratação de empresa especializada para prestação de serviços técnicos de Administração e Operação em Regime 24x7, com posto de trabalho no Ambiente de Tecnologia da Informação, em regime de 5 dias x 8 horas diárias (horário de expediente do CFC)  a  m de gerenciamento do Ambiente de Tecnologia da Informação do Conselho Federal de Contabilidade (CFC) em Brasília   DF.</t>
  </si>
  <si>
    <t>Administração de redes</t>
  </si>
  <si>
    <t>Técnicos em operação e monitoração de computadores</t>
  </si>
  <si>
    <t>CONSELHO REGIONAL DE QUÍMICA XII REGIÃO</t>
  </si>
  <si>
    <t>926774</t>
  </si>
  <si>
    <t>000042022</t>
  </si>
  <si>
    <t>Objeto: Pregão Eletrônico -  Contratação de serviço de tecnologia da informação e comunicação que compreende suporte aos usuários, manutenção em equipamentos de informática, operação e sustentação da infraestrutura de TIC, abrangendo os níveis N1, N2 e N3, conforme quantitativos e condições estabelecidos no edital e seus anexos.</t>
  </si>
  <si>
    <t>30/03/2022</t>
  </si>
  <si>
    <t>COORD. GERAL, DE LIC. CONT. E DOC/DGI/SE/CGU</t>
  </si>
  <si>
    <t>370003</t>
  </si>
  <si>
    <t>Objeto: Pregão Eletrônico -  Prestação de serviços técnicos especializados de TI para operação e gestão de Central de Serviços (Service Desk), contemplando atendimentos de 1º nível, telefônico, e de 2º nível, presencial e remoto, em Brasília e demais 26 (vinte e seis) unidades da federação, por um período de 24 (vinte e quatro) meses, prorrogável até o limite de 60 (sessenta) meses, para o Controladoria Geral da União   CGU.</t>
  </si>
  <si>
    <t>Gestor do Conhecimento</t>
  </si>
  <si>
    <t>Gestor de Atendimento</t>
  </si>
  <si>
    <t>Lider N1</t>
  </si>
  <si>
    <t>Técnico de Suporte N1 - BSB</t>
  </si>
  <si>
    <t>Técnico de Suporte N1 - Atendimento ao Cidadão 600</t>
  </si>
  <si>
    <t>Técnico de Suporte N1 - Atendimento ao Cidadão 1200</t>
  </si>
  <si>
    <t>Técnico de Suporte N1 - Atendimento ao Cidadão 2400</t>
  </si>
  <si>
    <t>Técnico de Suporte N1 - Atendimento a VideoConferencia</t>
  </si>
  <si>
    <t>Técnico de Suporte N1 - Credenciamento</t>
  </si>
  <si>
    <t>Lider N2 - Sede BSB</t>
  </si>
  <si>
    <t>Lider N2 - Oficina de Hardware</t>
  </si>
  <si>
    <t>Tecnico de Suporte N2 - Sede</t>
  </si>
  <si>
    <t>Tecnico de Suporte N2 - Oficina de Hardware</t>
  </si>
  <si>
    <t>Tecnico de Suporte N2 - Suporte a Software</t>
  </si>
  <si>
    <t>Tecnico de Suporte N2 - Estados</t>
  </si>
  <si>
    <t>000072022</t>
  </si>
  <si>
    <t>540004</t>
  </si>
  <si>
    <t>Objeto: Pregão Eletrônico -  O objeto da presente licitação é a escolha da proposta mais vantajosa para a contratação de serviços de operação de infraestrutura e atendimento a usuários de Tecnologia da Informação e Comunicação, realizada por meio de modelo de pagamento fixo mensal, vinculada exclusivamente ao atendimento de níveis mínimos de serviços previamente estabelecidos, conforme condições, quantidades e exigências estabelecidas neste Edital e seus anexos.</t>
  </si>
  <si>
    <t>Técnico de suporte ao usuário de tecnologia da informação- Senior (100% remoto)</t>
  </si>
  <si>
    <t>Técnico em manutenção de equipamentos de informática - Senior</t>
  </si>
  <si>
    <t>Analista de suporte computacional - Senior</t>
  </si>
  <si>
    <t>Analista de suporte computacional - Senior (100% remoto)</t>
  </si>
  <si>
    <t>Gerente de Projetos de infraestrutura (100% remoto)</t>
  </si>
  <si>
    <t>Administrador de sistemas operacionais - Sênior</t>
  </si>
  <si>
    <t>Analista de redes e de comunicação de dados - Senior</t>
  </si>
  <si>
    <t>Administrador em segurança da informação - Sênior</t>
  </si>
  <si>
    <t>COORDENAÇÃO-GERAL DE RECURSOS LOGÍSTICOS - MTUR</t>
  </si>
  <si>
    <t>000542022</t>
  </si>
  <si>
    <t>Objeto: Pregão Eletrônico -  Contratação, em lote único, de empresa especializada na prestação de serviços técnicos, orquestração e gestão inteligente redundante, sustentação, suporte e administração de ambiente de infraestrutura de TIC, pelo período de 12 (doze) meses, envolvendo monitoramento contínuo, local e remoto, proativo e preditivo, do ambiente completo da Defensoria Pública da União   DPU e suas unidades, observando os conceitos de governança da informação.</t>
  </si>
  <si>
    <t>Orquestração de Central de Serviços de 1º Nível - Técnico de suporte ao usuário de tecnologia da informação Pleno</t>
  </si>
  <si>
    <t>Orquestração de Central de Serviços de 1º Nível - Técnico de suporte ao usuário de tecnologia da informação Senior</t>
  </si>
  <si>
    <t>Orquestração do Atendimento a Usuários de 2º Nível Unidades Descentralizadas - Técnico em manutenção de equipamentos de informática Senior - AC</t>
  </si>
  <si>
    <t>Orquestração do Atendimento a Usuários de 2º Nível Unidades Descentralizadas -Técnico em manutenção de equipamentos de informática Senior - AL</t>
  </si>
  <si>
    <t>Orquestração do Atendimento a Usuários de 2º Nível Unidades Descentralizadas -Técnico em manutenção de equipamentos de informática Senior - AP</t>
  </si>
  <si>
    <t>Orquestração do Atendimento a Usuários de 2º Nível Unidades Descentralizadas - Técnico em manutenção de equipamentos de informática Senior - AM</t>
  </si>
  <si>
    <t>Orquestração do Atendimento a Usuários de 2º Nível Unidades Descentralizadas - Técnico em manutenção de equipamentos de informática Senior - BA</t>
  </si>
  <si>
    <t>Orquestração do Atendimento a Usuários de 2º Nível Unidades Descentralizadas - Técnico em manutenção de equipamentos de informática Senior - CE</t>
  </si>
  <si>
    <t>Orquestração do Atendimento a Usuários de 2º Nível Unidades Descentralizadas - Técnico em manutenção de equipamentos de informática Senior - ES</t>
  </si>
  <si>
    <t>Orquestração do Atendimento a Usuários de 2º Nível Unidades Descentralizadas - Técnico em manutenção de equipamentos de informática Senior - GO</t>
  </si>
  <si>
    <t>Orquestração do Atendimento a Usuários de 2º Nível Unidades Descentralizadas - Técnico em manutenção de equipamentos de informática Senior - MA</t>
  </si>
  <si>
    <t>Orquestração do Atendimento a Usuários de 2º Nível Unidades Descentralizadas - Técnico em manutenção de equipamentos de informática Senior - MT</t>
  </si>
  <si>
    <t>Orquestração do Atendimento a Usuários de 2º Nível Unidades Descentralizadas - Técnico em manutenção de equipamentos de informática Senior - MS</t>
  </si>
  <si>
    <t>Orquestração do Atendimento a Usuários de 2º Nível Unidades Descentralizadas - Técnico em manutenção de equipamentos de informática Senior - MG</t>
  </si>
  <si>
    <t>Orquestração do Atendimento a Usuários de 2º Nível Unidades Descentralizadas - Técnico em manutenção de equipamentos de informática Senior - PA</t>
  </si>
  <si>
    <t>Orquestração do Atendimento a Usuários de 2º Nível Unidades Descentralizadas - Técnico em manutenção de equipamentos de informática Senior - PB</t>
  </si>
  <si>
    <t>Orquestração do Atendimento a Usuários de 2º Nível Unidades Descentralizadas - Técnico em manutenção de equipamentos de informática Senior - PR</t>
  </si>
  <si>
    <t>Orquestração do Atendimento a Usuários de 2º Nível Unidades Descentralizadas - Técnico em manutenção de equipamentos de informática Senior - PE</t>
  </si>
  <si>
    <t>Orquestração do Atendimento a Usuários de 2º Nível Unidades Descentralizadas - Técnico em manutenção de equipamentos de informática Senior - PI</t>
  </si>
  <si>
    <t>Orquestração do Atendimento a Usuários de 2º Nível Unidades Descentralizadas - Técnico em manutenção de equipamentos de informática Senior - RJ</t>
  </si>
  <si>
    <t>Orquestração do Atendimento a Usuários de 2º Nível Unidades Descentralizadas - Técnico em manutenção de equipamentos de informática Senior - RN</t>
  </si>
  <si>
    <t>Orquestração do Atendimento a Usuários de 2º Nível Unidades Descentralizadas - Técnico em manutenção de equipamentos de informática Senior - RR</t>
  </si>
  <si>
    <t>Orquestração do Atendimento a Usuários de 2º Nível Unidades Descentralizadas - Técnico em manutenção de equipamentos de informática Senior - RS</t>
  </si>
  <si>
    <t>Orquestração do Atendimento a Usuários de 2º Nível Unidades Descentralizadas - Técnico em manutenção de equipamentos de informática Senior - RO</t>
  </si>
  <si>
    <t>Orquestração do Atendimento a Usuários de 2º Nível Unidades Descentralizadas - Técnico em manutenção de equipamentos de informática Senior - SC</t>
  </si>
  <si>
    <t>Orquestração do Atendimento a Usuários de 2º Nível Unidades Descentralizadas - Técnico em manutenção de equipamentos de informática Senior - SP</t>
  </si>
  <si>
    <t>Orquestração do Atendimento a Usuários de 2º Nível Unidades Descentralizadas - Técnico em manutenção de equipamentos de informática Senior - SE</t>
  </si>
  <si>
    <t>Orquestração do Atendimento a Usuários de 2º Nível Unidades Descentralizadas - Técnico em manutenção de equipamentos de informática Senior - TO</t>
  </si>
  <si>
    <t>Orquestração e Gestão da Infraestrutura de TIC - Gerente de segurança da informação</t>
  </si>
  <si>
    <t>Orquestração e Gestão da Infraestrutura de TIC - Administrador em segurança da informação – Sênior</t>
  </si>
  <si>
    <t>Orquestração e Gestão da Infraestrutura de TIC - Administrador em segurança da informação - Pleno</t>
  </si>
  <si>
    <t>Orquestração e Gestão da Infraestrutura de TIC - Analista de redes e de comunicação de dados Sênior</t>
  </si>
  <si>
    <t>Orquestração e Gestão da Infraestrutura de TIC - Analista de redes e de comunicação de dados Pleno</t>
  </si>
  <si>
    <t>Orquestração e Gestão da Infraestrutura de TIC - Administrador de banco de dados - Sênior</t>
  </si>
  <si>
    <t>Orquestração e Gestão da Infraestrutura de TIC - Administrador de banco de dados - Pleno</t>
  </si>
  <si>
    <t>Orquestração e Gestão da Infraestrutura de TIC - Administrador de sistemas operacionais Senior</t>
  </si>
  <si>
    <t>Orquestração e Gestão da Infraestrutura de TIC - Administrador de sistemas operacionais Pleno</t>
  </si>
  <si>
    <t>Orquestração e Gestão da Infraestrutura de TIC - Administrador de sistemas operacionais Junior</t>
  </si>
  <si>
    <t>Orquestração e Gestão da Infraestrutura de TIC - Gerente de infraestrutura de tecnologia da informação</t>
  </si>
  <si>
    <t>Orquestração e Gestão da Infraestrutura de TIC - Analista de suporte computacional Pleno</t>
  </si>
  <si>
    <t>Orquestração e Gestão da Infraestrutura de TIC - Analista de suporte computacional Senior</t>
  </si>
  <si>
    <t>Objeto: Pregão Eletrônico -  Contratação de serviços técnicos de atendimento remoto e presencial aos usuários da Enap, compreendendo planej., desenvolv., implantação e execução continuada de serviços relacionados à atendimento ao usuário, operação, monitoramento, suporte, sustentação e projetos de infraestrutura de TI, por posto de serviço, com desconto por níveis mínimos de serviço, sem garantia de consumo mínimo, conforme especificações complementares do Edital e seus anexos.</t>
  </si>
  <si>
    <t>Gerente de Infraestrutura de Tecnologia da Informação</t>
  </si>
  <si>
    <t>Gerente de Suporte Técnico de Tecnologia da Informação</t>
  </si>
  <si>
    <t>Técnico de Suporte ao Usuário de Tecnologia da Informação - Pleno</t>
  </si>
  <si>
    <t>Analista de Suporte Computacional - Pleno</t>
  </si>
  <si>
    <t>Analista de Suporte Computacional - Sênior</t>
  </si>
  <si>
    <t>Administrador em Segurança da Informação - Pleno</t>
  </si>
  <si>
    <t>Administrador em Segurança da Informação - Sênior</t>
  </si>
  <si>
    <t>Analista de Redes e de Comunicação de Dados - Sênior</t>
  </si>
  <si>
    <t>Administrador de Banco de Dados - Sênior</t>
  </si>
  <si>
    <t>ANATEL - ESCRITORIO REGIONAL 9</t>
  </si>
  <si>
    <t>Objeto: Pregão Eletrônico -  Contratação de empresa especializada na prestação de serviços continuados de apoio e suporte técnico aos usuários das redes corporativas de informática e telefonia, englobando a plataforma de hardware, software, cabeamento e telefonia, a serem executados nas dependências da Unidade Operacional da Anatel no estado do Rio Grande do Norte (UO09.1), conforme condições, quantidades e exigências estabelecidas no Edital e seus anexos.</t>
  </si>
  <si>
    <t>413010</t>
  </si>
  <si>
    <t>000092022</t>
  </si>
  <si>
    <t>Suporte TIC, 44 horas semanais diurnas</t>
  </si>
  <si>
    <t>FUND.DE PREVID.COMPL.SERV.PUB.FED.PODER EXEC.</t>
  </si>
  <si>
    <t>926328</t>
  </si>
  <si>
    <t>Objeto: Pregão Eletrônico -  Contratação de serviços especializados na área de tecnologia da informação para atividades de suporte técnico à infraestrutura de TI</t>
  </si>
  <si>
    <t>Analista de Suporte Junior</t>
  </si>
  <si>
    <t>Tecnico informatica - Serviço de suporte e atendimento ao usuário - N2</t>
  </si>
  <si>
    <t>Tecnico informatica - Serviço de suporte e atendimento ao usuário - N1</t>
  </si>
  <si>
    <t>HOSPITAL UNIV. PROFESSOR ALBERTO ANTUNES</t>
  </si>
  <si>
    <t>Objeto: Pregão Eletrônico -  Contratação de serviços técnicos especializados de operação de infraestrutura de TIC e de serviços técnicos especializados de atendimento ao usuário de TIC.</t>
  </si>
  <si>
    <t>155126</t>
  </si>
  <si>
    <t>000172022</t>
  </si>
  <si>
    <t>HOSPITAL UNIVERSITÁRIO GAFFRÉE E GUINLE</t>
  </si>
  <si>
    <t>Objeto: Pregão Eletrônico -  Contratação de Serviço de Suporte e Atendimento Técnico aos usuários de TI para gestão e operação de Central de Serviços (Service Desk), contemplando atendimentos telefônico ou sistêmico (1º Nível), bem como atendimentos presenciais (2º Nível) para o Hospital Universitário Gaffrée e Guinle, conforme condições, quantidade, exigências e estimativas estabelecidas no Termo de Referência e seus anexos.</t>
  </si>
  <si>
    <t>155911</t>
  </si>
  <si>
    <t>010052022</t>
  </si>
  <si>
    <t>Operação Central de Serviços - N1</t>
  </si>
  <si>
    <t>Atendimento -N2</t>
  </si>
  <si>
    <t>Gerenciamento de Serviços</t>
  </si>
  <si>
    <t>Sustentação de Aplicações</t>
  </si>
  <si>
    <t>Conectividade e Comunicação</t>
  </si>
  <si>
    <t>Armazenamento e Backuo</t>
  </si>
  <si>
    <t>Sustentação de banco de dados</t>
  </si>
  <si>
    <t>Monitoramento de Infra</t>
  </si>
  <si>
    <t>INSTITUTO NAC. DE TECNOLOGIA DA INFORMAçãO</t>
  </si>
  <si>
    <t>243001</t>
  </si>
  <si>
    <t>Objeto: Pregão Eletrônico -  Contratação de serviços técnicos especializados de operação de infraestrutura de TIC, exclusivos para o ambiente de Assinaturas Eletrônicas Avançadas do ITI, com monitoramento por meio de NOC (Network Operations Center/Centro de Operações de Rede) e SOC (Security Operations Center/Centro de Operações de Segurança).</t>
  </si>
  <si>
    <t xml:space="preserve"> Preposto </t>
  </si>
  <si>
    <t>Analista de sistemas de automação Pleno</t>
  </si>
  <si>
    <t>Administradores de sistemas operacionais Pleno</t>
  </si>
  <si>
    <t>Analistas de suporte computacional Pleno</t>
  </si>
  <si>
    <t>Analistas de suporte computacional Júnior</t>
  </si>
  <si>
    <t>Administrador de banco de dados Pleno</t>
  </si>
  <si>
    <t>Administradores em segurança da informação Pleno</t>
  </si>
  <si>
    <t>Administrador em segurança da informação Sênior</t>
  </si>
  <si>
    <t>JUSTICA FEDERAL DE 1A. INSTANCIA - ES</t>
  </si>
  <si>
    <t>090014</t>
  </si>
  <si>
    <t>000292022</t>
  </si>
  <si>
    <t>Objeto: Pregão Eletrônico -  Contratação de serviços técnicos especializados na área de tecnologia da informação para suporte aos usuários e clientes de soluções de tecnologia da informação da Seção Judiciária do Espírito Santo, abrangendo a execução de rotinas periódicas, orientação e esclarecimento de dúvidas, recebimento, registro, análise, diagnóstico e atendimento de solicitações, baseados nas práticas da biblioteca ITIL</t>
  </si>
  <si>
    <t>Técnico de Suporte de Nível 2</t>
  </si>
  <si>
    <t>Técnico de Suporte de Nível 2 - Colatina</t>
  </si>
  <si>
    <t>Técnico de Suporte de Nível 2 - São Matheus</t>
  </si>
  <si>
    <t>Analista de Suporte de Nível 3</t>
  </si>
  <si>
    <t>Gerente de Suporte Técnico</t>
  </si>
  <si>
    <t>JUSTICA FEDERAL DE 1A. INSTANCIA/RO</t>
  </si>
  <si>
    <t>090025</t>
  </si>
  <si>
    <t>000192022</t>
  </si>
  <si>
    <t>Objeto: Pregão Eletrônico -  Serviços continuados de suporte técnico aos usuários de Tecnologia da Informação   TI, para atendimento e suporte remoto e presencial aos usuários de TI da Seção Judiciária de Rondônia, Unidade Avançada de Atendimento de Guajará-Mirim, e suas 2 (duas) Subseções Judiciárias vinculadas, por um período de 30 (trinta) meses.</t>
  </si>
  <si>
    <t>Supervisor Técnico</t>
  </si>
  <si>
    <t>Atendente ao Usuário</t>
  </si>
  <si>
    <t>Técnico de Campo</t>
  </si>
  <si>
    <t>JUSTICA FEDERAL DE 1A. INSTANCIA/RR</t>
  </si>
  <si>
    <t>Objeto: Pregão Eletrônico -  Contratação de empresa especializada para prestação de serviços técnicos especializados na área de Tecnologia da Informação   TI para atendimento e suporte aos usuários de TI da Justiça Federal de Roraima , conforme especi cações e quantidades constantes no Anexo I do Edital.</t>
  </si>
  <si>
    <t>090039</t>
  </si>
  <si>
    <t>000012023</t>
  </si>
  <si>
    <t>Atendente N2</t>
  </si>
  <si>
    <t>MCT-INSTITUTO NACIONAL DE TECNOLOGIA-RJ</t>
  </si>
  <si>
    <t>240104</t>
  </si>
  <si>
    <t>Objeto: Pregão Eletrônico -  Contratação de empresa especializada de TI para a prestação de serviços técnicos especializados continuados de suporte tecnológico ao ambiente computacional, visando a disponibilidade dos recursos e serviços de TIC do Instituto Nacional de Tecnologia.</t>
  </si>
  <si>
    <t>Técnico de Manutenção de Equipamentos de Informática Sênior</t>
  </si>
  <si>
    <t>Analista de Suporte Computacional Pleno</t>
  </si>
  <si>
    <t>Analista de Sistemas de Automação Pleno</t>
  </si>
  <si>
    <t>Desenvolvedor de Sistemas de Tecnologia da Informação Pleno</t>
  </si>
  <si>
    <t>Desenvolvedor de Sistemas de Tecnologia da Informação Júnior</t>
  </si>
  <si>
    <t>Administrador em Segurança da Informação Sênior</t>
  </si>
  <si>
    <t>Administrador de Sistemas Operacionais Pleno</t>
  </si>
  <si>
    <t>000082022</t>
  </si>
  <si>
    <t>Objeto: Pregão Eletrônico -  Contratação de empresa especializada na prestação de serviços técnicos especializados de administração de banco de dados, componente operacional da infraestrutura de gerenciamento de tecnologia da informação e comunicação (TIC) do Instituto Nacional da Propriedade Industrial (INPI).</t>
  </si>
  <si>
    <t>Administrador de banco de dados Sênior</t>
  </si>
  <si>
    <t>000522021</t>
  </si>
  <si>
    <t>Objeto: Pregão Eletrônico -  Contratação de empresa especializada na prestação de Serviços Técnicos Especializados de Suporte a Análise e Gerenciamento de Dados na Área de Tecnologia da Informação para a Polícia Rodoviária Federal, conforme condições, quantidades e exigências estabelecidas no Edital e seus Anexos.</t>
  </si>
  <si>
    <t>MMA-IBAMA - DEFIN/DF</t>
  </si>
  <si>
    <t>193099</t>
  </si>
  <si>
    <t>000252022</t>
  </si>
  <si>
    <t>Objeto: Pregão Eletrônico -  Contratação de empresa especializada na prestação de serviços de Service Desk (com suporte de atendimento remoto e presencial) para usuários, monitoração de ambiente tecnológico (NOC, SOC), Operação de infraestrutura e evolução do ambiente tecnológico do IBAMA, bem como apoio a gestão dos serviços de TIC, conforme quantidades, especificações e critérios estabelecidos no Edital e seus anexos.</t>
  </si>
  <si>
    <t>Técnico de suporte ao usuário de tecnologia da informação - Júnior</t>
  </si>
  <si>
    <t>Técnico de suporte ao usuário de tecnologia da informação - Pleno</t>
  </si>
  <si>
    <t>Técnico de suporte ao usuário de tecnologia da informação - Sênior</t>
  </si>
  <si>
    <t>Técnico em manutenção de equipamentos de informática - Pleno</t>
  </si>
  <si>
    <t>Técnico em manutenção de equipamentos de informática - Sênior</t>
  </si>
  <si>
    <t>Gerente de suporte técnico de tecnologia
da informação</t>
  </si>
  <si>
    <t>Administrador de sistemas operacionais - Pleno</t>
  </si>
  <si>
    <t>Administrador de redes e de comunicação de dados - Sênior</t>
  </si>
  <si>
    <t>Analista de sistemas de automação - Sênior</t>
  </si>
  <si>
    <t>Gerente de infraestrutura de tecnologiada informação</t>
  </si>
  <si>
    <t>SUBSECRET. DE PLANEJ., ORÇ. E ADMINISTRAÇÃO - MMA</t>
  </si>
  <si>
    <t>440001</t>
  </si>
  <si>
    <t>000052022</t>
  </si>
  <si>
    <t>Objeto: Pregão Eletrônico -  Contratação de solução de tecnologia da informação e comunicação para a sustentação, melhoria contínua de infraestrutura e atendimento a usuários de Tecnologia da Informação e Comunicação - TIC do Ministério do Meio Ambiente, sob o modelo de remuneração mensal por categoria de serviço com Nível Mínimo de Serviços (NMS) e sem dedicação exclusiva de mão de obra, conforme condições, quantidades e exigências estabelecidas no Edital e seus anexos.</t>
  </si>
  <si>
    <t xml:space="preserve">Técnico Manutenção de Equip. Informática Diurno (1-Monitoramento) </t>
  </si>
  <si>
    <t xml:space="preserve">Técnico Manutenção de Equip. Informática Nourno (1-Monitoramento) </t>
  </si>
  <si>
    <t xml:space="preserve">Analista de Suporte Computacional (1 - Central Monitoramento Zabbix) </t>
  </si>
  <si>
    <t xml:space="preserve">Gerente de suporte técnico de tecnologia da informação </t>
  </si>
  <si>
    <t xml:space="preserve">Técnico de suporte ao usuário de tecnologia da informação - Senior </t>
  </si>
  <si>
    <t xml:space="preserve">Técnico em manutenção de equipamentos de informática Senior </t>
  </si>
  <si>
    <t xml:space="preserve">Analista ITSM (1) </t>
  </si>
  <si>
    <t xml:space="preserve">Supervisor de Suporte Técnico e Monitoramento </t>
  </si>
  <si>
    <t>Gerente de Infraestrutura de TI (2)</t>
  </si>
  <si>
    <t xml:space="preserve">Administrador de Banco de Dados Sr (3-Banco de Dados) </t>
  </si>
  <si>
    <t xml:space="preserve">Administrador de Sistemas Operacionais (4-Apl., Virtualização e nuvem) </t>
  </si>
  <si>
    <t xml:space="preserve">Analista de Suporte Computacional (5-Serviços Corporativos) </t>
  </si>
  <si>
    <t xml:space="preserve">Analista de Suporte Computacional (6- Armazenamento e Backup) </t>
  </si>
  <si>
    <t xml:space="preserve">Analista de redes e de comunicação de dados Senior </t>
  </si>
  <si>
    <t xml:space="preserve">Administrador de Segurança da Informação Sênior </t>
  </si>
  <si>
    <t xml:space="preserve">Analista de sistemas de automação - Senior (Devops) </t>
  </si>
  <si>
    <t>SUPERINT.REGIONAL DE P.FEDERAL NO EST.DE RR</t>
  </si>
  <si>
    <t>200384</t>
  </si>
  <si>
    <t>Objeto: Pregão Eletrônico -  Contratação de empresa especializada para prestação de serviços técnicos continuados na área de TIC, sem dedicação de mão de obra exclusiva, com atendimento aos usuários, suporte, sustentação e operação dos serviços e da infraestrutura de TIC pelo período de 24 (vinte e quatro) meses, baseado em modelo de pagamento fixo mensal, vinculada exclusivamente ao atendimento de níveis mínimos de serviços estabelecidos conforme especificações e condições no TR e anexos.</t>
  </si>
  <si>
    <t>Analista de Suporte</t>
  </si>
  <si>
    <t>Técnico de Suporte 1</t>
  </si>
  <si>
    <t>Técnico de Suporte 2</t>
  </si>
  <si>
    <t>Técnico de Suporte</t>
  </si>
  <si>
    <t>SUPERINTENDENCIA REG. POL. RODV. FEDERAL-PB</t>
  </si>
  <si>
    <t>200122</t>
  </si>
  <si>
    <t>Objeto: Pregão Eletrônico -  Contratação de Serviço Técnico Especializado de TIC, a ser executado nas dependências da sede da Superintendência da Polícia Rodoviária Federal na Paraíba   SPRF-PB, na região metropolitana de João Pessoa-PB e demais unidades (Delegacias e UOPs).</t>
  </si>
  <si>
    <t>SUPERINTENDENCIA REG. POL. RODV. FEDERAL-SE</t>
  </si>
  <si>
    <t>200130</t>
  </si>
  <si>
    <t>000032022</t>
  </si>
  <si>
    <t>Objeto: Pregão Eletrônico -  Contratação de serviços de Suporte Técnico Especializado de TIC (Tecnologia de Informação e Comunicação) sem fornecimento de materiais e equipamentos, com disponibilização de serviço técnico, em regime de dedicação exclusiva, nas dependências da Sede da Superintendência da Polícia Rodoviária Federal em Sergipe - SPRF-SE, visando o atendimento presencial e remoto do seu público interno, conforme condições, quantidades e exigências estabelecidas no Edital e seus anexos.</t>
  </si>
  <si>
    <t>16/02/20222</t>
  </si>
  <si>
    <t>Técnico de Suporte II</t>
  </si>
  <si>
    <t>SUPERINTENDENCIA REG.DEP.POLICIA FEDERAL - MG</t>
  </si>
  <si>
    <t>Objeto: Pregão Eletrônico -  Contratação de empresa para prestação de serviços técnicos continuados na área de Tecnologia da Informação e Comunicação, de atendimento de 2º nível, presencial, aos usuários, de suporte e operação dos serviços de TIC, bem como de serviços de sustentação da infraestrutura de TIC, 3º nível, da Superintendência Regional de Polícia Federal em Minas Gerais e  descentralizadas/unidades, conforme especificações e condições do Termo de Referência e seus Anexos.</t>
  </si>
  <si>
    <t>200350</t>
  </si>
  <si>
    <t>000132022</t>
  </si>
  <si>
    <t>Equipe Especializada I – Atendimento Presencial a Usuário - Técnico de Suporte 2o Nível</t>
  </si>
  <si>
    <t>Equipe especializada I – Atendimento Presencial ao Usuário - Líder Técnico</t>
  </si>
  <si>
    <t>Equipe especializada II – Governança de Serviços de TIC - Analista de Governança</t>
  </si>
  <si>
    <t>Equipe Especializada III – Redes, Telefonia, Monitoramento e Apoio à Segurança da Informação - Analista de Infraestrutura (Segurança e Monitoramento)</t>
  </si>
  <si>
    <t>Equipe Especializada IV – Serviços Microsoft, Orquestração de Servidores e Armazenamento de Dados - Analista de Infraestrutura</t>
  </si>
  <si>
    <t>Equipe Especializada III – Redes, Telefonia, Monitoramento e Apoio à Segurança da Informação - Analista de Infraestrutura (Rede e Comunicação)</t>
  </si>
  <si>
    <t>TRIBUNAL REGIONAL DO TRABALHO DA 19A. REGIAO</t>
  </si>
  <si>
    <t>Objeto: Pregão Eletrônico -  Contratação de empresa especializada na prestação dos serviços de atendimento a usuários no formato de Central de  Serviços (1º nível), Suporte Técnico Local (2º nível) no ambiente de Tecnologia da Informação do TRT 19ª Região, e de  serviços de acesso remoto a solução de gerenciamento de serviços de TI, incluindo implantação, suporte técnico e  treinamento, conforme as condições, quantidades e exigências estabelecidas neste Edital e seus anexos.</t>
  </si>
  <si>
    <t>080022</t>
  </si>
  <si>
    <t>000022022</t>
  </si>
  <si>
    <t>Técnico em Informática</t>
  </si>
  <si>
    <t>TRIBUNAL REGIONAL DO TRABALHO DA 1A.REGIAO</t>
  </si>
  <si>
    <t>080009</t>
  </si>
  <si>
    <t>Objeto: Pregão Eletrônico -  Contratação de serviços técnicos especializados na área de tecnologia da informação e comunicação para execução de atividades continuadas de suporte técnico remoto e presencial a usuários de soluções de tecnologia da informação e comunicação ( service desk ), conforme detalhado no Termo de Referência.</t>
  </si>
  <si>
    <t>Técnico - Serviço de atendimento ao usuário de TIC</t>
  </si>
  <si>
    <t>Coordenador - Serviço de atendimento ao usuário de TIC</t>
  </si>
  <si>
    <t>N1 - Técnico de suporte ao usuário de tecnologia da informação Junior - CBO 3172 - 10</t>
  </si>
  <si>
    <t>N2 - Técnico de suporte ao usuário de tecnologia da informação pleno - CBO 3172 - 10</t>
  </si>
  <si>
    <t>Coordenação do atendimento remoto - Técnico de suporte ao Usuario de TI Senior  - CBO 3172 - 10</t>
  </si>
  <si>
    <t>Field - Técnico em manutenção de equipamentos de informática pleno - CBO 3132 - 20</t>
  </si>
  <si>
    <t>Coordenador Geral - Gerente de suporte técnico de tecnologia da informação  - CBO 1425-30</t>
  </si>
  <si>
    <t>ITSM - Analista de Sistemas de Automação Pleno - CBO 2124 - 15</t>
  </si>
  <si>
    <t>ITSM - Desenvolvedor de sistemas de tecnologia da informação Junior CBO 3171-10</t>
  </si>
  <si>
    <t>TRIBUNAL REGIONAL DO TRABALHO DA 2A.REGIAO</t>
  </si>
  <si>
    <t>080010</t>
  </si>
  <si>
    <t>000472022</t>
  </si>
  <si>
    <t>Objeto: Pregão Eletrônico -  Contratação de pessoa jurídica para a prestação de serviços de monitoramento e operação de TI em regime 24x7</t>
  </si>
  <si>
    <t>Técnico de Operações 12x5</t>
  </si>
  <si>
    <t>Técnico de Operações 24x7 Diurno</t>
  </si>
  <si>
    <t>Técnico de Operações 24x7 Noturno</t>
  </si>
  <si>
    <t>Gestor de Operações</t>
  </si>
  <si>
    <t>TRIBUNAL REGIONAL ELEITORAL DO PARA</t>
  </si>
  <si>
    <t>070004</t>
  </si>
  <si>
    <t>000302022</t>
  </si>
  <si>
    <t>Objeto: Pregão Eletrônico -  CONTRATAÇÃO DE SERVIÇOS ESPECIALIZADOS NA ÁREA DE TECNOLOGIA DA INFORMAÇÃO, PARA ATIVIDADES DE SUPORTE TÉCNICO À INFRAESTRUTURA DE TIC, prestados com dedicação exclusiva de mão de obra, sob o regime de empreitada por preço global, de acordo com as características mínimas descritas no Anexo I - Termo de Referência.</t>
  </si>
  <si>
    <t>Analista de suporte computacional - Pleno</t>
  </si>
  <si>
    <t>Analista de suporte computacional - Junior</t>
  </si>
  <si>
    <t>Operador de Sistemas de Informação</t>
  </si>
  <si>
    <t xml:space="preserve">Técnico de suporte ao usuário de tecnologia da informação </t>
  </si>
  <si>
    <t xml:space="preserve">Técnico em manutenção de equipamentos de informática </t>
  </si>
  <si>
    <t xml:space="preserve">Administrador de Sistemas Operacionais </t>
  </si>
  <si>
    <t>TRIBUNAL REGIONAL ELEITORAL DO PARANA</t>
  </si>
  <si>
    <t>Objeto: Pregão Eletrônico -  Contratação de serviços de operação de infraestrutura e atendimento a usuários de Tecnologia da Informação e Comunicação.</t>
  </si>
  <si>
    <t>070019</t>
  </si>
  <si>
    <t>000582022</t>
  </si>
  <si>
    <t>TRIBUNAL REGIONAL ELEITORAL DO RIO DE JANEIRO</t>
  </si>
  <si>
    <t>070017</t>
  </si>
  <si>
    <t>Objeto: Pregão Eletrônico -  Contratação de empresa para a prestação de serviços especializados na área de tecnologia da informação (TI) para a organização, o desenvolvimento, a implantação e a operação continuada de Central de Serviços (Service Desk) para atendimento e suporte técnico de 1º nível (remoto) aos usuários de soluções de TI do  TRE/RJ, mediante alocação de postos de trabalho, pelo período de 24 meses.</t>
  </si>
  <si>
    <t>Técnico Suporte em Informática</t>
  </si>
  <si>
    <t>SUPERVISOR</t>
  </si>
  <si>
    <t>TRIBUNAL REGIONAL ELEITORAL DO RIO G.DO NORTE</t>
  </si>
  <si>
    <t>070008</t>
  </si>
  <si>
    <t>Objeto: Pregão Eletrônico -  Serviço de Suporte Técnico a Infraestrutura de Tecnologia da Informação e Comunicação (TIC)</t>
  </si>
  <si>
    <t>Operação Central de Serviços - Suporte Técnico N1</t>
  </si>
  <si>
    <t>Monitoramento de Aplicações - Técnico de Suporte</t>
  </si>
  <si>
    <t>Suporte Presencial - Técnico de Suporte - N2</t>
  </si>
  <si>
    <t>Administração Infraestrutura Sistemas - Analista de Sistemas</t>
  </si>
  <si>
    <t>Administração Banco de Dados - Administrador de Banco de Dados</t>
  </si>
  <si>
    <t>Coordenador Técnico de Atendimento e Suporte - Supervisor</t>
  </si>
  <si>
    <t>TRIBUNAL REGIONAL FEDERAL-SEC.1A.REG./DF</t>
  </si>
  <si>
    <t>Objeto: Pregão Eletrônico -  Contratação de serviços técnicos especializados na área de Tecnologia da Informação   TI para atendimento e suporte aos usuários de TI do Tribunal Regional Federal da Primeira Região   TRF1, de acordo com as especificações, padrões de desempenho e de qualidade e quantitativos constantes no Edital e seus Anexos</t>
  </si>
  <si>
    <t>090027</t>
  </si>
  <si>
    <t>Atendente N1</t>
  </si>
  <si>
    <t>Supervisor N1</t>
  </si>
  <si>
    <t>Supervisor N2</t>
  </si>
  <si>
    <t>Objeto: Pregão Eletrônico -  A licitação tem por objeto a prestação de serviços especializados na área de tecnologia da informação para atividades de suporte técnico à infraestrutura de TI, mediante alocação de postos de trabalho nas dependências do Tribunal Superior Eleitoral, pelo período de 24 (vinte e quatro) meses, podendo ser prorrogado nos termos da lei, de acordo com as especificações, exigências, quantidades e prazos constantes do Termo de Referência - Anexo I do Edital.</t>
  </si>
  <si>
    <t>000432022</t>
  </si>
  <si>
    <t>ABD 2 - Administração de banco de dados -   40 horas semanais - CBO 2123-05 (Senior)</t>
  </si>
  <si>
    <t>ABD 3 - Administração de banco de dados -   40 horas semanais - CBO 2123-05 (Máster I)</t>
  </si>
  <si>
    <t>ABD 4 - Administração de banco de dados -   40 horas semanais - CBO 2123-05 (Máster II)</t>
  </si>
  <si>
    <t>AMI3 - Administração de Middleware - 40 horas semanais - CBO 2123-15 (Máster I)</t>
  </si>
  <si>
    <t>AMI3 - Administração de Middleware - 40 horas semanais - CBO 2123-15 (Máster II)</t>
  </si>
  <si>
    <t>ASI1 - Administração e Suporte de Infraestrutura - 40 horas semanais - CBO 2123-10 (Pleno)</t>
  </si>
  <si>
    <t>ASI2 - Administração e Suporte de Infraestrutura - 40 horas semanais - CBO 2123-10 (Senior)</t>
  </si>
  <si>
    <t>ASI3 - Administração e Suporte de Infraestrutura - 40 horas semanais - CBO 2123-10 (Máster I)</t>
  </si>
  <si>
    <t>ASI4 - Administração e Suporte de Infraestrutura - 40 horas semanais - CBO 2123-10 (Máster II)</t>
  </si>
  <si>
    <t>CPS1 - Configuração de Equipamentos e Suporte -  40 horas semanais - CBO 2124-20 (Pleno)</t>
  </si>
  <si>
    <t>CPS2 - Configuração de Equipamentos e Suporte -  40 horas semanais - CBO 2124-20 (Senior)</t>
  </si>
  <si>
    <t>GT - Gerência Técnica -  40 horas semanais - CBO 1414-20 (Máster I)</t>
  </si>
  <si>
    <t>PCP1 - Planejamento e Controle de Produção - 40 horas semanais - CBO 1425-15 (Pleno)</t>
  </si>
  <si>
    <t>PCP2 - Planejamento e Controle de Produção - 40 horas semanais - CBO 1425-15 (Sênior)</t>
  </si>
  <si>
    <t>SUI1 - Suporte a Usuários de Informátca - 40 horas semanais - CBO 1425-30 (Pleno)</t>
  </si>
  <si>
    <t>SUI2 - Suporte a Usuários de Informátca - 40 horas semanais - CBO 1425-30 (Senior)</t>
  </si>
  <si>
    <t>ECS - Especialista em Cibersegurança - 40 horas semanais - CBO 2123-20 (Master II)</t>
  </si>
  <si>
    <t>EBSERH - HOSP. UNIV. ANTONIO PEDRO</t>
  </si>
  <si>
    <t>155915</t>
  </si>
  <si>
    <t>000842022</t>
  </si>
  <si>
    <t>Objeto: Pregão Eletrônico -  Serviço de Operação de Infraestrutura e Atendimento a Usuários para institucionalizar a Gestão da Central de Serviços (Service Desk) e Sustentação de Infraestrutura de TIC no Hospital Universitário Antônio Pedro - HUAP-UFF.</t>
  </si>
  <si>
    <t>Técnico de suporte N1 - 12x36</t>
  </si>
  <si>
    <t>Técnico de suporte N2 - 12x36</t>
  </si>
  <si>
    <t>Técnico de redes</t>
  </si>
  <si>
    <t>3133-05, 3133-10</t>
  </si>
  <si>
    <t>3171-10, 2124-30, 2124-05</t>
  </si>
  <si>
    <t>2124-15, 2124-25</t>
  </si>
  <si>
    <t>COD PERFIL</t>
  </si>
  <si>
    <t>PERFIL</t>
  </si>
  <si>
    <t>SUPERVISOR GERAL</t>
  </si>
  <si>
    <t>ENGENHEIRO</t>
  </si>
  <si>
    <t>ENCARREGADO DE EQUIPE</t>
  </si>
  <si>
    <t>TECNICO DE CAMPO</t>
  </si>
  <si>
    <t>ASSISTENTE TECNICO DE CAMPO</t>
  </si>
  <si>
    <t>AJUDANTE GERAL</t>
  </si>
  <si>
    <t>TECNICO EM ELETRONICA</t>
  </si>
  <si>
    <t>SUPERVISOR DE HELPDESK</t>
  </si>
  <si>
    <t>TECNICO DE SUPORTE AO USUARIO DE TIC (1º NIVEL)</t>
  </si>
  <si>
    <t>SUPERVISOR DE TI</t>
  </si>
  <si>
    <t>ANALISTA DE INFRAESTRUTURA</t>
  </si>
  <si>
    <t>ANALISTA DE SISTEMAS</t>
  </si>
  <si>
    <t>ADMINISTRADOR DE BANCO DE DADOS</t>
  </si>
  <si>
    <t>TECNICO EM MANUTENÇÃO DE EQUIPAMENTOS DE INFORMATICA (2º NIVEL)</t>
  </si>
  <si>
    <t>Orquestração do Atendimento a Usuários de 2º Nível – Presencial/Remoto - Técnico em manutenção de equipamentos de informática Pleno (2o Nível) - DF</t>
  </si>
  <si>
    <t>Orquestração do Atendimento a Usuários de 2º Nível – Presencial/Remoto - Técnico em manutenção de equipamentos de informática Senior (2o Nível) - DF</t>
  </si>
  <si>
    <t>Outliers</t>
  </si>
  <si>
    <t>CLOUD-01</t>
  </si>
  <si>
    <t>CLOUD-02</t>
  </si>
  <si>
    <t>Especialista em Cloud Pleno</t>
  </si>
  <si>
    <t>Especialista em Cloud Sênior</t>
  </si>
  <si>
    <t xml:space="preserve">Técnico Suporte ao usuário de TI (1-Técnico N1) </t>
  </si>
  <si>
    <t xml:space="preserve">Área </t>
  </si>
  <si>
    <t>Guia Salarial Adecco IT 2023</t>
  </si>
  <si>
    <t>Quantidade</t>
  </si>
  <si>
    <t xml:space="preserve">AGILE </t>
  </si>
  <si>
    <t>Agile Expert  - Júnior</t>
  </si>
  <si>
    <t xml:space="preserve">Agile Expert  - Pleno </t>
  </si>
  <si>
    <t xml:space="preserve">Agile Expert  - Sênior </t>
  </si>
  <si>
    <t xml:space="preserve">Agile Expert  - Especialista </t>
  </si>
  <si>
    <t xml:space="preserve">Agile Expert  - Gestor </t>
  </si>
  <si>
    <t xml:space="preserve">Analista de Processos e Negócios  - Júnior </t>
  </si>
  <si>
    <t xml:space="preserve">Analista de Processos e Negócios  - Pleno </t>
  </si>
  <si>
    <t xml:space="preserve">Analista de Processos e Negócios  - Sênior </t>
  </si>
  <si>
    <t xml:space="preserve">Analista de Processos e Negócios  - Especialista </t>
  </si>
  <si>
    <t xml:space="preserve">Analista de Processos e Negócios  - Gestor </t>
  </si>
  <si>
    <t xml:space="preserve">Engenheiro de Software Ágil  - Júnior </t>
  </si>
  <si>
    <t xml:space="preserve">Engenheiro de Software Ágil  - Pleno </t>
  </si>
  <si>
    <t xml:space="preserve">Engenheiro de Software Ágil  - Sênior </t>
  </si>
  <si>
    <t xml:space="preserve">Engenheiro de Software Ágil  - Especialista </t>
  </si>
  <si>
    <t xml:space="preserve">Engenheiro de Software Ágil  - Gestor </t>
  </si>
  <si>
    <t xml:space="preserve">Analista de Projetos  - Júnior </t>
  </si>
  <si>
    <t xml:space="preserve">Analista de Projetos  - Pleno </t>
  </si>
  <si>
    <t xml:space="preserve">Analista de Projetos  - Sênior </t>
  </si>
  <si>
    <t xml:space="preserve">Analista de Projetos  - Especialista </t>
  </si>
  <si>
    <t xml:space="preserve">Analista de Projetos  - Gestor </t>
  </si>
  <si>
    <t xml:space="preserve">Gerente de Projetos - PMP  - Júnior </t>
  </si>
  <si>
    <t xml:space="preserve">Gerente de Projetos - PMP  - Pleno </t>
  </si>
  <si>
    <t xml:space="preserve">Gerente de Projetos - PMP  - Sênior </t>
  </si>
  <si>
    <t xml:space="preserve">Gerente de Projetos - PMP  - Especialista </t>
  </si>
  <si>
    <t xml:space="preserve">Gerente de Projetos - PMP  - Gestor </t>
  </si>
  <si>
    <t xml:space="preserve">Agile Coach  - Júnior </t>
  </si>
  <si>
    <t xml:space="preserve">Agile Coach  - Pleno </t>
  </si>
  <si>
    <t xml:space="preserve">Agile Coach  - Sênior </t>
  </si>
  <si>
    <t xml:space="preserve">Agile Coach  - Especialista </t>
  </si>
  <si>
    <t xml:space="preserve">Agile Coach  - Gestor </t>
  </si>
  <si>
    <t xml:space="preserve">Agile Master  - Júnior </t>
  </si>
  <si>
    <t xml:space="preserve">Agile Master  - Pleno </t>
  </si>
  <si>
    <t xml:space="preserve">Agile Master  - Sênior </t>
  </si>
  <si>
    <t xml:space="preserve">Agile Master  - Especialista </t>
  </si>
  <si>
    <t xml:space="preserve">Agile Master  - Gestor </t>
  </si>
  <si>
    <t xml:space="preserve">Gestor de Processos e Negócios  - Júnior </t>
  </si>
  <si>
    <t xml:space="preserve">Gestor de Processos e Negócios  - Pleno </t>
  </si>
  <si>
    <t xml:space="preserve">Gestor de Processos e Negócios  - Sênior </t>
  </si>
  <si>
    <t xml:space="preserve">DevOps  - Júnior </t>
  </si>
  <si>
    <t xml:space="preserve">DevOps  - Pleno </t>
  </si>
  <si>
    <t xml:space="preserve">DevOps  - Sênior </t>
  </si>
  <si>
    <t xml:space="preserve">DevOps  - Especialista </t>
  </si>
  <si>
    <t xml:space="preserve">DevOps  - Gestor </t>
  </si>
  <si>
    <t xml:space="preserve">Product Manager - Gestor de Produtos  - Júnior </t>
  </si>
  <si>
    <t xml:space="preserve">Product Manager - Gestor de Produtos  - Pleno </t>
  </si>
  <si>
    <t xml:space="preserve">Product Manager - Gestor de Produtos  - Sênior </t>
  </si>
  <si>
    <t xml:space="preserve">Product Manager - Gestor de Produtos  - Especialista </t>
  </si>
  <si>
    <t xml:space="preserve">Product Manager - Gestor de Produtos  - Gestor </t>
  </si>
  <si>
    <t xml:space="preserve">Product Owner  - Júnior </t>
  </si>
  <si>
    <t xml:space="preserve">Product Owner  - Pleno </t>
  </si>
  <si>
    <t xml:space="preserve">Product Owner  - Sênior </t>
  </si>
  <si>
    <t xml:space="preserve">Product Owner  - Especialista </t>
  </si>
  <si>
    <t xml:space="preserve">Product Owner  - Gestor </t>
  </si>
  <si>
    <t xml:space="preserve">Profissional SRE  - Júnior </t>
  </si>
  <si>
    <t xml:space="preserve">Profissional SRE  - Pleno </t>
  </si>
  <si>
    <t xml:space="preserve">Profissional SRE  - Sênior </t>
  </si>
  <si>
    <t xml:space="preserve">Profissional SRE  - Especialista </t>
  </si>
  <si>
    <t xml:space="preserve">Profissional SRE  - Gestor </t>
  </si>
  <si>
    <t xml:space="preserve">Scrum Master  - Júnior </t>
  </si>
  <si>
    <t xml:space="preserve">Scrum Master  - Pleno </t>
  </si>
  <si>
    <t xml:space="preserve">Scrum Master  - Sênior </t>
  </si>
  <si>
    <t xml:space="preserve">Scrum Master  - Especialista </t>
  </si>
  <si>
    <t xml:space="preserve">Scrum Master  - Gestor </t>
  </si>
  <si>
    <t xml:space="preserve">CLOUD </t>
  </si>
  <si>
    <t xml:space="preserve">Arquiteto de Nuvem - Cloud Computing  - Júnior </t>
  </si>
  <si>
    <t xml:space="preserve">Arquiteto de Nuvem - Cloud Computing  - Pleno </t>
  </si>
  <si>
    <t xml:space="preserve">Arquiteto de Nuvem - Cloud Computing  - Sênior </t>
  </si>
  <si>
    <t xml:space="preserve">Arquiteto de Nuvem - Cloud Computing  - Especialista </t>
  </si>
  <si>
    <t xml:space="preserve">Arquiteto de nuvem - Cloud Computing  - Gestor </t>
  </si>
  <si>
    <t xml:space="preserve">Profissional AWS Cloud  - Júnior </t>
  </si>
  <si>
    <t xml:space="preserve">Profissional AWS Cloud  - Pleno </t>
  </si>
  <si>
    <t xml:space="preserve">Profissional AWS Cloud  - Sênior </t>
  </si>
  <si>
    <t xml:space="preserve">Profissional AWS Cloud  - Especialista </t>
  </si>
  <si>
    <t xml:space="preserve">Profissional AWS Cloud  - Gestor </t>
  </si>
  <si>
    <t xml:space="preserve">Profissional Azure Cloud  - Júnior </t>
  </si>
  <si>
    <t xml:space="preserve">Profissional Azure Cloud  - Pleno </t>
  </si>
  <si>
    <t xml:space="preserve">Profissional Azure Cloud  - Sênior </t>
  </si>
  <si>
    <t xml:space="preserve">Profissional Azure Cloud  - Especialista </t>
  </si>
  <si>
    <t xml:space="preserve">Profissional Azure Cloud  - Gestor </t>
  </si>
  <si>
    <t>DATA SCI, BI &amp; BIG DATA</t>
  </si>
  <si>
    <t xml:space="preserve">Analista de Dados  - Júnior </t>
  </si>
  <si>
    <t xml:space="preserve">Analista de Dados  - Pleno </t>
  </si>
  <si>
    <t xml:space="preserve">Analista de Dados  - Sênior </t>
  </si>
  <si>
    <t xml:space="preserve">Analista de Dados  - Especialista </t>
  </si>
  <si>
    <t xml:space="preserve">Analista de Dados  - Gestor </t>
  </si>
  <si>
    <t xml:space="preserve">Analista de Banco de Dados  - Júnior </t>
  </si>
  <si>
    <t xml:space="preserve">Analista de Banco de Dados  - Pleno </t>
  </si>
  <si>
    <t xml:space="preserve">Analista de Banco de Dados  - Sênior </t>
  </si>
  <si>
    <t xml:space="preserve">Analista de Banco de Dados  - Especialista </t>
  </si>
  <si>
    <t xml:space="preserve">Analista de Banco de Dados  - Gestor </t>
  </si>
  <si>
    <t xml:space="preserve">Administrador de Banco de Dados  - Júnior </t>
  </si>
  <si>
    <t xml:space="preserve">Administrador de Banco de Dados  - Pleno </t>
  </si>
  <si>
    <t xml:space="preserve">Administrador de Banco de Dados  - Sênior </t>
  </si>
  <si>
    <t xml:space="preserve">Administrador de Banco de Dados  - Especialista </t>
  </si>
  <si>
    <t xml:space="preserve">Administrador de Banco de Dados  - Gestor </t>
  </si>
  <si>
    <t xml:space="preserve">Engenheiro de Big Data  - Júnior </t>
  </si>
  <si>
    <t xml:space="preserve">Engenheiro de Big Data  - Pleno </t>
  </si>
  <si>
    <t xml:space="preserve">Engenheiro de Big Data  - Sênior </t>
  </si>
  <si>
    <t xml:space="preserve">Engenheiro de Big Data  - Especialista </t>
  </si>
  <si>
    <t xml:space="preserve">Engenheiro de Big Data  - Gestor </t>
  </si>
  <si>
    <t xml:space="preserve">Arquiteto de Big Data  - Júnior </t>
  </si>
  <si>
    <t xml:space="preserve">Arquiteto de Big Data  - Pleno </t>
  </si>
  <si>
    <t xml:space="preserve">Arquiteto de Big Data  - Sênior </t>
  </si>
  <si>
    <t xml:space="preserve">Arquiteto de Big Data  - Especialista </t>
  </si>
  <si>
    <t xml:space="preserve">Arquiteto de Big Data  - Gestor </t>
  </si>
  <si>
    <t xml:space="preserve">Cientista/Especialista de Dados  - Júnior </t>
  </si>
  <si>
    <t xml:space="preserve">Cientista/Especialista de Dados  - Pleno </t>
  </si>
  <si>
    <t xml:space="preserve">Cientista/Especialista de Dados  - Sênior </t>
  </si>
  <si>
    <t xml:space="preserve">Cientista/Especialista de Dados  - Especialista </t>
  </si>
  <si>
    <t xml:space="preserve">Cientista/Especialista de Dados  - Gestor </t>
  </si>
  <si>
    <t xml:space="preserve">Analista de BI - Business Intelligence  - Júnior </t>
  </si>
  <si>
    <t xml:space="preserve">Analista de BI - Business Intelligence  - Pleno </t>
  </si>
  <si>
    <t xml:space="preserve">Analista de BI - Business Intelligence  - Sênior </t>
  </si>
  <si>
    <t xml:space="preserve">Analista de BI - Business Intelligence  - Especialista </t>
  </si>
  <si>
    <t xml:space="preserve">Analista de BI - Business Intelligence  - Gestor </t>
  </si>
  <si>
    <t xml:space="preserve">Engenheiro de Dados  - Júnior </t>
  </si>
  <si>
    <t xml:space="preserve">Engenheiro de Dados  - Pleno </t>
  </si>
  <si>
    <t xml:space="preserve">Engenheiro de Dados  - Sênior </t>
  </si>
  <si>
    <t xml:space="preserve">Engenheiro de Dados  - Especialista </t>
  </si>
  <si>
    <t xml:space="preserve">Engenheiro de Dados  - Gestor </t>
  </si>
  <si>
    <t xml:space="preserve">Engenheiro de Dados - Cloud  - Júnior </t>
  </si>
  <si>
    <t xml:space="preserve">Engenheiro de Dados - Cloud  - Pleno </t>
  </si>
  <si>
    <t xml:space="preserve">Engenheiro de Dados - Cloud  - Sênior </t>
  </si>
  <si>
    <t xml:space="preserve">Engenheiro de Dados - Cloud  - Especialista </t>
  </si>
  <si>
    <t xml:space="preserve">Engenheiro de Dados - Cloud  - Gestor </t>
  </si>
  <si>
    <t xml:space="preserve">Gestor de Dados - Gerente de Data Science  - Júnior </t>
  </si>
  <si>
    <t xml:space="preserve">Gestor de Dados - Gerente de Data Science  - Pleno </t>
  </si>
  <si>
    <t xml:space="preserve">Gestor de Dados - Gerente de Data Science  - Sênior </t>
  </si>
  <si>
    <t xml:space="preserve">Gestor de Dados - Gerente de Data Science  - Especialista </t>
  </si>
  <si>
    <t xml:space="preserve">Gestor de Dados - Gerente de Data Science  - Gestor </t>
  </si>
  <si>
    <t xml:space="preserve">Customer Success  - Júnior </t>
  </si>
  <si>
    <t xml:space="preserve">Customer Success  - Pleno </t>
  </si>
  <si>
    <t xml:space="preserve">Customer Success  - Sênior </t>
  </si>
  <si>
    <t xml:space="preserve">Customer Success  - Especialista </t>
  </si>
  <si>
    <t xml:space="preserve">Customer Success  - Gestor </t>
  </si>
  <si>
    <t xml:space="preserve">DEVELOPER </t>
  </si>
  <si>
    <t xml:space="preserve">Administrador Linux  - Júnior </t>
  </si>
  <si>
    <t xml:space="preserve">Administrador Linux  - Pleno </t>
  </si>
  <si>
    <t xml:space="preserve">Administrador Linux  - Sênior </t>
  </si>
  <si>
    <t xml:space="preserve">Administrador Linux  - Especialista </t>
  </si>
  <si>
    <t xml:space="preserve">Administrador Linux  - Gestor </t>
  </si>
  <si>
    <t xml:space="preserve">Arquiteto de Software  - Júnior </t>
  </si>
  <si>
    <t xml:space="preserve">Arquiteto de Software  - Pleno </t>
  </si>
  <si>
    <t xml:space="preserve">Arquiteto de Software  - Sênior </t>
  </si>
  <si>
    <t xml:space="preserve">Arquiteto de Software  - Especialista </t>
  </si>
  <si>
    <t xml:space="preserve">Arquiteto de Software  - Gestor </t>
  </si>
  <si>
    <t xml:space="preserve">Arquiteto de Soluções  - Júnior </t>
  </si>
  <si>
    <t xml:space="preserve">Arquiteto de Soluções  - Pleno </t>
  </si>
  <si>
    <t xml:space="preserve">Arquiteto de Soluções  - Sênior </t>
  </si>
  <si>
    <t xml:space="preserve">Arquiteto de Soluções  - Especialista </t>
  </si>
  <si>
    <t xml:space="preserve">Arquiteto de Soluções  - Gestor </t>
  </si>
  <si>
    <t xml:space="preserve">Analista de Desenvolvimento  - Júnior </t>
  </si>
  <si>
    <t xml:space="preserve">Analista de Desenvolvimento  - Pleno </t>
  </si>
  <si>
    <t xml:space="preserve">Analista de Desenvolvimento  - Sênior </t>
  </si>
  <si>
    <t xml:space="preserve">Analista de Desenvolvimento  - Especialista </t>
  </si>
  <si>
    <t xml:space="preserve">Analista de Desenvolvimento  - Gestor </t>
  </si>
  <si>
    <t xml:space="preserve">Desenvolvedor Back-End  - Júnior </t>
  </si>
  <si>
    <t xml:space="preserve">Desenvolvedor Back-End  - Pleno </t>
  </si>
  <si>
    <t xml:space="preserve">Desenvolvedor Back-End  - Sênior </t>
  </si>
  <si>
    <t xml:space="preserve">Desenvolvedor Back-End  - Especialista </t>
  </si>
  <si>
    <t xml:space="preserve">Desenvolvedor Back-End  - Gestor </t>
  </si>
  <si>
    <t xml:space="preserve">Desenvolvedor Front-End  - Júnior </t>
  </si>
  <si>
    <t xml:space="preserve">Desenvolvedor Front-End  - Pleno </t>
  </si>
  <si>
    <t xml:space="preserve">Desenvolvedor Front-End  - Sênior </t>
  </si>
  <si>
    <t xml:space="preserve">Desenvolvedor Front-End  - Especialista </t>
  </si>
  <si>
    <t xml:space="preserve">Desenvolvedor Front-End  - Gestor </t>
  </si>
  <si>
    <t xml:space="preserve">Desenvolvedor Mobile (Android-IOS)  - Júnior </t>
  </si>
  <si>
    <t xml:space="preserve">Desenvolvedor Mobile (Android-IOS)  - Pleno </t>
  </si>
  <si>
    <t xml:space="preserve">Desenvolvedor Mobile (Android-IOS)  - Sênior </t>
  </si>
  <si>
    <t xml:space="preserve">Desenvolvedor Mobile (Android-IOS)  - Especialista </t>
  </si>
  <si>
    <t xml:space="preserve">Desenvolvedor Mobile (Android-IOS)  - Gestor </t>
  </si>
  <si>
    <t xml:space="preserve">Desenvolvedor React Angular  - Júnior </t>
  </si>
  <si>
    <t xml:space="preserve">Desenvolvedor React Angular  - Pleno </t>
  </si>
  <si>
    <t xml:space="preserve">Desenvolvedor React Angular  - Sênior </t>
  </si>
  <si>
    <t xml:space="preserve">Desenvolvedor React Angular  - Especialista </t>
  </si>
  <si>
    <t xml:space="preserve">Desenvolvedor React Angular  - Gestor </t>
  </si>
  <si>
    <t xml:space="preserve">Desenvolvedor Node  - Júnior </t>
  </si>
  <si>
    <t xml:space="preserve">Desenvolvedor Node  - Pleno </t>
  </si>
  <si>
    <t xml:space="preserve">Desenvolvedor Node  - Sênior </t>
  </si>
  <si>
    <t xml:space="preserve">Desenvolvedor Node  - Especialista </t>
  </si>
  <si>
    <t xml:space="preserve">Desenvolvedor Node  - Gestor </t>
  </si>
  <si>
    <t xml:space="preserve">Desenvolvedor Mobile React Native  - Júnior </t>
  </si>
  <si>
    <t xml:space="preserve">Desenvolvedor Mobile React Native  - Pleno </t>
  </si>
  <si>
    <t xml:space="preserve">Desenvolvedor Mobile React Native  - Sênior </t>
  </si>
  <si>
    <t xml:space="preserve">Desenvolvedor Mobile React Native  - Especialista </t>
  </si>
  <si>
    <t xml:space="preserve">Desenvolvedor Mobile React Native  - Gestor </t>
  </si>
  <si>
    <t xml:space="preserve">Desenvolvedor Python  - Júnior </t>
  </si>
  <si>
    <t xml:space="preserve">Desenvolvedor Python  - Pleno </t>
  </si>
  <si>
    <t xml:space="preserve">Desenvolvedor Python  - Sênior </t>
  </si>
  <si>
    <t xml:space="preserve">Desenvolvedor Python  - Especialista </t>
  </si>
  <si>
    <t xml:space="preserve">Desenvolvedor Python  - Gestor </t>
  </si>
  <si>
    <t xml:space="preserve">Desenvolvedor Java  - Júnior </t>
  </si>
  <si>
    <t xml:space="preserve">Desenvolvedor Java  - Pleno </t>
  </si>
  <si>
    <t xml:space="preserve">Desenvolvedor Java  - Sênior </t>
  </si>
  <si>
    <t xml:space="preserve">Desenvolvedor Java  - Especialista </t>
  </si>
  <si>
    <t xml:space="preserve">Desenvolvedor Java  - Gestor </t>
  </si>
  <si>
    <t xml:space="preserve">Desenvolvedor Ruby  - Júnior </t>
  </si>
  <si>
    <t xml:space="preserve">Desenvolvedor Ruby  - Pleno </t>
  </si>
  <si>
    <t xml:space="preserve">Desenvolvedor Ruby  - Sênior </t>
  </si>
  <si>
    <t xml:space="preserve">Desenvolvedor Ruby  - Especialista </t>
  </si>
  <si>
    <t xml:space="preserve">Desenvolvedor Ruby  - Gestor </t>
  </si>
  <si>
    <t xml:space="preserve">Desenvolvedor .NET  - Júnior </t>
  </si>
  <si>
    <t xml:space="preserve">Desenvolvedor .NET  - Pleno </t>
  </si>
  <si>
    <t xml:space="preserve">Desenvolvedor .NET  - Sênior </t>
  </si>
  <si>
    <t xml:space="preserve">Desenvolvedor .NET  - Especialista </t>
  </si>
  <si>
    <t xml:space="preserve">Desenvolvedor .NET  - Gestor </t>
  </si>
  <si>
    <t xml:space="preserve">Desenvolvedor PHP  - Júnior </t>
  </si>
  <si>
    <t xml:space="preserve">Desenvolvedor PHP  - Pleno </t>
  </si>
  <si>
    <t xml:space="preserve">Desenvolvedor PHP  - Sênior </t>
  </si>
  <si>
    <t xml:space="preserve">Desenvolvedor PHP  - Especialista </t>
  </si>
  <si>
    <t xml:space="preserve">Desenvolvedor PHP  - Gestor </t>
  </si>
  <si>
    <t xml:space="preserve">Desenvolvedor Full-Stack  - Júnior </t>
  </si>
  <si>
    <t xml:space="preserve">Desenvolvedor Full-Stack  - Pleno </t>
  </si>
  <si>
    <t xml:space="preserve">Desenvolvedor Full-Stack  - Sênior </t>
  </si>
  <si>
    <t xml:space="preserve">Desenvolvedor Full-Stack  - Especialista </t>
  </si>
  <si>
    <t xml:space="preserve">Desenvolvedor Full-Stack  - Gestor </t>
  </si>
  <si>
    <t xml:space="preserve">Quality Assurance  - Júnior </t>
  </si>
  <si>
    <t xml:space="preserve">Quality Assurance  - Pleno </t>
  </si>
  <si>
    <t xml:space="preserve">Quality Assurance  - Sênior </t>
  </si>
  <si>
    <t xml:space="preserve">Quality Assurance  - Especialista </t>
  </si>
  <si>
    <t xml:space="preserve">Quality Assurance  - Gestor </t>
  </si>
  <si>
    <t xml:space="preserve">Analista de Machine Learning  - Júnior </t>
  </si>
  <si>
    <t xml:space="preserve">Analista de Machine Learning  - Pleno </t>
  </si>
  <si>
    <t xml:space="preserve">Analista de Machine Learning  - Sênior </t>
  </si>
  <si>
    <t xml:space="preserve">Analista de Machine Learning  - Especialista </t>
  </si>
  <si>
    <t xml:space="preserve">Analista de Machine Learning  - Gestor </t>
  </si>
  <si>
    <t xml:space="preserve">Arquiteto de Machine Learning  - Júnior </t>
  </si>
  <si>
    <t xml:space="preserve">Arquiteto de Machine Learning  - Pleno </t>
  </si>
  <si>
    <t xml:space="preserve">Arquiteto de Machine Learning  - Sênior </t>
  </si>
  <si>
    <t xml:space="preserve">Arquiteto de Machine Learning  - Especialista </t>
  </si>
  <si>
    <t xml:space="preserve">Arquiteto de Machine Learning  - Gestor </t>
  </si>
  <si>
    <t xml:space="preserve">Analista de visão Computacional  - Júnior </t>
  </si>
  <si>
    <t xml:space="preserve">Analista de visão Computacional  - Pleno </t>
  </si>
  <si>
    <t xml:space="preserve">Analista de visão Computacional  - Sênior </t>
  </si>
  <si>
    <t xml:space="preserve">Analista de visão Computacional  - Especialista </t>
  </si>
  <si>
    <t xml:space="preserve">Analista de visão Computacional  - Gestor </t>
  </si>
  <si>
    <t xml:space="preserve">Engenheiro de Machine Learning  - Júnior </t>
  </si>
  <si>
    <t xml:space="preserve">Engenheiro de Machine Learning  - Pleno </t>
  </si>
  <si>
    <t xml:space="preserve">Engenheiro de Machine Learning  - Sênior </t>
  </si>
  <si>
    <t xml:space="preserve">Engenheiro de Machine Learning  - Especialista </t>
  </si>
  <si>
    <t xml:space="preserve">Engenheiro de Machine Learning  - Gestor </t>
  </si>
  <si>
    <t xml:space="preserve">Engenheiro de Deep Learning  - Júnior </t>
  </si>
  <si>
    <t xml:space="preserve">Engenheiro de Deep Learning  - Pleno </t>
  </si>
  <si>
    <t xml:space="preserve">Engenheiro de Deep Learning  - Sênior </t>
  </si>
  <si>
    <t xml:space="preserve">Engenheiro de Deep Learning  - Especialista </t>
  </si>
  <si>
    <t xml:space="preserve">Engenheiro de Deep Learning  - Gestor </t>
  </si>
  <si>
    <t>TRANSFORMAÇÃO DIGITAL</t>
  </si>
  <si>
    <t xml:space="preserve">Analista de Transformação Digital  - Júnior </t>
  </si>
  <si>
    <t xml:space="preserve">Analista de Transformação Digital  - Pleno </t>
  </si>
  <si>
    <t xml:space="preserve">Analista de Transformação Digital  - Sênior </t>
  </si>
  <si>
    <t xml:space="preserve">Analista de Transformação Digital  - Especialista </t>
  </si>
  <si>
    <t xml:space="preserve">Analista de Transformação Digital  - Gestor </t>
  </si>
  <si>
    <t xml:space="preserve">Analista de Inovação  - Júnior </t>
  </si>
  <si>
    <t xml:space="preserve">Analista de Inovação  - Pleno </t>
  </si>
  <si>
    <t xml:space="preserve">Analista de Inovação  - Sênior </t>
  </si>
  <si>
    <t xml:space="preserve">Analista de Inovação  - Especialista </t>
  </si>
  <si>
    <t xml:space="preserve">Analista de Inovação  - Gestor </t>
  </si>
  <si>
    <t xml:space="preserve">UX/UI </t>
  </si>
  <si>
    <t xml:space="preserve">Analista/Especialista de Marketing Digital  - Júnior </t>
  </si>
  <si>
    <t xml:space="preserve">Analista/Especialista de Marketing Digital  - Pleno </t>
  </si>
  <si>
    <t xml:space="preserve">Analista/Especialista de Marketing Digital  - Sênior </t>
  </si>
  <si>
    <t xml:space="preserve">Analista/Especialista de Marketing Digital  - Especialista </t>
  </si>
  <si>
    <t xml:space="preserve">Analista/Especialista de Marketing Digital  - Gestor </t>
  </si>
  <si>
    <t xml:space="preserve">Designer de Produto  - Júnior </t>
  </si>
  <si>
    <t xml:space="preserve">Designer de Produto  - Pleno </t>
  </si>
  <si>
    <t xml:space="preserve">Designer de Produto  - Sênior </t>
  </si>
  <si>
    <t xml:space="preserve">Designer de Produto  - Especialista </t>
  </si>
  <si>
    <t xml:space="preserve">Designer de Produto  - Gestor </t>
  </si>
  <si>
    <t xml:space="preserve">UX Designer  - Júnior </t>
  </si>
  <si>
    <t xml:space="preserve">UX Designer  - Pleno </t>
  </si>
  <si>
    <t xml:space="preserve">UX Designer  - Sênior </t>
  </si>
  <si>
    <t xml:space="preserve">UX Designer  - Especialista </t>
  </si>
  <si>
    <t xml:space="preserve">UX Designer  - Gestor </t>
  </si>
  <si>
    <t xml:space="preserve">UX-UI Designer  - Júnior </t>
  </si>
  <si>
    <t xml:space="preserve">UX-UI Designer  - Pleno </t>
  </si>
  <si>
    <t xml:space="preserve">UX-UI Designer  - Sênior </t>
  </si>
  <si>
    <t xml:space="preserve">UX-UI Designer  - Especialista </t>
  </si>
  <si>
    <t xml:space="preserve">UX-UI Designer  - Gestor </t>
  </si>
  <si>
    <t xml:space="preserve">UI Designer  - Júnior </t>
  </si>
  <si>
    <t xml:space="preserve">UI Designer  - Pleno </t>
  </si>
  <si>
    <t xml:space="preserve">UI Designer  - Sênior </t>
  </si>
  <si>
    <t xml:space="preserve">UI Designer  - Especialista </t>
  </si>
  <si>
    <t xml:space="preserve">UI Designer  - Gestor </t>
  </si>
  <si>
    <t xml:space="preserve">Designer de Interface  - Júnior </t>
  </si>
  <si>
    <t xml:space="preserve">Designer de Interface  - Pleno </t>
  </si>
  <si>
    <t xml:space="preserve">Designer de Interface  - Sênior </t>
  </si>
  <si>
    <t xml:space="preserve">Designer de Interface  - Especialista </t>
  </si>
  <si>
    <t xml:space="preserve">Designer de Interface  - Gestor </t>
  </si>
  <si>
    <t xml:space="preserve">ERP - SAP </t>
  </si>
  <si>
    <t xml:space="preserve">Consultor SAP Funcional Key-user  - Júnior </t>
  </si>
  <si>
    <t xml:space="preserve">Consultor SAP Funcional Key-user  - Pleno </t>
  </si>
  <si>
    <t xml:space="preserve">Consultor SAP Funcional Key-user  - Sênior </t>
  </si>
  <si>
    <t xml:space="preserve">Consultor SAP Funcional Key-user  - Especialista </t>
  </si>
  <si>
    <t xml:space="preserve">Consultor SAP Funcional Key-user  - Gestor </t>
  </si>
  <si>
    <t xml:space="preserve">Consultor SAP Funcional Módulo  - Júnior </t>
  </si>
  <si>
    <t xml:space="preserve">Consultor SAP Funcional Módulo  - Pleno </t>
  </si>
  <si>
    <t xml:space="preserve">Consultor SAP Funcional Módulo  - Sênior </t>
  </si>
  <si>
    <t xml:space="preserve">Consultor SAP Funcional Módulo  - Especialista </t>
  </si>
  <si>
    <t xml:space="preserve">Consultor SAP Funcional Módulo  - Gestor </t>
  </si>
  <si>
    <t xml:space="preserve">Consultor SAP Técnico BASIS  - Júnior </t>
  </si>
  <si>
    <t xml:space="preserve">Consultor SAP Técnico BASIS  - Pleno </t>
  </si>
  <si>
    <t xml:space="preserve">Consultor SAP Técnico BASIS  - Sênior </t>
  </si>
  <si>
    <t xml:space="preserve">Consultor SAP Técnico BASIS  - Especialista </t>
  </si>
  <si>
    <t xml:space="preserve">Consultor SAP Técnico BASIS  - Gestor </t>
  </si>
  <si>
    <t xml:space="preserve">Consultor SAP Técnico ABAP  - Júnior </t>
  </si>
  <si>
    <t xml:space="preserve">Consultor SAP Técnico ABAP  - Pleno </t>
  </si>
  <si>
    <t xml:space="preserve">Consultor SAP Técnico ABAP  - Sênior </t>
  </si>
  <si>
    <t xml:space="preserve">Consultor SAP Técnico ABAP  - Especialista </t>
  </si>
  <si>
    <t xml:space="preserve">Consultor SAP Técnico ABAP  - Gestor </t>
  </si>
  <si>
    <t xml:space="preserve">Consultor SAP Técnico IS  - Júnior </t>
  </si>
  <si>
    <t xml:space="preserve">Consultor SAP Técnico IS  - Pleno </t>
  </si>
  <si>
    <t xml:space="preserve">Consultor SAP Técnico IS  - Sênior </t>
  </si>
  <si>
    <t xml:space="preserve">Consultor SAP Técnico IS  - Especialista </t>
  </si>
  <si>
    <t xml:space="preserve">Consultor SAP Técnico IS  - Gestor </t>
  </si>
  <si>
    <t xml:space="preserve">Consultor SAP Técnico XI  - Júnior </t>
  </si>
  <si>
    <t xml:space="preserve">Consultor SAP Técnico XI  - Pleno </t>
  </si>
  <si>
    <t xml:space="preserve">Consultor SAP Técnico XI  - Sênior </t>
  </si>
  <si>
    <t xml:space="preserve">Consultor SAP Técnico XI  - Especialista </t>
  </si>
  <si>
    <t xml:space="preserve">Consultor SAP Técnico XI  - Gestor </t>
  </si>
  <si>
    <t xml:space="preserve">Consultor SAP Técnico NETWEAVER  - Júnior </t>
  </si>
  <si>
    <t xml:space="preserve">Consultor SAP Técnico NETWEAVER  - Pleno </t>
  </si>
  <si>
    <t xml:space="preserve">Consultor SAP Técnico NETWEAVER  - Sênior </t>
  </si>
  <si>
    <t xml:space="preserve">Consultor SAP Técnico NETWEAVER  - Especialista </t>
  </si>
  <si>
    <t xml:space="preserve">Consultor SAP Técnico NETWEAVER  - Gestor </t>
  </si>
  <si>
    <t xml:space="preserve">ORACLE </t>
  </si>
  <si>
    <t xml:space="preserve">Consultor Oracle E-business Suite  - Júnior </t>
  </si>
  <si>
    <t xml:space="preserve">Consultor Oracle E-Business Suite  - Pleno </t>
  </si>
  <si>
    <t xml:space="preserve">Consultor Oracle E-Business Suite  - Sênior </t>
  </si>
  <si>
    <t xml:space="preserve">Consultor Oracle E-Business Suite  - Especialista </t>
  </si>
  <si>
    <t xml:space="preserve">Consultor Oracle E-Business Suite  - Gestor </t>
  </si>
  <si>
    <t xml:space="preserve">Consultor Oracle JD Edwards  - Júnior </t>
  </si>
  <si>
    <t xml:space="preserve">Consultor Oracle JD Edwards  - Pleno </t>
  </si>
  <si>
    <t xml:space="preserve">Consultor Oracle JD Edwards  - Sênior </t>
  </si>
  <si>
    <t xml:space="preserve">Consultor Oracle JD Edwards  - Especialista </t>
  </si>
  <si>
    <t xml:space="preserve">Consultor Oracle JD Edwards  - Gestor </t>
  </si>
  <si>
    <t xml:space="preserve">Consultor Oracle Peoplesoft  - Júnior </t>
  </si>
  <si>
    <t xml:space="preserve">Consultor Oracle Peoplesoft  - Pleno </t>
  </si>
  <si>
    <t xml:space="preserve">Consultor Oracle Peoplesoft  - Sênior </t>
  </si>
  <si>
    <t xml:space="preserve">Consultor Oracle Peoplesoft  - Especialista </t>
  </si>
  <si>
    <t xml:space="preserve">Consultor Oracle Peoplesoft  - Gestor </t>
  </si>
  <si>
    <t xml:space="preserve">TOTVS </t>
  </si>
  <si>
    <t xml:space="preserve">Consultor Sankhya  - Júnior </t>
  </si>
  <si>
    <t xml:space="preserve">Consultor Sankhya  - Pleno </t>
  </si>
  <si>
    <t xml:space="preserve">Consultor Sankhya  - Sênior </t>
  </si>
  <si>
    <t xml:space="preserve">Consultor Sankhya  - Especialista </t>
  </si>
  <si>
    <t xml:space="preserve">Consultor Sankhya  - Gestor </t>
  </si>
  <si>
    <t xml:space="preserve">Consultor Totvs Protheus  - Júnior </t>
  </si>
  <si>
    <t xml:space="preserve">Consultor Totvs Protheus  - Pleno </t>
  </si>
  <si>
    <t xml:space="preserve">Consultor Totvs Protheus  - Sênior </t>
  </si>
  <si>
    <t xml:space="preserve">Consultor Totvs Protheus  - Especialista </t>
  </si>
  <si>
    <t xml:space="preserve">Consultor Totvs Protheus  - Gestor </t>
  </si>
  <si>
    <t xml:space="preserve">Consultor Totvs Datasul  - Júnior </t>
  </si>
  <si>
    <t xml:space="preserve">Consultor Totvs Datasul  - Pleno </t>
  </si>
  <si>
    <t xml:space="preserve">Consultor Totvs Datasul  - Sênior </t>
  </si>
  <si>
    <t xml:space="preserve">Consultor Totvs Datasul  - Especialista </t>
  </si>
  <si>
    <t xml:space="preserve">Consultor Totvs Datasul  - Gestor </t>
  </si>
  <si>
    <t xml:space="preserve">Consultor Totvs RM  - Júnior </t>
  </si>
  <si>
    <t xml:space="preserve">Consultor Totvs RM  - Pleno </t>
  </si>
  <si>
    <t xml:space="preserve">Consultor Totvs RM  - Sênior </t>
  </si>
  <si>
    <t xml:space="preserve">Consultor Totvs RM  - Especialista </t>
  </si>
  <si>
    <t xml:space="preserve">Consultor Totvs RM  - Gestor </t>
  </si>
  <si>
    <t xml:space="preserve">Consultor Totvs LOGIX  - Júnior </t>
  </si>
  <si>
    <t xml:space="preserve">Consultor Totvs LOGIX  - Pleno </t>
  </si>
  <si>
    <t xml:space="preserve">Consultor Totvs LOGIX  - Sênior </t>
  </si>
  <si>
    <t xml:space="preserve">Consultor Totvs LOGIX  - Especialista </t>
  </si>
  <si>
    <t xml:space="preserve">Consultor Totvs LOGIX  - Gestor </t>
  </si>
  <si>
    <t xml:space="preserve">Consultor Microsoft Dynamics  - Júnior </t>
  </si>
  <si>
    <t xml:space="preserve">Consultor Microsoft Dynamics  - Pleno </t>
  </si>
  <si>
    <t xml:space="preserve">Consultor Microsoft Dynamics  - Sênior </t>
  </si>
  <si>
    <t xml:space="preserve">Consultor Microsoft Dynamics  - Especialista </t>
  </si>
  <si>
    <t xml:space="preserve">Consultor Microsoft Dynamics  - Gestor </t>
  </si>
  <si>
    <t xml:space="preserve">CRM </t>
  </si>
  <si>
    <t xml:space="preserve">Consultor Salesforce  - Júnior </t>
  </si>
  <si>
    <t xml:space="preserve">Consultor Salesforce  - Pleno </t>
  </si>
  <si>
    <t xml:space="preserve">Consultor Salesforce  - Sênior </t>
  </si>
  <si>
    <t xml:space="preserve">Consultor Salesforce  - Especialista </t>
  </si>
  <si>
    <t xml:space="preserve">Consultor Salesforce  - Gestor </t>
  </si>
  <si>
    <t xml:space="preserve">Analista Salesforce  - Júnior </t>
  </si>
  <si>
    <t xml:space="preserve">Analista Salesforce  - Pleno </t>
  </si>
  <si>
    <t xml:space="preserve">Analista Salesforce  - Sênior </t>
  </si>
  <si>
    <t xml:space="preserve">Analista Salesforce  - Especialista </t>
  </si>
  <si>
    <t xml:space="preserve">Analista Salesforce  - Gestor </t>
  </si>
  <si>
    <t xml:space="preserve">Desenvolvedor Salesforce  - Júnior </t>
  </si>
  <si>
    <t xml:space="preserve">Desenvolvedor Salesforce  - Pleno </t>
  </si>
  <si>
    <t xml:space="preserve">Desenvolvedor Salesforce  - Sênior </t>
  </si>
  <si>
    <t xml:space="preserve">Desenvolvedor Salesforce  - Especialista </t>
  </si>
  <si>
    <t xml:space="preserve">Desenvolvedor Salesforce  - Gestor </t>
  </si>
  <si>
    <t xml:space="preserve">Arquiteto Salesforce  - Júnior </t>
  </si>
  <si>
    <t xml:space="preserve">Arquiteto Salesforce  - Pleno </t>
  </si>
  <si>
    <t xml:space="preserve">Arquiteto Salesforce  - Sênior </t>
  </si>
  <si>
    <t xml:space="preserve">Arquiteto Salesforce  - Especialista </t>
  </si>
  <si>
    <t xml:space="preserve">Arquiteto Salesforce  - Gestor </t>
  </si>
  <si>
    <t xml:space="preserve">Engenheiro Salesforce  - Júnior </t>
  </si>
  <si>
    <t xml:space="preserve">Engenheiro Salesforce  - Pleno </t>
  </si>
  <si>
    <t xml:space="preserve">Engenheiro Salesforce  - Sênior </t>
  </si>
  <si>
    <t xml:space="preserve">Engenheiro Salesforce  - Especialista </t>
  </si>
  <si>
    <t xml:space="preserve">Engenheiro Salesforce  - Gestor </t>
  </si>
  <si>
    <t>SEGURANÇA DA INFORMAÇÃO</t>
  </si>
  <si>
    <t xml:space="preserve">Analista em Segurança da Informação  - Júnior </t>
  </si>
  <si>
    <t xml:space="preserve">Analista em Segurança da Informação  - Pleno </t>
  </si>
  <si>
    <t xml:space="preserve">Analista em Segurança da Informação  - Sênior </t>
  </si>
  <si>
    <t xml:space="preserve">Analista em Segurança da Informação  - Especialista </t>
  </si>
  <si>
    <t xml:space="preserve">Analista em Segurança da Informação  - Gestor </t>
  </si>
  <si>
    <t xml:space="preserve">Diretor/Coordenador em Segurança da Informação  - Júnior </t>
  </si>
  <si>
    <t xml:space="preserve">Diretor/Coordenador em Segurança da Informação  - Pleno </t>
  </si>
  <si>
    <t xml:space="preserve">Diretor/Coordenador em Segurança da Informação  - Sênior </t>
  </si>
  <si>
    <t xml:space="preserve">Diretor/Coordenador em Segurança da Informação  - Especialista </t>
  </si>
  <si>
    <t xml:space="preserve">Diretor/Coordenador em Segurança da Informação  - Gestor </t>
  </si>
  <si>
    <t xml:space="preserve">Pen Tester  - Júnior </t>
  </si>
  <si>
    <t xml:space="preserve">Pen Tester  - Pleno </t>
  </si>
  <si>
    <t xml:space="preserve">Pen Tester  - Sênior </t>
  </si>
  <si>
    <t xml:space="preserve">Pen Tester  - Especialista </t>
  </si>
  <si>
    <t xml:space="preserve">Pen Tester  - Gestor </t>
  </si>
  <si>
    <t xml:space="preserve">CYBER SECURITY </t>
  </si>
  <si>
    <t xml:space="preserve">Analista de Cyber Security  - Júnior </t>
  </si>
  <si>
    <t xml:space="preserve">Analista de Cyber Security  - Pleno </t>
  </si>
  <si>
    <t xml:space="preserve">Analista de Cyber Security  - Sênior </t>
  </si>
  <si>
    <t xml:space="preserve">Analista de Cyber Security  - Especialista </t>
  </si>
  <si>
    <t xml:space="preserve">Analista de Cyber Security  - Gestor </t>
  </si>
  <si>
    <t xml:space="preserve">AUTOMAÇÃO </t>
  </si>
  <si>
    <t xml:space="preserve">Analista de Automação  - Júnior </t>
  </si>
  <si>
    <t xml:space="preserve">Analista de Automação  - Pleno </t>
  </si>
  <si>
    <t xml:space="preserve">Analista de Automação  - Sênior </t>
  </si>
  <si>
    <t xml:space="preserve">Analista de Automação  - Especialista </t>
  </si>
  <si>
    <t xml:space="preserve">Analista de Automação  - Gestor </t>
  </si>
  <si>
    <t xml:space="preserve">Desenvolvedor RPA  - Júnior </t>
  </si>
  <si>
    <t xml:space="preserve">Desenvolvedor RPA  - Pleno </t>
  </si>
  <si>
    <t xml:space="preserve">Desenvolvedor RPA  - Sênior </t>
  </si>
  <si>
    <t xml:space="preserve">Desenvolvedor RPA  - Especialista </t>
  </si>
  <si>
    <t xml:space="preserve">Desenvolvedor RPA  - Gestor </t>
  </si>
  <si>
    <t>SUPORTE / HELP DESK</t>
  </si>
  <si>
    <t xml:space="preserve">Analista de Suporte/Help Desk  - Júnior </t>
  </si>
  <si>
    <t xml:space="preserve">Analista de Suporte/Help Desk  - Pleno </t>
  </si>
  <si>
    <t xml:space="preserve">Analista de Suporte/Help Desk  - Sênior </t>
  </si>
  <si>
    <t xml:space="preserve">Analista de Suporte/Help Desk  - Especialista </t>
  </si>
  <si>
    <t xml:space="preserve">Analista de Suporte/Help Desk  - Gestor </t>
  </si>
  <si>
    <t>LIDERANÇAS &amp; OUTROS</t>
  </si>
  <si>
    <t xml:space="preserve">Coordenador de Sistemas  - </t>
  </si>
  <si>
    <t>TECNOLOGIA DA INFORMAÇÃO</t>
  </si>
  <si>
    <t xml:space="preserve">Analista de TI - Tecnologia da Informação  - Júnior </t>
  </si>
  <si>
    <t xml:space="preserve">Analista de TI - Tecnologia da Informação  - Pleno </t>
  </si>
  <si>
    <t xml:space="preserve">Analista de TI - Tecnologia da Informação  - Sênior </t>
  </si>
  <si>
    <t xml:space="preserve">Analista de TI - Tecnologia da Informação  - Especialista </t>
  </si>
  <si>
    <t xml:space="preserve">Analista de TI - Tecnologia da Informação  - Gestor </t>
  </si>
  <si>
    <t xml:space="preserve">SISTEMAS </t>
  </si>
  <si>
    <t xml:space="preserve">Arquiteto de Sistemas  - Júnior </t>
  </si>
  <si>
    <t xml:space="preserve">Arquiteto de Sistemas  - Pleno </t>
  </si>
  <si>
    <t xml:space="preserve">Arquiteto de Sistemas  - Sênior </t>
  </si>
  <si>
    <t xml:space="preserve">Arquiteto de Sistemas  - Especialista </t>
  </si>
  <si>
    <t xml:space="preserve">Arquiteto de Sistemas  - Gestor </t>
  </si>
  <si>
    <t xml:space="preserve">Analista de Sistemas  - Júnior </t>
  </si>
  <si>
    <t xml:space="preserve">Analista de Sistemas  - Pleno </t>
  </si>
  <si>
    <t xml:space="preserve">Analista de Sistemas  - Sênior </t>
  </si>
  <si>
    <t xml:space="preserve">Analista de Sistemas  - Especialista </t>
  </si>
  <si>
    <t xml:space="preserve">Analista de Sistemas  - Gestor </t>
  </si>
  <si>
    <t xml:space="preserve">Diretor de Sistemas  - Júnior </t>
  </si>
  <si>
    <t xml:space="preserve">Diretor de Sistemas  - Pleno </t>
  </si>
  <si>
    <t xml:space="preserve">Diretor de Sistemas  - Sênior </t>
  </si>
  <si>
    <t xml:space="preserve">Diretor de Sistemas  - Especialista </t>
  </si>
  <si>
    <t xml:space="preserve">Diretor de Sistemas  - Gestor </t>
  </si>
  <si>
    <t xml:space="preserve">INFRAESTRUTURA </t>
  </si>
  <si>
    <t xml:space="preserve">Analista de Informática  - Júnior </t>
  </si>
  <si>
    <t xml:space="preserve">Analista de Informática  - Pleno </t>
  </si>
  <si>
    <t xml:space="preserve">Analista de Informática  - Sênior </t>
  </si>
  <si>
    <t xml:space="preserve">Analista de Informática  - Especialista </t>
  </si>
  <si>
    <t xml:space="preserve">Analista de Informática  - Gestor </t>
  </si>
  <si>
    <t xml:space="preserve">Administrador de Redes  - Júnior </t>
  </si>
  <si>
    <t xml:space="preserve">Administrador de Redes  - Pleno </t>
  </si>
  <si>
    <t xml:space="preserve">Administrador de Redes  - Sênior </t>
  </si>
  <si>
    <t xml:space="preserve">Administrador de Redes  - Especialista </t>
  </si>
  <si>
    <t xml:space="preserve">Administrador de Redes  - Gestor </t>
  </si>
  <si>
    <t xml:space="preserve">Administrador de Redes Linux  - Júnior </t>
  </si>
  <si>
    <t xml:space="preserve">Administrador de Redes Linux  - Pleno </t>
  </si>
  <si>
    <t xml:space="preserve">Administrador de Redes Linux  - Sênior </t>
  </si>
  <si>
    <t xml:space="preserve">Administrador de Redes Linux  - Especialista </t>
  </si>
  <si>
    <t xml:space="preserve">Administrador de Redes Linux  - Gestor </t>
  </si>
  <si>
    <t xml:space="preserve">Administrador de Redes Windows/VMWare  - Júnior </t>
  </si>
  <si>
    <t xml:space="preserve">Administrador de Redes Windows/VMWare  - Pleno </t>
  </si>
  <si>
    <t xml:space="preserve">Administrador de Redes Windows/VMWare  - Sênior </t>
  </si>
  <si>
    <t xml:space="preserve">Administrador de Redes Windows/VMWare  - Especialista </t>
  </si>
  <si>
    <t xml:space="preserve">Administrador de Redes Windows/VMWare  - Gestor </t>
  </si>
  <si>
    <t xml:space="preserve">Administrador de Redes Unix  - Júnior </t>
  </si>
  <si>
    <t xml:space="preserve">Administrador de Redes Unix  - Pleno </t>
  </si>
  <si>
    <t xml:space="preserve">Administrador de Redes Unix  - Sênior </t>
  </si>
  <si>
    <t xml:space="preserve">Administrador de Redes Unix  - Especialista </t>
  </si>
  <si>
    <t xml:space="preserve">Administrador de Redes Unix  - Gestor </t>
  </si>
  <si>
    <t xml:space="preserve">Administrador de Redes MacOS  - Júnior </t>
  </si>
  <si>
    <t xml:space="preserve">Administrador de Redes MacOS  - Pleno </t>
  </si>
  <si>
    <t xml:space="preserve">Administrador de Redes MacOS  - Sênior </t>
  </si>
  <si>
    <t xml:space="preserve">Administrador de Redes MacOS  - Especialista </t>
  </si>
  <si>
    <t xml:space="preserve">Administrador de Redes MacOS  - Gestor </t>
  </si>
  <si>
    <t xml:space="preserve">Administrador de Redes + 1 Sistema  - Júnior </t>
  </si>
  <si>
    <t xml:space="preserve">Administrador de Redes + 1 Sistema  - Pleno </t>
  </si>
  <si>
    <t xml:space="preserve">Administrador de Redes + 1 Sistema  - Sênior </t>
  </si>
  <si>
    <t xml:space="preserve">Administrador de Redes + 1 Sistema  - Especialista </t>
  </si>
  <si>
    <t xml:space="preserve">Administrador de Redes + 1 Sistema  - Gestor </t>
  </si>
  <si>
    <t xml:space="preserve">Arquiteto de Redes  - Júnior </t>
  </si>
  <si>
    <t xml:space="preserve">Arquiteto de Redes  - Pleno </t>
  </si>
  <si>
    <t xml:space="preserve">Arquiteto de Redes  - Sênior </t>
  </si>
  <si>
    <t xml:space="preserve">Arquiteto de Redes  - Especialista </t>
  </si>
  <si>
    <t xml:space="preserve">Arquiteto de Redes  - Gestor </t>
  </si>
  <si>
    <t xml:space="preserve">Analista de Infraestrutura  - Júnior </t>
  </si>
  <si>
    <t xml:space="preserve">Analista de Infraestrutura  - Pleno </t>
  </si>
  <si>
    <t xml:space="preserve">Analista de Infraestrutura  - Sênior </t>
  </si>
  <si>
    <t xml:space="preserve">Analista de Infraestrutura  - Especialista </t>
  </si>
  <si>
    <t xml:space="preserve">Analista de Infraestrutura  - Gestor </t>
  </si>
  <si>
    <t xml:space="preserve">Analista de Infraestrutura - Telecom.  - Júnior </t>
  </si>
  <si>
    <t xml:space="preserve">Analista de Infraestrutura - Telecom.  - Pleno </t>
  </si>
  <si>
    <t xml:space="preserve">Analista de Infraestrutura - Telecom.  - Sênior </t>
  </si>
  <si>
    <t xml:space="preserve">Analista de Infraestrutura - Telecom.  - Especialista </t>
  </si>
  <si>
    <t xml:space="preserve">Analista de Infraestrutura - Telecom.  - Gestor </t>
  </si>
  <si>
    <t xml:space="preserve">Diretor/Coordenador de Infraestrutura  - Júnior </t>
  </si>
  <si>
    <t xml:space="preserve">Diretor/Coordenador de Infraestrutura  - Pleno </t>
  </si>
  <si>
    <t xml:space="preserve">Diretor/Coordenador de Infraestrutura  - Sênior </t>
  </si>
  <si>
    <t xml:space="preserve">Diretor/Coordenador de Infraestrutura  - Especialista </t>
  </si>
  <si>
    <t xml:space="preserve">Diretor/Coordenador de Infraestrutura  - Gestor </t>
  </si>
  <si>
    <t xml:space="preserve">QUALIDADE </t>
  </si>
  <si>
    <t xml:space="preserve">Analista de testes/QA Automatizado  - Júnior </t>
  </si>
  <si>
    <t xml:space="preserve">Analista de testes/QA Automatizado  - Pleno </t>
  </si>
  <si>
    <t xml:space="preserve">Analista de testes/QA Automatizado  - Sênior </t>
  </si>
  <si>
    <t xml:space="preserve">Analista de testes/QA Automatizado  - Especialista </t>
  </si>
  <si>
    <t xml:space="preserve">Analista de testes/QA Automatizado  - Gestor </t>
  </si>
  <si>
    <t xml:space="preserve">Engenheiro de Teste  - Júnior </t>
  </si>
  <si>
    <t xml:space="preserve">Engenheiro de Teste  - Pleno </t>
  </si>
  <si>
    <t xml:space="preserve">Engenheiro de Teste  - Sênior </t>
  </si>
  <si>
    <t xml:space="preserve">Engenheiro de Teste  - Especialista </t>
  </si>
  <si>
    <t xml:space="preserve">Engenheiro de Teste  - Gestor </t>
  </si>
  <si>
    <t xml:space="preserve">Analista RPA  - Júnior </t>
  </si>
  <si>
    <t xml:space="preserve">Analista RPA  - Pleno </t>
  </si>
  <si>
    <t xml:space="preserve">Analista RPA  - Sênior </t>
  </si>
  <si>
    <t xml:space="preserve">Analista RPA  - Especialista </t>
  </si>
  <si>
    <t xml:space="preserve">Analista RPA  - Gestor </t>
  </si>
  <si>
    <t xml:space="preserve">Analista de testes/QA Funcional/Manual  - Júnior </t>
  </si>
  <si>
    <t xml:space="preserve">Analista de testes/QA Funcional/Manual  - Pleno </t>
  </si>
  <si>
    <t xml:space="preserve">Analista de testes/QA Funcional/Manual  - Sênior </t>
  </si>
  <si>
    <t xml:space="preserve">Analista de testes/QA Funcional/Manual  - Especialista </t>
  </si>
  <si>
    <t xml:space="preserve">Analista de testes/QA Funcional/Manual  - Gestor </t>
  </si>
  <si>
    <t xml:space="preserve">Engenheiro de Software  - Júnior </t>
  </si>
  <si>
    <t xml:space="preserve">Engenheiro de Software  - Pleno </t>
  </si>
  <si>
    <t xml:space="preserve">Engenheiro de Software  - Sênior </t>
  </si>
  <si>
    <t xml:space="preserve">Engenheiro de Software  - Especialista </t>
  </si>
  <si>
    <t xml:space="preserve">Engenheiro de Software  - Gestor </t>
  </si>
  <si>
    <t xml:space="preserve">COMMERCE </t>
  </si>
  <si>
    <t xml:space="preserve">Analista de E-commerce  - Júnior </t>
  </si>
  <si>
    <t xml:space="preserve">Analista de E-commerce  - Pleno </t>
  </si>
  <si>
    <t xml:space="preserve">Analista de E-commerce  - Sênior </t>
  </si>
  <si>
    <t xml:space="preserve">Gerente de E-commerce  - Júnior </t>
  </si>
  <si>
    <t xml:space="preserve">Gerente de E-commerce  - Pleno </t>
  </si>
  <si>
    <t xml:space="preserve">Gerente de E-commerce  - Sênior </t>
  </si>
  <si>
    <t xml:space="preserve">Analista de Mídia Digital  - Júnior </t>
  </si>
  <si>
    <t xml:space="preserve">Analista de Mídia Digital  - Pleno </t>
  </si>
  <si>
    <t xml:space="preserve">Analista de Mídia Digital  - Sênior </t>
  </si>
  <si>
    <t xml:space="preserve">Analista de Service Desk  - Júnior </t>
  </si>
  <si>
    <t xml:space="preserve">Analista de Service Desk  - Pleno </t>
  </si>
  <si>
    <t xml:space="preserve">Analista de Service Desk  - Sênior </t>
  </si>
  <si>
    <t xml:space="preserve">TELECOMUNICAÇÃO </t>
  </si>
  <si>
    <t xml:space="preserve">Analista de Telecom.  - Júnior </t>
  </si>
  <si>
    <t xml:space="preserve">Analista de Telecom.  - Pleno </t>
  </si>
  <si>
    <t xml:space="preserve">Analista de Telecom.  - Sênior </t>
  </si>
  <si>
    <t xml:space="preserve">Coordenador/Especialista de Telecom.  - Júnior </t>
  </si>
  <si>
    <t xml:space="preserve">Coordenador/Especialista de Telecom.  - Pleno </t>
  </si>
  <si>
    <t xml:space="preserve">Engenheiro de Telecom.  - Júnior </t>
  </si>
  <si>
    <t xml:space="preserve">Engenheiro de Telecom.  - Pleno </t>
  </si>
  <si>
    <t xml:space="preserve">Engenheiro de Telecom.  - Sênior </t>
  </si>
  <si>
    <t>COO - Chief Operations Officer</t>
  </si>
  <si>
    <t>CISO - Chief Security Officer</t>
  </si>
  <si>
    <t>DPO - Data protection Officer</t>
  </si>
  <si>
    <t>Gerente de BI - Business Intelligence</t>
  </si>
  <si>
    <t>Gerente de Telecom</t>
  </si>
  <si>
    <t>Gerente de TI</t>
  </si>
  <si>
    <t>Gerente de Cybersecurity</t>
  </si>
  <si>
    <t>Executivo de Tecnologia (Manager)</t>
  </si>
  <si>
    <t>Coordenador/Supervisor de Tecnologia</t>
  </si>
  <si>
    <t>Tech Lead - Supervisor</t>
  </si>
  <si>
    <t>Business Partner</t>
  </si>
  <si>
    <t>Especialista/Líder de BI - Business Intelligence</t>
  </si>
  <si>
    <t>Especialista/Coordenador de P&amp;D - Pesquisa e Desenvolvimento</t>
  </si>
  <si>
    <t>Auditor de Sistemas</t>
  </si>
  <si>
    <t>2122-15</t>
  </si>
  <si>
    <t>Técnico de suporte ao usuário de tecnologia da informação Junior/Pleno/Sênior</t>
  </si>
  <si>
    <t>Técnico em manutenção de equipamentos de informática Junior/Pleno/Sênior</t>
  </si>
  <si>
    <t>Analista de suporte computacional Junior/Pleno/Sênior</t>
  </si>
  <si>
    <t>Administrador de banco de dados - Junior/Pleno/Sênior</t>
  </si>
  <si>
    <t>Administrador de sistemas operacionais Junior/Pleno/Sênior</t>
  </si>
  <si>
    <t>Analista de redes e de comunicação de dados Junior/Pleno/Sênior</t>
  </si>
  <si>
    <t>Tecnico de Rede (Telecomunicacoes) Junior/Pleno/Sênior</t>
  </si>
  <si>
    <t>Desenvolvedor de sistemas de tecnologia da informação Junior/Pleno/Sênior</t>
  </si>
  <si>
    <t>Analista de sistemas de automação - Junior/Pleno/Sênior</t>
  </si>
  <si>
    <t>Administrador em segurança da informação - Junior/Pleno/Sênior</t>
  </si>
  <si>
    <t>Especialista em Cloud Pleno/Sênior</t>
  </si>
  <si>
    <t>Técnico de suporte ao usuário de tecnologia da informação</t>
  </si>
  <si>
    <t>Técnico em manutenção de equipamentos de informática</t>
  </si>
  <si>
    <t>Administrador de sistemas operacionais</t>
  </si>
  <si>
    <t>Analista de redes e de comunicação de dados</t>
  </si>
  <si>
    <t>Analista de suporte computacional</t>
  </si>
  <si>
    <t>Administrador de banco de dados</t>
  </si>
  <si>
    <t>Desenvolvedor de sistemas de tecnologia da informação</t>
  </si>
  <si>
    <t>CV Amostra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</si>
</sst>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R$ -416]#,##0.00"/>
    <numFmt numFmtId="165" formatCode="0.0"/>
    <numFmt numFmtId="166" formatCode="_(&quot;R$ &quot;* #,##0.00_);_(&quot;R$ &quot;* \(#,##0.00\);_(&quot;R$ &quot;* &quot;-&quot;??_);_(@_)"/>
    <numFmt numFmtId="167" formatCode="_(* #,##0.00_);_(* \(#,##0.00\);_(* \-??_);_(@_)"/>
    <numFmt numFmtId="168" formatCode="_-[$R$-416]\ * #,##0.00_-;\-[$R$-416]\ * #,##0.00_-;_-[$R$-416]\ * &quot;-&quot;??_-;_-@_-"/>
    <numFmt numFmtId="169" formatCode="_-* #,##0_-;\-* #,##0_-;_-* &quot;-&quot;??_-;_-@_-"/>
    <numFmt numFmtId="170" formatCode="_(&quot;R$ &quot;* #,##0.00_);_(&quot;R$ &quot;* \(#,##0.00\);_(&quot;R$ &quot;* \-??_);_(@_)"/>
    <numFmt numFmtId="171" formatCode="&quot; &quot;[$R$-416]&quot; &quot;#,##0.00&quot; &quot;;&quot;-&quot;[$R$-416]&quot; &quot;#,##0.00&quot; &quot;;&quot; &quot;[$R$-416]&quot; -&quot;00&quot; &quot;;&quot; &quot;@&quot; &quot;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color rgb="FF000000"/>
      <name val="Times New Roman"/>
      <family val="1"/>
    </font>
    <font>
      <b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264A60"/>
      <name val="Calibri"/>
      <family val="2"/>
      <scheme val="minor"/>
    </font>
    <font>
      <b/>
      <sz val="11"/>
      <color rgb="FF264A60"/>
      <name val="Calibri"/>
      <family val="2"/>
      <scheme val="minor"/>
    </font>
    <font>
      <sz val="11"/>
      <color rgb="FF010205"/>
      <name val="Calibri"/>
      <family val="2"/>
      <scheme val="minor"/>
    </font>
    <font>
      <b/>
      <sz val="11"/>
      <color rgb="FF010205"/>
      <name val="Calibri"/>
      <family val="2"/>
      <scheme val="minor"/>
    </font>
    <font>
      <b/>
      <sz val="11"/>
      <color rgb="FF000000"/>
      <name val="Calibri"/>
      <family val="2"/>
    </font>
    <font>
      <b/>
      <i/>
      <sz val="11"/>
      <color rgb="FF000000"/>
      <name val="Calibri"/>
      <family val="2"/>
    </font>
    <font>
      <strike/>
      <sz val="10"/>
      <color rgb="FF000000"/>
      <name val="Arial"/>
      <family val="2"/>
    </font>
    <font>
      <sz val="10"/>
      <color rgb="FF556D79"/>
      <name val="Arial"/>
      <family val="2"/>
    </font>
    <font>
      <u/>
      <sz val="10"/>
      <color rgb="FF0056B3"/>
      <name val="Arial"/>
      <family val="2"/>
    </font>
    <font>
      <b/>
      <sz val="15"/>
      <color indexed="56"/>
      <name val="Calibri"/>
      <family val="2"/>
    </font>
    <font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CC0000"/>
      <name val="Times New Roman"/>
      <family val="1"/>
    </font>
    <font>
      <b/>
      <sz val="10"/>
      <color rgb="FFFFFFFF"/>
      <name val="Times New Roman"/>
      <family val="1"/>
    </font>
    <font>
      <i/>
      <sz val="10"/>
      <color rgb="FF808080"/>
      <name val="Times New Roman"/>
      <family val="1"/>
    </font>
    <font>
      <sz val="10"/>
      <color rgb="FF006600"/>
      <name val="Times New Roman"/>
      <family val="1"/>
    </font>
    <font>
      <b/>
      <sz val="24"/>
      <color rgb="FF000000"/>
      <name val="Times New Roman"/>
      <family val="1"/>
    </font>
    <font>
      <sz val="18"/>
      <color rgb="FF000000"/>
      <name val="Times New Roman"/>
      <family val="1"/>
    </font>
    <font>
      <sz val="12"/>
      <color rgb="FF000000"/>
      <name val="Times New Roman"/>
      <family val="1"/>
    </font>
    <font>
      <u/>
      <sz val="10"/>
      <color rgb="FF0000EE"/>
      <name val="Times New Roman"/>
      <family val="1"/>
    </font>
    <font>
      <sz val="10"/>
      <color rgb="FF996600"/>
      <name val="Times New Roman"/>
      <family val="1"/>
    </font>
    <font>
      <sz val="10"/>
      <color rgb="FF333333"/>
      <name val="Times New Roman"/>
      <family val="1"/>
    </font>
    <font>
      <b/>
      <i/>
      <u/>
      <sz val="10"/>
      <color rgb="FF000000"/>
      <name val="Times New Roman"/>
      <family val="1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0E0E0"/>
        <bgColor rgb="FFE0E0E0"/>
      </patternFill>
    </fill>
    <fill>
      <patternFill patternType="solid">
        <fgColor rgb="FFB7B7B7"/>
        <bgColor rgb="FFB7B7B7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FF00"/>
        <bgColor rgb="FF00FF00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5" tint="0.59999389629810485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2" fillId="0" borderId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4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2" fillId="0" borderId="0" applyFill="0" applyBorder="0" applyAlignment="0" applyProtection="0"/>
    <xf numFmtId="9" fontId="12" fillId="0" borderId="0" applyFill="0" applyBorder="0" applyAlignment="0" applyProtection="0"/>
    <xf numFmtId="0" fontId="26" fillId="0" borderId="62" applyNumberFormat="0" applyFill="0" applyAlignment="0" applyProtection="0"/>
    <xf numFmtId="0" fontId="27" fillId="0" borderId="0"/>
    <xf numFmtId="171" fontId="27" fillId="0" borderId="0" applyFont="0" applyFill="0" applyBorder="0" applyAlignment="0" applyProtection="0"/>
    <xf numFmtId="0" fontId="28" fillId="0" borderId="0" applyNumberFormat="0" applyBorder="0" applyProtection="0"/>
    <xf numFmtId="0" fontId="29" fillId="14" borderId="0" applyNumberFormat="0" applyBorder="0" applyProtection="0"/>
    <xf numFmtId="0" fontId="29" fillId="15" borderId="0" applyNumberFormat="0" applyBorder="0" applyProtection="0"/>
    <xf numFmtId="0" fontId="28" fillId="16" borderId="0" applyNumberFormat="0" applyBorder="0" applyProtection="0"/>
    <xf numFmtId="0" fontId="30" fillId="17" borderId="0" applyNumberFormat="0" applyBorder="0" applyProtection="0"/>
    <xf numFmtId="0" fontId="31" fillId="18" borderId="0" applyNumberFormat="0" applyBorder="0" applyProtection="0"/>
    <xf numFmtId="9" fontId="14" fillId="0" borderId="0" applyBorder="0" applyProtection="0"/>
    <xf numFmtId="0" fontId="32" fillId="0" borderId="0" applyNumberFormat="0" applyBorder="0" applyProtection="0"/>
    <xf numFmtId="0" fontId="33" fillId="19" borderId="0" applyNumberFormat="0" applyBorder="0" applyProtection="0"/>
    <xf numFmtId="0" fontId="34" fillId="0" borderId="0" applyNumberFormat="0" applyBorder="0" applyProtection="0"/>
    <xf numFmtId="0" fontId="35" fillId="0" borderId="0" applyNumberFormat="0" applyBorder="0" applyProtection="0"/>
    <xf numFmtId="0" fontId="36" fillId="0" borderId="0" applyNumberFormat="0" applyBorder="0" applyProtection="0"/>
    <xf numFmtId="0" fontId="37" fillId="0" borderId="0" applyNumberFormat="0" applyBorder="0" applyProtection="0"/>
    <xf numFmtId="0" fontId="38" fillId="2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9" fillId="20" borderId="63" applyNumberFormat="0" applyProtection="0"/>
    <xf numFmtId="0" fontId="40" fillId="0" borderId="0" applyNumberFormat="0" applyBorder="0" applyProtection="0"/>
    <xf numFmtId="0" fontId="27" fillId="0" borderId="0" applyNumberFormat="0" applyFont="0" applyBorder="0" applyProtection="0"/>
    <xf numFmtId="0" fontId="27" fillId="0" borderId="0" applyNumberFormat="0" applyFont="0" applyBorder="0" applyProtection="0"/>
    <xf numFmtId="0" fontId="30" fillId="0" borderId="0" applyNumberFormat="0" applyBorder="0" applyProtection="0"/>
  </cellStyleXfs>
  <cellXfs count="886">
    <xf numFmtId="0" fontId="0" fillId="0" borderId="0" xfId="0"/>
    <xf numFmtId="0" fontId="2" fillId="0" borderId="8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44" fontId="0" fillId="0" borderId="5" xfId="1" applyFont="1" applyBorder="1"/>
    <xf numFmtId="44" fontId="0" fillId="0" borderId="0" xfId="1" applyFont="1" applyBorder="1"/>
    <xf numFmtId="44" fontId="0" fillId="0" borderId="6" xfId="1" applyFont="1" applyBorder="1"/>
    <xf numFmtId="44" fontId="0" fillId="0" borderId="7" xfId="1" applyFont="1" applyBorder="1"/>
    <xf numFmtId="44" fontId="0" fillId="0" borderId="8" xfId="1" applyFont="1" applyBorder="1"/>
    <xf numFmtId="44" fontId="0" fillId="0" borderId="9" xfId="1" applyFont="1" applyBorder="1"/>
    <xf numFmtId="0" fontId="2" fillId="0" borderId="23" xfId="0" applyFont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4" fontId="0" fillId="0" borderId="2" xfId="1" applyFont="1" applyBorder="1" applyAlignment="1">
      <alignment horizontal="center" vertical="center"/>
    </xf>
    <xf numFmtId="44" fontId="0" fillId="0" borderId="5" xfId="1" applyFont="1" applyBorder="1" applyAlignment="1">
      <alignment horizontal="center" vertical="center"/>
    </xf>
    <xf numFmtId="44" fontId="0" fillId="0" borderId="7" xfId="1" applyFont="1" applyBorder="1" applyAlignment="1">
      <alignment horizontal="center" vertical="center"/>
    </xf>
    <xf numFmtId="44" fontId="0" fillId="0" borderId="3" xfId="1" applyFont="1" applyBorder="1" applyAlignment="1">
      <alignment horizontal="center" vertical="center"/>
    </xf>
    <xf numFmtId="44" fontId="0" fillId="0" borderId="4" xfId="1" applyFont="1" applyBorder="1" applyAlignment="1">
      <alignment horizontal="center" vertical="center"/>
    </xf>
    <xf numFmtId="44" fontId="0" fillId="0" borderId="0" xfId="1" applyFont="1" applyBorder="1" applyAlignment="1">
      <alignment horizontal="center" vertical="center"/>
    </xf>
    <xf numFmtId="44" fontId="0" fillId="0" borderId="6" xfId="1" applyFont="1" applyBorder="1" applyAlignment="1">
      <alignment horizontal="center" vertical="center"/>
    </xf>
    <xf numFmtId="44" fontId="0" fillId="0" borderId="8" xfId="1" applyFont="1" applyBorder="1" applyAlignment="1">
      <alignment horizontal="center" vertical="center"/>
    </xf>
    <xf numFmtId="44" fontId="0" fillId="0" borderId="9" xfId="1" applyFont="1" applyBorder="1" applyAlignment="1">
      <alignment horizontal="center" vertical="center"/>
    </xf>
    <xf numFmtId="44" fontId="0" fillId="8" borderId="2" xfId="1" applyFont="1" applyFill="1" applyBorder="1" applyAlignment="1">
      <alignment horizontal="center" vertical="center"/>
    </xf>
    <xf numFmtId="44" fontId="0" fillId="8" borderId="3" xfId="1" applyFont="1" applyFill="1" applyBorder="1" applyAlignment="1">
      <alignment horizontal="center" vertical="center"/>
    </xf>
    <xf numFmtId="44" fontId="0" fillId="8" borderId="4" xfId="1" applyFont="1" applyFill="1" applyBorder="1" applyAlignment="1">
      <alignment horizontal="center" vertical="center"/>
    </xf>
    <xf numFmtId="44" fontId="0" fillId="8" borderId="5" xfId="1" applyFont="1" applyFill="1" applyBorder="1" applyAlignment="1">
      <alignment horizontal="center" vertical="center"/>
    </xf>
    <xf numFmtId="44" fontId="0" fillId="8" borderId="0" xfId="1" applyFont="1" applyFill="1" applyBorder="1" applyAlignment="1">
      <alignment horizontal="center" vertical="center"/>
    </xf>
    <xf numFmtId="44" fontId="0" fillId="8" borderId="6" xfId="1" applyFont="1" applyFill="1" applyBorder="1" applyAlignment="1">
      <alignment horizontal="center" vertical="center"/>
    </xf>
    <xf numFmtId="44" fontId="0" fillId="8" borderId="7" xfId="1" applyFont="1" applyFill="1" applyBorder="1" applyAlignment="1">
      <alignment horizontal="center" vertical="center"/>
    </xf>
    <xf numFmtId="44" fontId="0" fillId="8" borderId="8" xfId="1" applyFont="1" applyFill="1" applyBorder="1" applyAlignment="1">
      <alignment horizontal="center" vertical="center"/>
    </xf>
    <xf numFmtId="44" fontId="0" fillId="8" borderId="9" xfId="1" applyFont="1" applyFill="1" applyBorder="1" applyAlignment="1">
      <alignment horizontal="center" vertical="center"/>
    </xf>
    <xf numFmtId="44" fontId="0" fillId="7" borderId="5" xfId="1" applyFont="1" applyFill="1" applyBorder="1" applyAlignment="1">
      <alignment horizontal="center" vertical="center"/>
    </xf>
    <xf numFmtId="44" fontId="0" fillId="7" borderId="0" xfId="1" applyFont="1" applyFill="1" applyBorder="1" applyAlignment="1">
      <alignment horizontal="center" vertical="center"/>
    </xf>
    <xf numFmtId="44" fontId="0" fillId="7" borderId="6" xfId="1" applyFont="1" applyFill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2" fillId="8" borderId="0" xfId="0" applyFont="1" applyFill="1" applyAlignment="1">
      <alignment horizontal="center" vertical="center" wrapText="1"/>
    </xf>
    <xf numFmtId="0" fontId="0" fillId="8" borderId="0" xfId="0" applyFill="1"/>
    <xf numFmtId="0" fontId="0" fillId="0" borderId="20" xfId="0" applyBorder="1"/>
    <xf numFmtId="0" fontId="0" fillId="7" borderId="21" xfId="0" applyFill="1" applyBorder="1"/>
    <xf numFmtId="0" fontId="0" fillId="0" borderId="21" xfId="0" applyBorder="1"/>
    <xf numFmtId="0" fontId="0" fillId="0" borderId="22" xfId="0" applyBorder="1"/>
    <xf numFmtId="0" fontId="2" fillId="0" borderId="19" xfId="0" applyFont="1" applyBorder="1" applyAlignment="1">
      <alignment horizontal="center" vertical="center"/>
    </xf>
    <xf numFmtId="164" fontId="7" fillId="9" borderId="19" xfId="0" applyNumberFormat="1" applyFont="1" applyFill="1" applyBorder="1" applyAlignment="1">
      <alignment horizontal="center" vertical="center"/>
    </xf>
    <xf numFmtId="164" fontId="7" fillId="9" borderId="1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7" fillId="9" borderId="23" xfId="0" applyNumberFormat="1" applyFont="1" applyFill="1" applyBorder="1" applyAlignment="1">
      <alignment horizontal="center" vertical="center"/>
    </xf>
    <xf numFmtId="164" fontId="7" fillId="9" borderId="13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2" xfId="0" applyBorder="1"/>
    <xf numFmtId="0" fontId="0" fillId="0" borderId="5" xfId="0" applyBorder="1"/>
    <xf numFmtId="0" fontId="0" fillId="0" borderId="7" xfId="0" applyBorder="1"/>
    <xf numFmtId="0" fontId="2" fillId="8" borderId="8" xfId="0" applyFont="1" applyFill="1" applyBorder="1" applyAlignment="1">
      <alignment vertical="center"/>
    </xf>
    <xf numFmtId="0" fontId="0" fillId="8" borderId="0" xfId="0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7" borderId="5" xfId="0" applyFill="1" applyBorder="1"/>
    <xf numFmtId="0" fontId="0" fillId="8" borderId="5" xfId="0" applyFill="1" applyBorder="1"/>
    <xf numFmtId="0" fontId="0" fillId="7" borderId="7" xfId="0" applyFill="1" applyBorder="1"/>
    <xf numFmtId="0" fontId="0" fillId="8" borderId="2" xfId="0" applyFill="1" applyBorder="1"/>
    <xf numFmtId="1" fontId="0" fillId="0" borderId="20" xfId="1" applyNumberFormat="1" applyFont="1" applyBorder="1" applyAlignment="1">
      <alignment horizontal="center" vertical="center"/>
    </xf>
    <xf numFmtId="1" fontId="0" fillId="7" borderId="21" xfId="1" applyNumberFormat="1" applyFont="1" applyFill="1" applyBorder="1" applyAlignment="1">
      <alignment horizontal="center" vertical="center"/>
    </xf>
    <xf numFmtId="1" fontId="0" fillId="0" borderId="21" xfId="1" applyNumberFormat="1" applyFont="1" applyBorder="1" applyAlignment="1">
      <alignment horizontal="center" vertical="center"/>
    </xf>
    <xf numFmtId="1" fontId="0" fillId="8" borderId="21" xfId="1" applyNumberFormat="1" applyFont="1" applyFill="1" applyBorder="1" applyAlignment="1">
      <alignment horizontal="center" vertical="center"/>
    </xf>
    <xf numFmtId="1" fontId="0" fillId="0" borderId="22" xfId="1" applyNumberFormat="1" applyFont="1" applyBorder="1" applyAlignment="1">
      <alignment horizontal="center" vertical="center"/>
    </xf>
    <xf numFmtId="0" fontId="0" fillId="7" borderId="2" xfId="0" applyFill="1" applyBorder="1"/>
    <xf numFmtId="44" fontId="0" fillId="7" borderId="7" xfId="1" applyFont="1" applyFill="1" applyBorder="1" applyAlignment="1">
      <alignment horizontal="center" vertical="center"/>
    </xf>
    <xf numFmtId="44" fontId="0" fillId="7" borderId="8" xfId="1" applyFont="1" applyFill="1" applyBorder="1" applyAlignment="1">
      <alignment horizontal="center" vertical="center"/>
    </xf>
    <xf numFmtId="44" fontId="0" fillId="7" borderId="9" xfId="1" applyFont="1" applyFill="1" applyBorder="1" applyAlignment="1">
      <alignment horizontal="center" vertical="center"/>
    </xf>
    <xf numFmtId="44" fontId="0" fillId="7" borderId="3" xfId="1" applyFont="1" applyFill="1" applyBorder="1" applyAlignment="1">
      <alignment horizontal="center" vertical="center"/>
    </xf>
    <xf numFmtId="44" fontId="0" fillId="7" borderId="4" xfId="1" applyFont="1" applyFill="1" applyBorder="1" applyAlignment="1">
      <alignment horizontal="center" vertical="center"/>
    </xf>
    <xf numFmtId="1" fontId="0" fillId="7" borderId="22" xfId="1" applyNumberFormat="1" applyFont="1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2" fillId="7" borderId="27" xfId="0" applyFont="1" applyFill="1" applyBorder="1" applyAlignment="1">
      <alignment horizontal="center" vertical="center"/>
    </xf>
    <xf numFmtId="0" fontId="2" fillId="7" borderId="28" xfId="0" applyFont="1" applyFill="1" applyBorder="1" applyAlignment="1">
      <alignment horizontal="center" vertical="center"/>
    </xf>
    <xf numFmtId="0" fontId="2" fillId="7" borderId="29" xfId="0" applyFont="1" applyFill="1" applyBorder="1" applyAlignment="1">
      <alignment horizontal="center" vertical="center"/>
    </xf>
    <xf numFmtId="1" fontId="0" fillId="8" borderId="20" xfId="1" applyNumberFormat="1" applyFont="1" applyFill="1" applyBorder="1" applyAlignment="1">
      <alignment horizontal="center" vertical="center"/>
    </xf>
    <xf numFmtId="1" fontId="0" fillId="8" borderId="22" xfId="1" applyNumberFormat="1" applyFont="1" applyFill="1" applyBorder="1" applyAlignment="1">
      <alignment horizontal="center" vertical="center"/>
    </xf>
    <xf numFmtId="1" fontId="0" fillId="7" borderId="20" xfId="1" applyNumberFormat="1" applyFont="1" applyFill="1" applyBorder="1" applyAlignment="1">
      <alignment horizontal="center" vertical="center"/>
    </xf>
    <xf numFmtId="44" fontId="0" fillId="7" borderId="2" xfId="1" applyFont="1" applyFill="1" applyBorder="1" applyAlignment="1">
      <alignment horizontal="center" vertical="center"/>
    </xf>
    <xf numFmtId="0" fontId="2" fillId="0" borderId="0" xfId="0" applyFont="1"/>
    <xf numFmtId="44" fontId="0" fillId="0" borderId="0" xfId="1" applyFont="1"/>
    <xf numFmtId="0" fontId="2" fillId="0" borderId="0" xfId="0" applyFont="1" applyAlignment="1">
      <alignment horizontal="center" vertical="center"/>
    </xf>
    <xf numFmtId="0" fontId="0" fillId="8" borderId="0" xfId="0" applyFill="1" applyAlignment="1">
      <alignment vertical="center" wrapText="1"/>
    </xf>
    <xf numFmtId="0" fontId="0" fillId="0" borderId="1" xfId="0" applyBorder="1" applyAlignment="1">
      <alignment horizontal="center" vertical="center"/>
    </xf>
    <xf numFmtId="44" fontId="0" fillId="0" borderId="0" xfId="1" applyFont="1" applyAlignment="1">
      <alignment horizontal="center" vertical="center"/>
    </xf>
    <xf numFmtId="0" fontId="2" fillId="8" borderId="8" xfId="0" applyFont="1" applyFill="1" applyBorder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6" xfId="0" applyBorder="1"/>
    <xf numFmtId="44" fontId="0" fillId="0" borderId="2" xfId="1" applyFont="1" applyBorder="1"/>
    <xf numFmtId="44" fontId="0" fillId="0" borderId="3" xfId="1" applyFont="1" applyBorder="1"/>
    <xf numFmtId="44" fontId="0" fillId="0" borderId="4" xfId="1" applyFont="1" applyBorder="1"/>
    <xf numFmtId="44" fontId="0" fillId="0" borderId="2" xfId="0" applyNumberFormat="1" applyBorder="1" applyAlignment="1">
      <alignment horizontal="center" vertical="center"/>
    </xf>
    <xf numFmtId="44" fontId="0" fillId="0" borderId="3" xfId="0" applyNumberFormat="1" applyBorder="1" applyAlignment="1">
      <alignment horizontal="center" vertical="center"/>
    </xf>
    <xf numFmtId="44" fontId="0" fillId="0" borderId="5" xfId="0" applyNumberFormat="1" applyBorder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2" fillId="8" borderId="0" xfId="0" applyFont="1" applyFill="1"/>
    <xf numFmtId="0" fontId="2" fillId="10" borderId="31" xfId="0" applyFont="1" applyFill="1" applyBorder="1" applyAlignment="1">
      <alignment horizontal="center" vertical="center" wrapText="1"/>
    </xf>
    <xf numFmtId="49" fontId="2" fillId="10" borderId="3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2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49" fontId="7" fillId="10" borderId="31" xfId="0" applyNumberFormat="1" applyFont="1" applyFill="1" applyBorder="1" applyAlignment="1">
      <alignment horizontal="center" vertical="center" wrapText="1"/>
    </xf>
    <xf numFmtId="0" fontId="7" fillId="10" borderId="31" xfId="0" applyFont="1" applyFill="1" applyBorder="1" applyAlignment="1">
      <alignment horizontal="center" vertical="center" wrapText="1"/>
    </xf>
    <xf numFmtId="44" fontId="7" fillId="10" borderId="31" xfId="1" applyFont="1" applyFill="1" applyBorder="1" applyAlignment="1">
      <alignment horizontal="center" vertical="center" wrapText="1"/>
    </xf>
    <xf numFmtId="164" fontId="7" fillId="10" borderId="31" xfId="0" applyNumberFormat="1" applyFont="1" applyFill="1" applyBorder="1" applyAlignment="1">
      <alignment horizontal="center" vertical="center" wrapText="1"/>
    </xf>
    <xf numFmtId="2" fontId="7" fillId="10" borderId="31" xfId="0" applyNumberFormat="1" applyFont="1" applyFill="1" applyBorder="1" applyAlignment="1">
      <alignment horizontal="center" vertical="center"/>
    </xf>
    <xf numFmtId="4" fontId="7" fillId="10" borderId="32" xfId="0" applyNumberFormat="1" applyFont="1" applyFill="1" applyBorder="1" applyAlignment="1">
      <alignment horizontal="center" vertical="center" wrapText="1"/>
    </xf>
    <xf numFmtId="44" fontId="0" fillId="0" borderId="17" xfId="1" applyFont="1" applyBorder="1" applyAlignment="1">
      <alignment horizontal="center" vertical="center"/>
    </xf>
    <xf numFmtId="0" fontId="0" fillId="11" borderId="5" xfId="0" applyFill="1" applyBorder="1"/>
    <xf numFmtId="0" fontId="0" fillId="11" borderId="5" xfId="0" applyFill="1" applyBorder="1" applyAlignment="1">
      <alignment horizontal="center" vertical="center"/>
    </xf>
    <xf numFmtId="0" fontId="0" fillId="11" borderId="21" xfId="0" applyFill="1" applyBorder="1" applyAlignment="1">
      <alignment horizontal="center" vertical="center"/>
    </xf>
    <xf numFmtId="44" fontId="0" fillId="11" borderId="5" xfId="1" applyFont="1" applyFill="1" applyBorder="1" applyAlignment="1">
      <alignment horizontal="center" vertical="center"/>
    </xf>
    <xf numFmtId="44" fontId="0" fillId="11" borderId="0" xfId="1" applyFont="1" applyFill="1" applyBorder="1" applyAlignment="1">
      <alignment horizontal="center" vertical="center"/>
    </xf>
    <xf numFmtId="44" fontId="0" fillId="11" borderId="6" xfId="1" applyFont="1" applyFill="1" applyBorder="1" applyAlignment="1">
      <alignment horizontal="center" vertical="center"/>
    </xf>
    <xf numFmtId="44" fontId="0" fillId="11" borderId="5" xfId="1" applyFont="1" applyFill="1" applyBorder="1"/>
    <xf numFmtId="44" fontId="0" fillId="11" borderId="0" xfId="1" applyFont="1" applyFill="1" applyBorder="1"/>
    <xf numFmtId="44" fontId="0" fillId="11" borderId="6" xfId="1" applyFont="1" applyFill="1" applyBorder="1"/>
    <xf numFmtId="0" fontId="0" fillId="11" borderId="7" xfId="0" applyFill="1" applyBorder="1" applyAlignment="1">
      <alignment horizontal="center" vertical="center"/>
    </xf>
    <xf numFmtId="0" fontId="0" fillId="11" borderId="22" xfId="0" applyFill="1" applyBorder="1" applyAlignment="1">
      <alignment horizontal="center" vertical="center"/>
    </xf>
    <xf numFmtId="44" fontId="0" fillId="11" borderId="7" xfId="1" applyFont="1" applyFill="1" applyBorder="1" applyAlignment="1">
      <alignment horizontal="center" vertical="center"/>
    </xf>
    <xf numFmtId="44" fontId="0" fillId="11" borderId="8" xfId="1" applyFont="1" applyFill="1" applyBorder="1" applyAlignment="1">
      <alignment horizontal="center" vertical="center"/>
    </xf>
    <xf numFmtId="44" fontId="0" fillId="11" borderId="7" xfId="1" applyFont="1" applyFill="1" applyBorder="1"/>
    <xf numFmtId="44" fontId="0" fillId="11" borderId="8" xfId="1" applyFont="1" applyFill="1" applyBorder="1"/>
    <xf numFmtId="44" fontId="0" fillId="11" borderId="9" xfId="1" applyFont="1" applyFill="1" applyBorder="1"/>
    <xf numFmtId="44" fontId="15" fillId="0" borderId="20" xfId="1" applyFont="1" applyBorder="1"/>
    <xf numFmtId="44" fontId="15" fillId="7" borderId="21" xfId="1" applyFont="1" applyFill="1" applyBorder="1"/>
    <xf numFmtId="44" fontId="15" fillId="0" borderId="21" xfId="1" applyFont="1" applyBorder="1"/>
    <xf numFmtId="44" fontId="15" fillId="0" borderId="20" xfId="1" applyFont="1" applyBorder="1" applyAlignment="1">
      <alignment horizontal="center" vertical="center"/>
    </xf>
    <xf numFmtId="44" fontId="15" fillId="7" borderId="21" xfId="1" applyFont="1" applyFill="1" applyBorder="1" applyAlignment="1">
      <alignment horizontal="center" vertical="center"/>
    </xf>
    <xf numFmtId="44" fontId="15" fillId="0" borderId="21" xfId="1" applyFont="1" applyBorder="1" applyAlignment="1">
      <alignment horizontal="center" vertical="center"/>
    </xf>
    <xf numFmtId="44" fontId="15" fillId="8" borderId="21" xfId="1" applyFont="1" applyFill="1" applyBorder="1" applyAlignment="1">
      <alignment horizontal="center" vertical="center"/>
    </xf>
    <xf numFmtId="44" fontId="15" fillId="7" borderId="22" xfId="1" applyFont="1" applyFill="1" applyBorder="1" applyAlignment="1">
      <alignment horizontal="center" vertical="center"/>
    </xf>
    <xf numFmtId="44" fontId="15" fillId="8" borderId="20" xfId="1" applyFont="1" applyFill="1" applyBorder="1" applyAlignment="1">
      <alignment horizontal="center" vertical="center"/>
    </xf>
    <xf numFmtId="44" fontId="15" fillId="8" borderId="22" xfId="1" applyFont="1" applyFill="1" applyBorder="1" applyAlignment="1">
      <alignment horizontal="center" vertical="center"/>
    </xf>
    <xf numFmtId="44" fontId="15" fillId="7" borderId="20" xfId="1" applyFont="1" applyFill="1" applyBorder="1" applyAlignment="1">
      <alignment horizontal="center" vertical="center"/>
    </xf>
    <xf numFmtId="44" fontId="15" fillId="0" borderId="22" xfId="1" applyFont="1" applyBorder="1" applyAlignment="1">
      <alignment horizontal="center" vertical="center"/>
    </xf>
    <xf numFmtId="44" fontId="16" fillId="0" borderId="3" xfId="1" applyFont="1" applyBorder="1" applyAlignment="1">
      <alignment horizontal="center" vertical="center"/>
    </xf>
    <xf numFmtId="44" fontId="16" fillId="0" borderId="4" xfId="1" applyFont="1" applyBorder="1" applyAlignment="1">
      <alignment horizontal="center" vertical="center"/>
    </xf>
    <xf numFmtId="44" fontId="16" fillId="7" borderId="0" xfId="1" applyFont="1" applyFill="1" applyBorder="1" applyAlignment="1">
      <alignment horizontal="center" vertical="center"/>
    </xf>
    <xf numFmtId="44" fontId="16" fillId="7" borderId="6" xfId="1" applyFont="1" applyFill="1" applyBorder="1" applyAlignment="1">
      <alignment horizontal="center" vertical="center"/>
    </xf>
    <xf numFmtId="44" fontId="16" fillId="0" borderId="0" xfId="1" applyFont="1" applyBorder="1" applyAlignment="1">
      <alignment horizontal="center" vertical="center"/>
    </xf>
    <xf numFmtId="44" fontId="16" fillId="0" borderId="6" xfId="1" applyFont="1" applyBorder="1" applyAlignment="1">
      <alignment horizontal="center" vertical="center"/>
    </xf>
    <xf numFmtId="44" fontId="16" fillId="7" borderId="8" xfId="1" applyFont="1" applyFill="1" applyBorder="1" applyAlignment="1">
      <alignment horizontal="center" vertical="center"/>
    </xf>
    <xf numFmtId="44" fontId="16" fillId="7" borderId="9" xfId="1" applyFont="1" applyFill="1" applyBorder="1" applyAlignment="1">
      <alignment horizontal="center" vertical="center"/>
    </xf>
    <xf numFmtId="44" fontId="16" fillId="8" borderId="0" xfId="1" applyFont="1" applyFill="1" applyBorder="1" applyAlignment="1">
      <alignment horizontal="center" vertical="center"/>
    </xf>
    <xf numFmtId="44" fontId="16" fillId="8" borderId="6" xfId="1" applyFont="1" applyFill="1" applyBorder="1" applyAlignment="1">
      <alignment horizontal="center" vertical="center"/>
    </xf>
    <xf numFmtId="44" fontId="16" fillId="8" borderId="3" xfId="1" applyFont="1" applyFill="1" applyBorder="1" applyAlignment="1">
      <alignment horizontal="center" vertical="center"/>
    </xf>
    <xf numFmtId="44" fontId="16" fillId="8" borderId="4" xfId="1" applyFont="1" applyFill="1" applyBorder="1" applyAlignment="1">
      <alignment horizontal="center" vertical="center"/>
    </xf>
    <xf numFmtId="44" fontId="16" fillId="8" borderId="8" xfId="1" applyFont="1" applyFill="1" applyBorder="1" applyAlignment="1">
      <alignment horizontal="center" vertical="center"/>
    </xf>
    <xf numFmtId="44" fontId="16" fillId="8" borderId="9" xfId="1" applyFont="1" applyFill="1" applyBorder="1" applyAlignment="1">
      <alignment horizontal="center" vertical="center"/>
    </xf>
    <xf numFmtId="44" fontId="16" fillId="7" borderId="3" xfId="1" applyFont="1" applyFill="1" applyBorder="1" applyAlignment="1">
      <alignment horizontal="center" vertical="center"/>
    </xf>
    <xf numFmtId="44" fontId="16" fillId="7" borderId="4" xfId="1" applyFont="1" applyFill="1" applyBorder="1" applyAlignment="1">
      <alignment horizontal="center" vertical="center"/>
    </xf>
    <xf numFmtId="44" fontId="16" fillId="0" borderId="8" xfId="1" applyFont="1" applyBorder="1" applyAlignment="1">
      <alignment horizontal="center" vertical="center"/>
    </xf>
    <xf numFmtId="44" fontId="16" fillId="0" borderId="9" xfId="1" applyFont="1" applyBorder="1" applyAlignment="1">
      <alignment horizontal="center" vertical="center"/>
    </xf>
    <xf numFmtId="44" fontId="16" fillId="11" borderId="0" xfId="1" applyFont="1" applyFill="1" applyBorder="1" applyAlignment="1">
      <alignment horizontal="center" vertical="center"/>
    </xf>
    <xf numFmtId="44" fontId="16" fillId="11" borderId="8" xfId="1" applyFont="1" applyFill="1" applyBorder="1" applyAlignment="1">
      <alignment horizontal="center" vertical="center"/>
    </xf>
    <xf numFmtId="44" fontId="15" fillId="0" borderId="20" xfId="0" applyNumberFormat="1" applyFont="1" applyBorder="1"/>
    <xf numFmtId="44" fontId="15" fillId="11" borderId="21" xfId="0" applyNumberFormat="1" applyFont="1" applyFill="1" applyBorder="1"/>
    <xf numFmtId="44" fontId="15" fillId="0" borderId="21" xfId="0" applyNumberFormat="1" applyFont="1" applyBorder="1"/>
    <xf numFmtId="44" fontId="15" fillId="11" borderId="22" xfId="0" applyNumberFormat="1" applyFont="1" applyFill="1" applyBorder="1"/>
    <xf numFmtId="0" fontId="13" fillId="0" borderId="5" xfId="0" applyFont="1" applyBorder="1"/>
    <xf numFmtId="0" fontId="13" fillId="11" borderId="5" xfId="0" applyFont="1" applyFill="1" applyBorder="1"/>
    <xf numFmtId="0" fontId="10" fillId="4" borderId="16" xfId="0" applyFont="1" applyFill="1" applyBorder="1" applyAlignment="1">
      <alignment horizontal="center" vertical="center"/>
    </xf>
    <xf numFmtId="0" fontId="10" fillId="4" borderId="16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0" fillId="11" borderId="21" xfId="0" applyFill="1" applyBorder="1"/>
    <xf numFmtId="0" fontId="0" fillId="11" borderId="20" xfId="0" applyFill="1" applyBorder="1"/>
    <xf numFmtId="0" fontId="0" fillId="11" borderId="20" xfId="0" applyFill="1" applyBorder="1" applyAlignment="1">
      <alignment horizontal="center" vertical="center"/>
    </xf>
    <xf numFmtId="0" fontId="0" fillId="11" borderId="22" xfId="0" applyFill="1" applyBorder="1"/>
    <xf numFmtId="44" fontId="0" fillId="11" borderId="9" xfId="1" applyFont="1" applyFill="1" applyBorder="1" applyAlignment="1">
      <alignment horizontal="center" vertical="center"/>
    </xf>
    <xf numFmtId="164" fontId="7" fillId="8" borderId="0" xfId="0" applyNumberFormat="1" applyFont="1" applyFill="1" applyAlignment="1">
      <alignment horizontal="center" vertical="center"/>
    </xf>
    <xf numFmtId="3" fontId="0" fillId="8" borderId="0" xfId="0" applyNumberFormat="1" applyFill="1"/>
    <xf numFmtId="44" fontId="15" fillId="0" borderId="20" xfId="0" applyNumberFormat="1" applyFont="1" applyBorder="1" applyAlignment="1">
      <alignment horizontal="center" vertical="center"/>
    </xf>
    <xf numFmtId="44" fontId="15" fillId="11" borderId="21" xfId="1" applyFont="1" applyFill="1" applyBorder="1" applyAlignment="1">
      <alignment horizontal="center" vertical="center"/>
    </xf>
    <xf numFmtId="44" fontId="15" fillId="11" borderId="20" xfId="1" applyFont="1" applyFill="1" applyBorder="1" applyAlignment="1">
      <alignment horizontal="center" vertical="center"/>
    </xf>
    <xf numFmtId="44" fontId="15" fillId="11" borderId="22" xfId="1" applyFont="1" applyFill="1" applyBorder="1" applyAlignment="1">
      <alignment horizontal="center" vertical="center"/>
    </xf>
    <xf numFmtId="44" fontId="16" fillId="0" borderId="2" xfId="1" applyFont="1" applyBorder="1" applyAlignment="1">
      <alignment horizontal="center" vertical="center"/>
    </xf>
    <xf numFmtId="44" fontId="16" fillId="11" borderId="5" xfId="1" applyFont="1" applyFill="1" applyBorder="1" applyAlignment="1">
      <alignment horizontal="center" vertical="center"/>
    </xf>
    <xf numFmtId="44" fontId="16" fillId="11" borderId="6" xfId="1" applyFont="1" applyFill="1" applyBorder="1" applyAlignment="1">
      <alignment horizontal="center" vertical="center"/>
    </xf>
    <xf numFmtId="44" fontId="16" fillId="0" borderId="5" xfId="1" applyFont="1" applyBorder="1" applyAlignment="1">
      <alignment horizontal="center" vertical="center"/>
    </xf>
    <xf numFmtId="44" fontId="16" fillId="11" borderId="7" xfId="1" applyFont="1" applyFill="1" applyBorder="1" applyAlignment="1">
      <alignment horizontal="center" vertical="center"/>
    </xf>
    <xf numFmtId="44" fontId="16" fillId="11" borderId="9" xfId="1" applyFont="1" applyFill="1" applyBorder="1" applyAlignment="1">
      <alignment horizontal="center" vertical="center"/>
    </xf>
    <xf numFmtId="0" fontId="0" fillId="11" borderId="16" xfId="0" applyFill="1" applyBorder="1" applyAlignment="1">
      <alignment horizontal="center" vertical="center"/>
    </xf>
    <xf numFmtId="0" fontId="0" fillId="11" borderId="2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 wrapText="1"/>
    </xf>
    <xf numFmtId="44" fontId="16" fillId="0" borderId="7" xfId="1" applyFont="1" applyBorder="1" applyAlignment="1">
      <alignment horizontal="center" vertical="center"/>
    </xf>
    <xf numFmtId="44" fontId="0" fillId="11" borderId="2" xfId="1" applyFont="1" applyFill="1" applyBorder="1" applyAlignment="1">
      <alignment horizontal="center" vertical="center"/>
    </xf>
    <xf numFmtId="44" fontId="0" fillId="11" borderId="3" xfId="1" applyFont="1" applyFill="1" applyBorder="1" applyAlignment="1">
      <alignment horizontal="center" vertical="center"/>
    </xf>
    <xf numFmtId="44" fontId="16" fillId="11" borderId="2" xfId="1" applyFont="1" applyFill="1" applyBorder="1" applyAlignment="1">
      <alignment horizontal="center" vertical="center"/>
    </xf>
    <xf numFmtId="44" fontId="16" fillId="11" borderId="4" xfId="1" applyFont="1" applyFill="1" applyBorder="1" applyAlignment="1">
      <alignment horizontal="center" vertical="center"/>
    </xf>
    <xf numFmtId="44" fontId="0" fillId="0" borderId="16" xfId="1" applyFont="1" applyBorder="1" applyAlignment="1">
      <alignment horizontal="center" vertical="center"/>
    </xf>
    <xf numFmtId="44" fontId="0" fillId="0" borderId="18" xfId="1" applyFont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44" fontId="0" fillId="11" borderId="16" xfId="1" applyFont="1" applyFill="1" applyBorder="1" applyAlignment="1">
      <alignment horizontal="center" vertical="center"/>
    </xf>
    <xf numFmtId="44" fontId="0" fillId="11" borderId="17" xfId="1" applyFont="1" applyFill="1" applyBorder="1" applyAlignment="1">
      <alignment horizontal="center" vertical="center"/>
    </xf>
    <xf numFmtId="44" fontId="0" fillId="11" borderId="18" xfId="1" applyFont="1" applyFill="1" applyBorder="1" applyAlignment="1">
      <alignment horizontal="center" vertical="center"/>
    </xf>
    <xf numFmtId="44" fontId="0" fillId="11" borderId="2" xfId="1" applyFont="1" applyFill="1" applyBorder="1"/>
    <xf numFmtId="44" fontId="0" fillId="11" borderId="3" xfId="1" applyFont="1" applyFill="1" applyBorder="1"/>
    <xf numFmtId="44" fontId="0" fillId="11" borderId="4" xfId="1" applyFont="1" applyFill="1" applyBorder="1"/>
    <xf numFmtId="44" fontId="0" fillId="0" borderId="16" xfId="1" applyFont="1" applyBorder="1"/>
    <xf numFmtId="44" fontId="0" fillId="0" borderId="17" xfId="1" applyFont="1" applyBorder="1"/>
    <xf numFmtId="44" fontId="0" fillId="0" borderId="18" xfId="1" applyFont="1" applyBorder="1"/>
    <xf numFmtId="44" fontId="16" fillId="0" borderId="20" xfId="1" applyFont="1" applyBorder="1" applyAlignment="1">
      <alignment horizontal="center" vertical="center"/>
    </xf>
    <xf numFmtId="44" fontId="16" fillId="11" borderId="21" xfId="1" applyFont="1" applyFill="1" applyBorder="1" applyAlignment="1">
      <alignment horizontal="center" vertical="center"/>
    </xf>
    <xf numFmtId="44" fontId="16" fillId="0" borderId="1" xfId="1" applyFont="1" applyBorder="1" applyAlignment="1">
      <alignment horizontal="center" vertical="center"/>
    </xf>
    <xf numFmtId="44" fontId="16" fillId="11" borderId="1" xfId="1" applyFont="1" applyFill="1" applyBorder="1" applyAlignment="1">
      <alignment horizontal="center" vertical="center"/>
    </xf>
    <xf numFmtId="44" fontId="16" fillId="0" borderId="21" xfId="1" applyFont="1" applyBorder="1" applyAlignment="1">
      <alignment horizontal="center" vertical="center"/>
    </xf>
    <xf numFmtId="44" fontId="16" fillId="11" borderId="22" xfId="1" applyFont="1" applyFill="1" applyBorder="1" applyAlignment="1">
      <alignment horizontal="center" vertical="center"/>
    </xf>
    <xf numFmtId="44" fontId="16" fillId="0" borderId="22" xfId="1" applyFont="1" applyBorder="1" applyAlignment="1">
      <alignment horizontal="center" vertical="center"/>
    </xf>
    <xf numFmtId="44" fontId="16" fillId="11" borderId="20" xfId="1" applyFont="1" applyFill="1" applyBorder="1" applyAlignment="1">
      <alignment horizontal="center" vertical="center"/>
    </xf>
    <xf numFmtId="44" fontId="15" fillId="11" borderId="1" xfId="0" applyNumberFormat="1" applyFont="1" applyFill="1" applyBorder="1"/>
    <xf numFmtId="44" fontId="15" fillId="0" borderId="22" xfId="0" applyNumberFormat="1" applyFont="1" applyBorder="1"/>
    <xf numFmtId="44" fontId="15" fillId="11" borderId="20" xfId="0" applyNumberFormat="1" applyFont="1" applyFill="1" applyBorder="1"/>
    <xf numFmtId="44" fontId="0" fillId="11" borderId="5" xfId="0" applyNumberFormat="1" applyFill="1" applyBorder="1" applyAlignment="1">
      <alignment horizontal="center" vertical="center"/>
    </xf>
    <xf numFmtId="44" fontId="0" fillId="11" borderId="0" xfId="0" applyNumberFormat="1" applyFill="1" applyAlignment="1">
      <alignment horizontal="center" vertical="center"/>
    </xf>
    <xf numFmtId="0" fontId="0" fillId="11" borderId="6" xfId="0" applyFill="1" applyBorder="1"/>
    <xf numFmtId="0" fontId="0" fillId="11" borderId="9" xfId="0" applyFill="1" applyBorder="1"/>
    <xf numFmtId="44" fontId="0" fillId="11" borderId="7" xfId="0" applyNumberFormat="1" applyFill="1" applyBorder="1" applyAlignment="1">
      <alignment horizontal="center" vertical="center"/>
    </xf>
    <xf numFmtId="44" fontId="0" fillId="11" borderId="8" xfId="0" applyNumberFormat="1" applyFill="1" applyBorder="1" applyAlignment="1">
      <alignment horizontal="center" vertical="center"/>
    </xf>
    <xf numFmtId="44" fontId="16" fillId="0" borderId="4" xfId="0" applyNumberFormat="1" applyFont="1" applyBorder="1" applyAlignment="1">
      <alignment horizontal="center" vertical="center"/>
    </xf>
    <xf numFmtId="44" fontId="16" fillId="11" borderId="6" xfId="0" applyNumberFormat="1" applyFont="1" applyFill="1" applyBorder="1" applyAlignment="1">
      <alignment horizontal="center" vertical="center"/>
    </xf>
    <xf numFmtId="44" fontId="16" fillId="0" borderId="6" xfId="0" applyNumberFormat="1" applyFont="1" applyBorder="1" applyAlignment="1">
      <alignment horizontal="center" vertical="center"/>
    </xf>
    <xf numFmtId="44" fontId="16" fillId="11" borderId="9" xfId="0" applyNumberFormat="1" applyFont="1" applyFill="1" applyBorder="1" applyAlignment="1">
      <alignment horizontal="center" vertical="center"/>
    </xf>
    <xf numFmtId="0" fontId="7" fillId="10" borderId="33" xfId="0" applyFont="1" applyFill="1" applyBorder="1" applyAlignment="1">
      <alignment horizontal="center" vertical="center" wrapText="1"/>
    </xf>
    <xf numFmtId="0" fontId="7" fillId="10" borderId="32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left" vertical="top"/>
    </xf>
    <xf numFmtId="0" fontId="11" fillId="0" borderId="0" xfId="2" applyFont="1"/>
    <xf numFmtId="0" fontId="17" fillId="0" borderId="25" xfId="2" applyFont="1" applyBorder="1" applyAlignment="1">
      <alignment horizontal="center" vertical="center"/>
    </xf>
    <xf numFmtId="0" fontId="17" fillId="13" borderId="37" xfId="2" applyFont="1" applyFill="1" applyBorder="1" applyAlignment="1">
      <alignment horizontal="left" vertical="top"/>
    </xf>
    <xf numFmtId="0" fontId="17" fillId="0" borderId="34" xfId="20" applyFont="1" applyBorder="1" applyAlignment="1">
      <alignment horizontal="center" wrapText="1"/>
    </xf>
    <xf numFmtId="0" fontId="17" fillId="0" borderId="34" xfId="21" applyFont="1" applyBorder="1" applyAlignment="1">
      <alignment horizontal="center" wrapText="1"/>
    </xf>
    <xf numFmtId="44" fontId="0" fillId="0" borderId="0" xfId="0" applyNumberFormat="1"/>
    <xf numFmtId="0" fontId="13" fillId="7" borderId="21" xfId="0" applyFont="1" applyFill="1" applyBorder="1"/>
    <xf numFmtId="0" fontId="13" fillId="0" borderId="21" xfId="0" applyFont="1" applyBorder="1"/>
    <xf numFmtId="0" fontId="13" fillId="8" borderId="2" xfId="0" applyFont="1" applyFill="1" applyBorder="1"/>
    <xf numFmtId="0" fontId="13" fillId="8" borderId="5" xfId="0" applyFont="1" applyFill="1" applyBorder="1"/>
    <xf numFmtId="0" fontId="13" fillId="7" borderId="2" xfId="0" applyFont="1" applyFill="1" applyBorder="1"/>
    <xf numFmtId="0" fontId="13" fillId="11" borderId="7" xfId="0" applyFont="1" applyFill="1" applyBorder="1"/>
    <xf numFmtId="0" fontId="13" fillId="11" borderId="21" xfId="0" applyFont="1" applyFill="1" applyBorder="1"/>
    <xf numFmtId="0" fontId="13" fillId="0" borderId="2" xfId="0" applyFont="1" applyBorder="1"/>
    <xf numFmtId="0" fontId="13" fillId="11" borderId="6" xfId="0" applyFont="1" applyFill="1" applyBorder="1"/>
    <xf numFmtId="0" fontId="13" fillId="0" borderId="6" xfId="0" applyFont="1" applyBorder="1"/>
    <xf numFmtId="0" fontId="13" fillId="0" borderId="0" xfId="0" applyFont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11" borderId="5" xfId="0" applyFont="1" applyFill="1" applyBorder="1" applyAlignment="1">
      <alignment horizontal="center" vertical="center"/>
    </xf>
    <xf numFmtId="2" fontId="0" fillId="0" borderId="20" xfId="0" applyNumberFormat="1" applyBorder="1" applyAlignment="1">
      <alignment horizontal="center" vertical="center"/>
    </xf>
    <xf numFmtId="168" fontId="13" fillId="8" borderId="3" xfId="0" applyNumberFormat="1" applyFont="1" applyFill="1" applyBorder="1" applyAlignment="1">
      <alignment vertical="center"/>
    </xf>
    <xf numFmtId="168" fontId="13" fillId="11" borderId="3" xfId="0" applyNumberFormat="1" applyFont="1" applyFill="1" applyBorder="1" applyAlignment="1">
      <alignment vertical="center"/>
    </xf>
    <xf numFmtId="168" fontId="13" fillId="8" borderId="2" xfId="0" applyNumberFormat="1" applyFont="1" applyFill="1" applyBorder="1" applyAlignment="1">
      <alignment vertical="center"/>
    </xf>
    <xf numFmtId="168" fontId="13" fillId="8" borderId="5" xfId="0" applyNumberFormat="1" applyFont="1" applyFill="1" applyBorder="1" applyAlignment="1">
      <alignment vertical="center"/>
    </xf>
    <xf numFmtId="168" fontId="13" fillId="8" borderId="7" xfId="0" applyNumberFormat="1" applyFont="1" applyFill="1" applyBorder="1" applyAlignment="1">
      <alignment vertical="center"/>
    </xf>
    <xf numFmtId="168" fontId="13" fillId="11" borderId="8" xfId="0" applyNumberFormat="1" applyFont="1" applyFill="1" applyBorder="1" applyAlignment="1">
      <alignment vertical="center"/>
    </xf>
    <xf numFmtId="168" fontId="13" fillId="8" borderId="8" xfId="0" applyNumberFormat="1" applyFont="1" applyFill="1" applyBorder="1" applyAlignment="1">
      <alignment vertical="center"/>
    </xf>
    <xf numFmtId="44" fontId="0" fillId="0" borderId="0" xfId="1" applyFont="1" applyFill="1"/>
    <xf numFmtId="44" fontId="3" fillId="0" borderId="36" xfId="1" applyFont="1" applyBorder="1"/>
    <xf numFmtId="44" fontId="3" fillId="12" borderId="43" xfId="1" applyFont="1" applyFill="1" applyBorder="1"/>
    <xf numFmtId="44" fontId="3" fillId="0" borderId="43" xfId="1" applyFont="1" applyBorder="1"/>
    <xf numFmtId="0" fontId="0" fillId="0" borderId="8" xfId="0" applyBorder="1"/>
    <xf numFmtId="0" fontId="13" fillId="0" borderId="2" xfId="0" applyFont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2" fontId="13" fillId="0" borderId="21" xfId="0" applyNumberFormat="1" applyFont="1" applyBorder="1" applyAlignment="1">
      <alignment horizontal="center" vertical="center"/>
    </xf>
    <xf numFmtId="2" fontId="13" fillId="0" borderId="22" xfId="0" applyNumberFormat="1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34" xfId="2" applyFont="1" applyBorder="1" applyAlignment="1">
      <alignment horizontal="center" vertical="center" wrapText="1"/>
    </xf>
    <xf numFmtId="1" fontId="3" fillId="0" borderId="43" xfId="1" applyNumberFormat="1" applyFont="1" applyBorder="1" applyAlignment="1">
      <alignment horizontal="center" vertical="center"/>
    </xf>
    <xf numFmtId="0" fontId="21" fillId="0" borderId="34" xfId="0" applyFont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7" fillId="0" borderId="0" xfId="2" applyFont="1"/>
    <xf numFmtId="0" fontId="7" fillId="0" borderId="50" xfId="2" applyFont="1" applyBorder="1" applyAlignment="1">
      <alignment horizontal="center" vertical="center" wrapText="1"/>
    </xf>
    <xf numFmtId="0" fontId="7" fillId="0" borderId="52" xfId="2" applyFont="1" applyBorder="1" applyAlignment="1">
      <alignment horizontal="center" vertical="center" wrapText="1"/>
    </xf>
    <xf numFmtId="0" fontId="17" fillId="0" borderId="53" xfId="2" applyFont="1" applyBorder="1" applyAlignment="1">
      <alignment horizontal="left" vertical="top"/>
    </xf>
    <xf numFmtId="0" fontId="7" fillId="0" borderId="41" xfId="2" applyFont="1" applyBorder="1" applyAlignment="1">
      <alignment horizontal="center" vertical="center" wrapText="1"/>
    </xf>
    <xf numFmtId="0" fontId="17" fillId="0" borderId="54" xfId="2" applyFont="1" applyBorder="1" applyAlignment="1">
      <alignment horizontal="left" vertical="top"/>
    </xf>
    <xf numFmtId="0" fontId="7" fillId="0" borderId="42" xfId="2" applyFont="1" applyBorder="1" applyAlignment="1">
      <alignment horizontal="center" vertical="center" wrapText="1"/>
    </xf>
    <xf numFmtId="0" fontId="7" fillId="0" borderId="0" xfId="2" applyFont="1" applyAlignment="1">
      <alignment vertical="center" wrapText="1"/>
    </xf>
    <xf numFmtId="0" fontId="7" fillId="0" borderId="0" xfId="2" applyFont="1" applyAlignment="1">
      <alignment horizontal="center"/>
    </xf>
    <xf numFmtId="169" fontId="19" fillId="0" borderId="0" xfId="15" applyNumberFormat="1" applyFont="1" applyBorder="1" applyAlignment="1">
      <alignment horizontal="right" vertical="top"/>
    </xf>
    <xf numFmtId="169" fontId="19" fillId="0" borderId="57" xfId="15" applyNumberFormat="1" applyFont="1" applyBorder="1" applyAlignment="1">
      <alignment horizontal="right" vertical="top"/>
    </xf>
    <xf numFmtId="169" fontId="19" fillId="0" borderId="58" xfId="15" applyNumberFormat="1" applyFont="1" applyBorder="1" applyAlignment="1">
      <alignment horizontal="right" vertical="top"/>
    </xf>
    <xf numFmtId="169" fontId="19" fillId="0" borderId="59" xfId="15" applyNumberFormat="1" applyFont="1" applyBorder="1" applyAlignment="1">
      <alignment horizontal="right" vertical="top"/>
    </xf>
    <xf numFmtId="0" fontId="7" fillId="0" borderId="38" xfId="2" applyFont="1" applyBorder="1" applyAlignment="1">
      <alignment vertical="center" wrapText="1"/>
    </xf>
    <xf numFmtId="0" fontId="11" fillId="0" borderId="0" xfId="2" applyFont="1" applyAlignment="1">
      <alignment vertical="center" wrapText="1"/>
    </xf>
    <xf numFmtId="0" fontId="11" fillId="0" borderId="0" xfId="0" applyFont="1"/>
    <xf numFmtId="44" fontId="3" fillId="0" borderId="0" xfId="1" applyFont="1" applyFill="1" applyBorder="1"/>
    <xf numFmtId="44" fontId="11" fillId="0" borderId="0" xfId="0" applyNumberFormat="1" applyFont="1"/>
    <xf numFmtId="0" fontId="13" fillId="0" borderId="3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44" fontId="13" fillId="0" borderId="3" xfId="1" applyFont="1" applyFill="1" applyBorder="1" applyAlignment="1">
      <alignment horizontal="center" vertical="center"/>
    </xf>
    <xf numFmtId="44" fontId="13" fillId="0" borderId="3" xfId="0" applyNumberFormat="1" applyFont="1" applyBorder="1" applyAlignment="1">
      <alignment vertical="center"/>
    </xf>
    <xf numFmtId="2" fontId="13" fillId="0" borderId="3" xfId="0" applyNumberFormat="1" applyFont="1" applyBorder="1" applyAlignment="1">
      <alignment horizontal="center" vertical="center"/>
    </xf>
    <xf numFmtId="44" fontId="13" fillId="0" borderId="0" xfId="1" applyFont="1" applyFill="1" applyBorder="1" applyAlignment="1">
      <alignment horizontal="center" vertical="center"/>
    </xf>
    <xf numFmtId="44" fontId="13" fillId="0" borderId="8" xfId="1" applyFont="1" applyFill="1" applyBorder="1" applyAlignment="1">
      <alignment horizontal="center" vertical="center"/>
    </xf>
    <xf numFmtId="2" fontId="13" fillId="0" borderId="8" xfId="0" applyNumberFormat="1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4" fontId="13" fillId="0" borderId="4" xfId="0" applyNumberFormat="1" applyFont="1" applyBorder="1" applyAlignment="1">
      <alignment horizontal="center" vertical="center"/>
    </xf>
    <xf numFmtId="0" fontId="13" fillId="0" borderId="8" xfId="0" applyFont="1" applyBorder="1"/>
    <xf numFmtId="0" fontId="13" fillId="0" borderId="0" xfId="0" applyFont="1" applyAlignment="1">
      <alignment horizontal="left" vertical="center" wrapText="1"/>
    </xf>
    <xf numFmtId="2" fontId="13" fillId="0" borderId="0" xfId="0" applyNumberFormat="1" applyFont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0" fontId="13" fillId="0" borderId="0" xfId="0" applyFont="1"/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44" fontId="13" fillId="0" borderId="2" xfId="1" applyFont="1" applyFill="1" applyBorder="1" applyAlignment="1">
      <alignment horizontal="center" vertical="center"/>
    </xf>
    <xf numFmtId="44" fontId="13" fillId="0" borderId="5" xfId="1" applyFont="1" applyFill="1" applyBorder="1" applyAlignment="1">
      <alignment horizontal="center" vertical="center"/>
    </xf>
    <xf numFmtId="44" fontId="13" fillId="0" borderId="7" xfId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center" vertical="center"/>
    </xf>
    <xf numFmtId="165" fontId="13" fillId="0" borderId="6" xfId="0" applyNumberFormat="1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3" fillId="0" borderId="0" xfId="2"/>
    <xf numFmtId="0" fontId="23" fillId="0" borderId="0" xfId="2" applyFont="1" applyAlignment="1">
      <alignment horizontal="left"/>
    </xf>
    <xf numFmtId="0" fontId="24" fillId="0" borderId="0" xfId="2" applyFont="1"/>
    <xf numFmtId="0" fontId="25" fillId="0" borderId="0" xfId="2" applyFont="1"/>
    <xf numFmtId="0" fontId="3" fillId="0" borderId="0" xfId="2" applyAlignment="1">
      <alignment horizontal="left"/>
    </xf>
    <xf numFmtId="0" fontId="6" fillId="0" borderId="10" xfId="2" applyFont="1" applyBorder="1" applyAlignment="1">
      <alignment horizontal="center"/>
    </xf>
    <xf numFmtId="0" fontId="6" fillId="0" borderId="11" xfId="2" applyFont="1" applyBorder="1" applyAlignment="1">
      <alignment horizontal="center"/>
    </xf>
    <xf numFmtId="0" fontId="6" fillId="0" borderId="12" xfId="2" applyFont="1" applyBorder="1" applyAlignment="1">
      <alignment horizontal="center"/>
    </xf>
    <xf numFmtId="0" fontId="12" fillId="12" borderId="27" xfId="2" applyFont="1" applyFill="1" applyBorder="1" applyAlignment="1">
      <alignment horizontal="center"/>
    </xf>
    <xf numFmtId="0" fontId="12" fillId="12" borderId="28" xfId="0" applyFont="1" applyFill="1" applyBorder="1" applyAlignment="1">
      <alignment wrapText="1"/>
    </xf>
    <xf numFmtId="0" fontId="12" fillId="12" borderId="29" xfId="0" applyFont="1" applyFill="1" applyBorder="1" applyAlignment="1">
      <alignment wrapText="1"/>
    </xf>
    <xf numFmtId="0" fontId="12" fillId="12" borderId="60" xfId="2" applyFont="1" applyFill="1" applyBorder="1" applyAlignment="1">
      <alignment horizontal="center"/>
    </xf>
    <xf numFmtId="0" fontId="12" fillId="12" borderId="43" xfId="0" applyFont="1" applyFill="1" applyBorder="1" applyAlignment="1">
      <alignment wrapText="1"/>
    </xf>
    <xf numFmtId="0" fontId="12" fillId="12" borderId="61" xfId="0" applyFont="1" applyFill="1" applyBorder="1" applyAlignment="1">
      <alignment wrapText="1"/>
    </xf>
    <xf numFmtId="0" fontId="2" fillId="8" borderId="8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13" fillId="0" borderId="20" xfId="0" applyFont="1" applyBorder="1"/>
    <xf numFmtId="0" fontId="13" fillId="0" borderId="22" xfId="0" applyFont="1" applyBorder="1"/>
    <xf numFmtId="0" fontId="0" fillId="11" borderId="5" xfId="0" applyFill="1" applyBorder="1" applyAlignment="1">
      <alignment horizontal="center"/>
    </xf>
    <xf numFmtId="0" fontId="13" fillId="11" borderId="5" xfId="0" applyFont="1" applyFill="1" applyBorder="1" applyAlignment="1">
      <alignment horizontal="center"/>
    </xf>
    <xf numFmtId="0" fontId="0" fillId="11" borderId="7" xfId="0" applyFill="1" applyBorder="1" applyAlignment="1">
      <alignment horizontal="center"/>
    </xf>
    <xf numFmtId="0" fontId="0" fillId="11" borderId="2" xfId="0" applyFill="1" applyBorder="1" applyAlignment="1">
      <alignment horizontal="center"/>
    </xf>
    <xf numFmtId="0" fontId="13" fillId="7" borderId="21" xfId="0" applyFont="1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3" fillId="7" borderId="2" xfId="0" applyFont="1" applyFill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9" fillId="11" borderId="5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3" fillId="11" borderId="7" xfId="0" applyFont="1" applyFill="1" applyBorder="1" applyAlignment="1">
      <alignment horizontal="center" vertical="center"/>
    </xf>
    <xf numFmtId="0" fontId="13" fillId="11" borderId="21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11" borderId="6" xfId="0" applyFill="1" applyBorder="1" applyAlignment="1">
      <alignment horizontal="center" vertical="center"/>
    </xf>
    <xf numFmtId="0" fontId="13" fillId="11" borderId="6" xfId="0" applyFont="1" applyFill="1" applyBorder="1" applyAlignment="1">
      <alignment horizontal="center" vertical="center"/>
    </xf>
    <xf numFmtId="0" fontId="9" fillId="11" borderId="6" xfId="0" applyFont="1" applyFill="1" applyBorder="1" applyAlignment="1">
      <alignment horizontal="center" vertical="center"/>
    </xf>
    <xf numFmtId="0" fontId="0" fillId="11" borderId="9" xfId="0" applyFill="1" applyBorder="1" applyAlignment="1">
      <alignment horizontal="center" vertical="center"/>
    </xf>
    <xf numFmtId="168" fontId="13" fillId="11" borderId="2" xfId="0" applyNumberFormat="1" applyFont="1" applyFill="1" applyBorder="1" applyAlignment="1">
      <alignment vertical="center"/>
    </xf>
    <xf numFmtId="168" fontId="13" fillId="11" borderId="5" xfId="0" applyNumberFormat="1" applyFont="1" applyFill="1" applyBorder="1" applyAlignment="1">
      <alignment vertical="center"/>
    </xf>
    <xf numFmtId="168" fontId="13" fillId="11" borderId="7" xfId="0" applyNumberFormat="1" applyFont="1" applyFill="1" applyBorder="1" applyAlignment="1">
      <alignment vertical="center"/>
    </xf>
    <xf numFmtId="168" fontId="13" fillId="11" borderId="0" xfId="0" applyNumberFormat="1" applyFont="1" applyFill="1" applyAlignment="1">
      <alignment vertical="center"/>
    </xf>
    <xf numFmtId="168" fontId="13" fillId="8" borderId="0" xfId="0" applyNumberFormat="1" applyFont="1" applyFill="1" applyAlignment="1">
      <alignment vertical="center"/>
    </xf>
    <xf numFmtId="0" fontId="12" fillId="0" borderId="0" xfId="0" applyFont="1" applyAlignment="1">
      <alignment wrapText="1"/>
    </xf>
    <xf numFmtId="0" fontId="3" fillId="8" borderId="0" xfId="2" applyFill="1"/>
    <xf numFmtId="14" fontId="13" fillId="0" borderId="3" xfId="0" applyNumberFormat="1" applyFont="1" applyBorder="1" applyAlignment="1">
      <alignment horizontal="center" vertical="center" wrapText="1"/>
    </xf>
    <xf numFmtId="165" fontId="13" fillId="0" borderId="4" xfId="0" applyNumberFormat="1" applyFont="1" applyBorder="1" applyAlignment="1">
      <alignment horizontal="center" vertical="center"/>
    </xf>
    <xf numFmtId="165" fontId="13" fillId="0" borderId="6" xfId="1" applyNumberFormat="1" applyFont="1" applyFill="1" applyBorder="1" applyAlignment="1">
      <alignment horizontal="center" vertical="center"/>
    </xf>
    <xf numFmtId="165" fontId="13" fillId="0" borderId="9" xfId="1" applyNumberFormat="1" applyFont="1" applyFill="1" applyBorder="1" applyAlignment="1">
      <alignment horizontal="center" vertical="center"/>
    </xf>
    <xf numFmtId="165" fontId="13" fillId="0" borderId="9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1" fillId="0" borderId="3" xfId="0" applyFont="1" applyBorder="1"/>
    <xf numFmtId="0" fontId="13" fillId="0" borderId="17" xfId="0" applyFont="1" applyBorder="1" applyAlignment="1">
      <alignment horizontal="left" vertical="center" wrapText="1"/>
    </xf>
    <xf numFmtId="44" fontId="13" fillId="0" borderId="17" xfId="1" applyFont="1" applyFill="1" applyBorder="1" applyAlignment="1">
      <alignment horizontal="center" vertical="center"/>
    </xf>
    <xf numFmtId="44" fontId="13" fillId="0" borderId="17" xfId="0" applyNumberFormat="1" applyFont="1" applyBorder="1" applyAlignment="1">
      <alignment vertical="center"/>
    </xf>
    <xf numFmtId="4" fontId="13" fillId="0" borderId="18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6" xfId="0" applyNumberFormat="1" applyFont="1" applyBorder="1" applyAlignment="1">
      <alignment horizontal="center" vertical="center" wrapText="1"/>
    </xf>
    <xf numFmtId="49" fontId="13" fillId="0" borderId="17" xfId="0" applyNumberFormat="1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14" fontId="13" fillId="0" borderId="17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left" vertical="center" wrapText="1"/>
    </xf>
    <xf numFmtId="14" fontId="13" fillId="0" borderId="9" xfId="0" applyNumberFormat="1" applyFont="1" applyBorder="1" applyAlignment="1">
      <alignment horizontal="center" vertical="center" wrapText="1"/>
    </xf>
    <xf numFmtId="0" fontId="0" fillId="0" borderId="17" xfId="0" applyBorder="1" applyAlignment="1">
      <alignment horizontal="left" vertical="center" wrapText="1"/>
    </xf>
    <xf numFmtId="2" fontId="13" fillId="0" borderId="17" xfId="0" applyNumberFormat="1" applyFont="1" applyBorder="1" applyAlignment="1">
      <alignment horizontal="center" vertical="center"/>
    </xf>
    <xf numFmtId="165" fontId="13" fillId="0" borderId="4" xfId="1" applyNumberFormat="1" applyFont="1" applyFill="1" applyBorder="1" applyAlignment="1">
      <alignment horizontal="center" vertical="center"/>
    </xf>
    <xf numFmtId="165" fontId="13" fillId="0" borderId="3" xfId="0" applyNumberFormat="1" applyFont="1" applyBorder="1" applyAlignment="1">
      <alignment horizontal="center" vertical="center"/>
    </xf>
    <xf numFmtId="165" fontId="13" fillId="0" borderId="18" xfId="0" applyNumberFormat="1" applyFont="1" applyBorder="1" applyAlignment="1">
      <alignment horizontal="center" vertical="center"/>
    </xf>
    <xf numFmtId="165" fontId="13" fillId="0" borderId="17" xfId="0" applyNumberFormat="1" applyFont="1" applyBorder="1" applyAlignment="1">
      <alignment horizontal="center" vertical="center"/>
    </xf>
    <xf numFmtId="2" fontId="13" fillId="0" borderId="18" xfId="0" applyNumberFormat="1" applyFont="1" applyBorder="1" applyAlignment="1">
      <alignment horizontal="center" vertical="center"/>
    </xf>
    <xf numFmtId="44" fontId="13" fillId="0" borderId="16" xfId="1" applyFont="1" applyFill="1" applyBorder="1" applyAlignment="1">
      <alignment horizontal="center" vertical="center"/>
    </xf>
    <xf numFmtId="44" fontId="13" fillId="0" borderId="0" xfId="1" applyFont="1" applyFill="1" applyBorder="1"/>
    <xf numFmtId="165" fontId="13" fillId="0" borderId="8" xfId="0" applyNumberFormat="1" applyFont="1" applyBorder="1" applyAlignment="1">
      <alignment horizontal="center" vertical="center"/>
    </xf>
    <xf numFmtId="0" fontId="0" fillId="0" borderId="3" xfId="0" applyBorder="1"/>
    <xf numFmtId="0" fontId="6" fillId="0" borderId="36" xfId="2" applyFont="1" applyBorder="1" applyAlignment="1">
      <alignment horizontal="center" vertical="center" wrapText="1"/>
    </xf>
    <xf numFmtId="0" fontId="3" fillId="0" borderId="36" xfId="2" applyBorder="1" applyAlignment="1">
      <alignment horizontal="center"/>
    </xf>
    <xf numFmtId="0" fontId="3" fillId="12" borderId="43" xfId="2" applyFill="1" applyBorder="1" applyAlignment="1">
      <alignment horizontal="center"/>
    </xf>
    <xf numFmtId="0" fontId="3" fillId="0" borderId="43" xfId="2" applyBorder="1" applyAlignment="1">
      <alignment horizontal="center"/>
    </xf>
    <xf numFmtId="0" fontId="3" fillId="0" borderId="36" xfId="2" applyBorder="1"/>
    <xf numFmtId="0" fontId="3" fillId="12" borderId="43" xfId="2" applyFill="1" applyBorder="1"/>
    <xf numFmtId="0" fontId="3" fillId="0" borderId="43" xfId="2" applyBorder="1"/>
    <xf numFmtId="0" fontId="3" fillId="12" borderId="43" xfId="2" applyFill="1" applyBorder="1" applyAlignment="1">
      <alignment horizontal="left" vertical="center"/>
    </xf>
    <xf numFmtId="0" fontId="3" fillId="0" borderId="43" xfId="2" applyBorder="1" applyAlignment="1">
      <alignment horizontal="left" vertical="center"/>
    </xf>
    <xf numFmtId="44" fontId="3" fillId="0" borderId="43" xfId="2" applyNumberFormat="1" applyBorder="1"/>
    <xf numFmtId="44" fontId="3" fillId="12" borderId="43" xfId="2" applyNumberFormat="1" applyFill="1" applyBorder="1" applyAlignment="1">
      <alignment horizontal="left" vertical="center"/>
    </xf>
    <xf numFmtId="44" fontId="3" fillId="0" borderId="43" xfId="2" applyNumberFormat="1" applyBorder="1" applyAlignment="1">
      <alignment horizontal="left" vertical="center"/>
    </xf>
    <xf numFmtId="10" fontId="3" fillId="0" borderId="43" xfId="16" applyNumberFormat="1" applyFont="1" applyBorder="1" applyAlignment="1">
      <alignment horizontal="center" vertical="center"/>
    </xf>
    <xf numFmtId="10" fontId="3" fillId="12" borderId="43" xfId="16" applyNumberFormat="1" applyFont="1" applyFill="1" applyBorder="1" applyAlignment="1">
      <alignment horizontal="center" vertical="center"/>
    </xf>
    <xf numFmtId="0" fontId="13" fillId="0" borderId="3" xfId="0" applyFont="1" applyBorder="1" applyAlignment="1">
      <alignment horizontal="justify" vertical="center" wrapText="1"/>
    </xf>
    <xf numFmtId="49" fontId="13" fillId="0" borderId="3" xfId="0" applyNumberFormat="1" applyFont="1" applyBorder="1" applyAlignment="1">
      <alignment horizontal="justify" vertical="center" wrapText="1"/>
    </xf>
    <xf numFmtId="0" fontId="13" fillId="0" borderId="17" xfId="0" applyFont="1" applyBorder="1" applyAlignment="1">
      <alignment horizontal="justify" vertical="center" wrapText="1"/>
    </xf>
    <xf numFmtId="0" fontId="17" fillId="0" borderId="37" xfId="2" applyFont="1" applyBorder="1" applyAlignment="1">
      <alignment horizontal="left" vertical="top"/>
    </xf>
    <xf numFmtId="169" fontId="19" fillId="0" borderId="0" xfId="15" applyNumberFormat="1" applyFont="1" applyFill="1" applyBorder="1" applyAlignment="1">
      <alignment horizontal="right" vertical="top"/>
    </xf>
    <xf numFmtId="169" fontId="20" fillId="0" borderId="0" xfId="15" applyNumberFormat="1" applyFont="1" applyFill="1" applyBorder="1" applyAlignment="1">
      <alignment horizontal="right" vertical="top"/>
    </xf>
    <xf numFmtId="169" fontId="20" fillId="22" borderId="0" xfId="15" applyNumberFormat="1" applyFont="1" applyFill="1" applyBorder="1" applyAlignment="1">
      <alignment horizontal="right" vertical="top"/>
    </xf>
    <xf numFmtId="0" fontId="17" fillId="22" borderId="37" xfId="2" applyFont="1" applyFill="1" applyBorder="1" applyAlignment="1">
      <alignment horizontal="left" vertical="top"/>
    </xf>
    <xf numFmtId="169" fontId="19" fillId="22" borderId="0" xfId="15" applyNumberFormat="1" applyFont="1" applyFill="1" applyBorder="1" applyAlignment="1">
      <alignment horizontal="right" vertical="top"/>
    </xf>
    <xf numFmtId="0" fontId="17" fillId="22" borderId="56" xfId="2" applyFont="1" applyFill="1" applyBorder="1" applyAlignment="1">
      <alignment horizontal="left" vertical="top"/>
    </xf>
    <xf numFmtId="169" fontId="19" fillId="22" borderId="40" xfId="15" applyNumberFormat="1" applyFont="1" applyFill="1" applyBorder="1" applyAlignment="1">
      <alignment horizontal="right" vertical="top"/>
    </xf>
    <xf numFmtId="169" fontId="20" fillId="22" borderId="40" xfId="15" applyNumberFormat="1" applyFont="1" applyFill="1" applyBorder="1" applyAlignment="1">
      <alignment horizontal="right" vertical="top"/>
    </xf>
    <xf numFmtId="0" fontId="19" fillId="0" borderId="38" xfId="2" applyFont="1" applyBorder="1" applyAlignment="1">
      <alignment horizontal="right" vertical="top"/>
    </xf>
    <xf numFmtId="0" fontId="19" fillId="0" borderId="0" xfId="2" applyFont="1" applyAlignment="1">
      <alignment horizontal="right" vertical="top"/>
    </xf>
    <xf numFmtId="0" fontId="19" fillId="0" borderId="37" xfId="2" applyFont="1" applyBorder="1" applyAlignment="1">
      <alignment horizontal="right" vertical="top"/>
    </xf>
    <xf numFmtId="0" fontId="17" fillId="22" borderId="53" xfId="2" applyFont="1" applyFill="1" applyBorder="1" applyAlignment="1">
      <alignment horizontal="left" vertical="top"/>
    </xf>
    <xf numFmtId="0" fontId="19" fillId="22" borderId="38" xfId="2" applyFont="1" applyFill="1" applyBorder="1" applyAlignment="1">
      <alignment horizontal="right" vertical="top"/>
    </xf>
    <xf numFmtId="0" fontId="19" fillId="22" borderId="0" xfId="2" applyFont="1" applyFill="1" applyAlignment="1">
      <alignment horizontal="right" vertical="top"/>
    </xf>
    <xf numFmtId="0" fontId="19" fillId="22" borderId="37" xfId="2" applyFont="1" applyFill="1" applyBorder="1" applyAlignment="1">
      <alignment horizontal="right" vertical="top"/>
    </xf>
    <xf numFmtId="0" fontId="18" fillId="22" borderId="53" xfId="2" applyFont="1" applyFill="1" applyBorder="1" applyAlignment="1">
      <alignment horizontal="left" vertical="top"/>
    </xf>
    <xf numFmtId="0" fontId="17" fillId="22" borderId="54" xfId="2" applyFont="1" applyFill="1" applyBorder="1" applyAlignment="1">
      <alignment horizontal="left" vertical="top"/>
    </xf>
    <xf numFmtId="0" fontId="19" fillId="22" borderId="55" xfId="2" applyFont="1" applyFill="1" applyBorder="1" applyAlignment="1">
      <alignment horizontal="right" vertical="top"/>
    </xf>
    <xf numFmtId="0" fontId="19" fillId="22" borderId="40" xfId="2" applyFont="1" applyFill="1" applyBorder="1" applyAlignment="1">
      <alignment horizontal="right" vertical="top"/>
    </xf>
    <xf numFmtId="0" fontId="19" fillId="22" borderId="56" xfId="2" applyFont="1" applyFill="1" applyBorder="1" applyAlignment="1">
      <alignment horizontal="right" vertical="top"/>
    </xf>
    <xf numFmtId="10" fontId="13" fillId="0" borderId="36" xfId="16" applyNumberFormat="1" applyFont="1" applyBorder="1" applyAlignment="1">
      <alignment horizontal="center" vertical="center"/>
    </xf>
    <xf numFmtId="10" fontId="12" fillId="12" borderId="43" xfId="16" applyNumberFormat="1" applyFont="1" applyFill="1" applyBorder="1" applyAlignment="1">
      <alignment horizontal="center" vertical="center"/>
    </xf>
    <xf numFmtId="10" fontId="12" fillId="0" borderId="43" xfId="16" applyNumberFormat="1" applyFont="1" applyBorder="1" applyAlignment="1">
      <alignment horizontal="center" vertical="center"/>
    </xf>
    <xf numFmtId="44" fontId="0" fillId="8" borderId="0" xfId="1" applyFont="1" applyFill="1" applyAlignment="1">
      <alignment horizontal="center" vertical="center"/>
    </xf>
    <xf numFmtId="44" fontId="0" fillId="8" borderId="0" xfId="1" applyFont="1" applyFill="1"/>
    <xf numFmtId="2" fontId="0" fillId="8" borderId="0" xfId="0" applyNumberFormat="1" applyFill="1" applyAlignment="1">
      <alignment horizontal="center" vertical="center"/>
    </xf>
    <xf numFmtId="2" fontId="0" fillId="8" borderId="21" xfId="0" applyNumberFormat="1" applyFill="1" applyBorder="1" applyAlignment="1">
      <alignment horizontal="center" vertical="center"/>
    </xf>
    <xf numFmtId="2" fontId="13" fillId="8" borderId="0" xfId="0" applyNumberFormat="1" applyFont="1" applyFill="1" applyAlignment="1">
      <alignment horizontal="center" vertical="center"/>
    </xf>
    <xf numFmtId="0" fontId="13" fillId="8" borderId="0" xfId="0" applyFont="1" applyFill="1" applyAlignment="1">
      <alignment horizontal="center" vertical="center"/>
    </xf>
    <xf numFmtId="44" fontId="13" fillId="8" borderId="0" xfId="0" applyNumberFormat="1" applyFont="1" applyFill="1" applyAlignment="1">
      <alignment horizontal="center" vertical="center"/>
    </xf>
    <xf numFmtId="49" fontId="0" fillId="8" borderId="0" xfId="0" applyNumberFormat="1" applyFill="1" applyAlignment="1">
      <alignment horizontal="center" vertical="center" wrapText="1"/>
    </xf>
    <xf numFmtId="0" fontId="0" fillId="8" borderId="0" xfId="0" applyFill="1" applyAlignment="1">
      <alignment horizontal="left" vertical="center" wrapText="1"/>
    </xf>
    <xf numFmtId="165" fontId="0" fillId="8" borderId="0" xfId="0" applyNumberFormat="1" applyFill="1" applyAlignment="1">
      <alignment horizontal="center" vertical="center"/>
    </xf>
    <xf numFmtId="0" fontId="13" fillId="8" borderId="0" xfId="0" applyFont="1" applyFill="1" applyAlignment="1">
      <alignment vertical="center"/>
    </xf>
    <xf numFmtId="4" fontId="13" fillId="8" borderId="0" xfId="0" applyNumberFormat="1" applyFont="1" applyFill="1" applyAlignment="1">
      <alignment vertical="center"/>
    </xf>
    <xf numFmtId="4" fontId="0" fillId="8" borderId="0" xfId="0" applyNumberFormat="1" applyFill="1" applyAlignment="1">
      <alignment horizontal="center" vertical="center"/>
    </xf>
    <xf numFmtId="4" fontId="7" fillId="10" borderId="1" xfId="0" applyNumberFormat="1" applyFont="1" applyFill="1" applyBorder="1" applyAlignment="1">
      <alignment horizontal="center" vertical="center" wrapText="1"/>
    </xf>
    <xf numFmtId="165" fontId="7" fillId="10" borderId="31" xfId="0" applyNumberFormat="1" applyFont="1" applyFill="1" applyBorder="1" applyAlignment="1">
      <alignment horizontal="center" vertical="center" wrapText="1"/>
    </xf>
    <xf numFmtId="49" fontId="5" fillId="8" borderId="24" xfId="2" applyNumberFormat="1" applyFont="1" applyFill="1" applyBorder="1"/>
    <xf numFmtId="49" fontId="4" fillId="8" borderId="0" xfId="2" applyNumberFormat="1" applyFont="1" applyFill="1" applyAlignment="1">
      <alignment horizontal="left"/>
    </xf>
    <xf numFmtId="49" fontId="4" fillId="8" borderId="0" xfId="2" applyNumberFormat="1" applyFont="1" applyFill="1"/>
    <xf numFmtId="0" fontId="4" fillId="8" borderId="0" xfId="2" applyFont="1" applyFill="1"/>
    <xf numFmtId="0" fontId="25" fillId="8" borderId="0" xfId="2" applyFont="1" applyFill="1"/>
    <xf numFmtId="0" fontId="24" fillId="8" borderId="0" xfId="2" applyFont="1" applyFill="1"/>
    <xf numFmtId="0" fontId="12" fillId="8" borderId="60" xfId="2" applyFont="1" applyFill="1" applyBorder="1" applyAlignment="1">
      <alignment horizontal="center"/>
    </xf>
    <xf numFmtId="0" fontId="12" fillId="8" borderId="43" xfId="0" applyFont="1" applyFill="1" applyBorder="1" applyAlignment="1">
      <alignment wrapText="1"/>
    </xf>
    <xf numFmtId="0" fontId="12" fillId="8" borderId="61" xfId="0" applyFont="1" applyFill="1" applyBorder="1" applyAlignment="1">
      <alignment wrapText="1"/>
    </xf>
    <xf numFmtId="0" fontId="13" fillId="7" borderId="5" xfId="0" applyFont="1" applyFill="1" applyBorder="1"/>
    <xf numFmtId="0" fontId="13" fillId="8" borderId="7" xfId="0" applyFont="1" applyFill="1" applyBorder="1"/>
    <xf numFmtId="0" fontId="13" fillId="11" borderId="22" xfId="0" applyFont="1" applyFill="1" applyBorder="1"/>
    <xf numFmtId="0" fontId="13" fillId="11" borderId="16" xfId="0" applyFont="1" applyFill="1" applyBorder="1"/>
    <xf numFmtId="0" fontId="13" fillId="0" borderId="7" xfId="0" applyFont="1" applyBorder="1"/>
    <xf numFmtId="0" fontId="13" fillId="11" borderId="2" xfId="0" applyFont="1" applyFill="1" applyBorder="1"/>
    <xf numFmtId="0" fontId="12" fillId="8" borderId="19" xfId="2" applyFont="1" applyFill="1" applyBorder="1" applyAlignment="1">
      <alignment horizontal="center"/>
    </xf>
    <xf numFmtId="0" fontId="12" fillId="8" borderId="14" xfId="0" applyFont="1" applyFill="1" applyBorder="1" applyAlignment="1">
      <alignment wrapText="1"/>
    </xf>
    <xf numFmtId="0" fontId="12" fillId="8" borderId="15" xfId="0" applyFont="1" applyFill="1" applyBorder="1" applyAlignment="1">
      <alignment wrapText="1"/>
    </xf>
    <xf numFmtId="168" fontId="13" fillId="21" borderId="4" xfId="0" applyNumberFormat="1" applyFont="1" applyFill="1" applyBorder="1" applyAlignment="1">
      <alignment vertical="center"/>
    </xf>
    <xf numFmtId="168" fontId="13" fillId="21" borderId="6" xfId="0" applyNumberFormat="1" applyFont="1" applyFill="1" applyBorder="1" applyAlignment="1">
      <alignment vertical="center"/>
    </xf>
    <xf numFmtId="168" fontId="13" fillId="21" borderId="9" xfId="0" applyNumberFormat="1" applyFont="1" applyFill="1" applyBorder="1" applyAlignment="1">
      <alignment vertical="center"/>
    </xf>
    <xf numFmtId="49" fontId="13" fillId="21" borderId="0" xfId="0" applyNumberFormat="1" applyFont="1" applyFill="1" applyAlignment="1">
      <alignment vertical="center"/>
    </xf>
    <xf numFmtId="168" fontId="13" fillId="21" borderId="0" xfId="0" applyNumberFormat="1" applyFont="1" applyFill="1" applyAlignment="1">
      <alignment vertical="center"/>
    </xf>
    <xf numFmtId="49" fontId="13" fillId="21" borderId="3" xfId="0" applyNumberFormat="1" applyFont="1" applyFill="1" applyBorder="1" applyAlignment="1">
      <alignment vertical="center"/>
    </xf>
    <xf numFmtId="168" fontId="13" fillId="21" borderId="3" xfId="0" applyNumberFormat="1" applyFont="1" applyFill="1" applyBorder="1" applyAlignment="1">
      <alignment vertical="center"/>
    </xf>
    <xf numFmtId="49" fontId="13" fillId="21" borderId="8" xfId="0" applyNumberFormat="1" applyFont="1" applyFill="1" applyBorder="1" applyAlignment="1">
      <alignment vertical="center"/>
    </xf>
    <xf numFmtId="168" fontId="13" fillId="21" borderId="8" xfId="0" applyNumberFormat="1" applyFont="1" applyFill="1" applyBorder="1" applyAlignment="1">
      <alignment vertical="center"/>
    </xf>
    <xf numFmtId="0" fontId="7" fillId="0" borderId="0" xfId="2" applyFont="1" applyAlignment="1">
      <alignment horizontal="center" vertical="center"/>
    </xf>
    <xf numFmtId="1" fontId="13" fillId="0" borderId="20" xfId="0" applyNumberFormat="1" applyFont="1" applyBorder="1" applyAlignment="1">
      <alignment horizontal="center" vertical="center"/>
    </xf>
    <xf numFmtId="44" fontId="13" fillId="0" borderId="20" xfId="0" applyNumberFormat="1" applyFont="1" applyBorder="1" applyAlignment="1">
      <alignment horizontal="center" vertical="center"/>
    </xf>
    <xf numFmtId="1" fontId="13" fillId="11" borderId="21" xfId="0" applyNumberFormat="1" applyFont="1" applyFill="1" applyBorder="1" applyAlignment="1">
      <alignment horizontal="center" vertical="center"/>
    </xf>
    <xf numFmtId="44" fontId="13" fillId="11" borderId="21" xfId="0" applyNumberFormat="1" applyFont="1" applyFill="1" applyBorder="1" applyAlignment="1">
      <alignment horizontal="center" vertical="center"/>
    </xf>
    <xf numFmtId="1" fontId="13" fillId="0" borderId="21" xfId="0" applyNumberFormat="1" applyFont="1" applyBorder="1" applyAlignment="1">
      <alignment horizontal="center" vertical="center"/>
    </xf>
    <xf numFmtId="44" fontId="13" fillId="0" borderId="21" xfId="0" applyNumberFormat="1" applyFont="1" applyBorder="1" applyAlignment="1">
      <alignment horizontal="center" vertical="center"/>
    </xf>
    <xf numFmtId="44" fontId="15" fillId="11" borderId="4" xfId="0" applyNumberFormat="1" applyFont="1" applyFill="1" applyBorder="1"/>
    <xf numFmtId="44" fontId="15" fillId="0" borderId="6" xfId="0" applyNumberFormat="1" applyFont="1" applyBorder="1"/>
    <xf numFmtId="44" fontId="15" fillId="11" borderId="6" xfId="0" applyNumberFormat="1" applyFont="1" applyFill="1" applyBorder="1"/>
    <xf numFmtId="44" fontId="15" fillId="11" borderId="9" xfId="0" applyNumberFormat="1" applyFont="1" applyFill="1" applyBorder="1"/>
    <xf numFmtId="0" fontId="0" fillId="0" borderId="4" xfId="0" applyBorder="1"/>
    <xf numFmtId="44" fontId="15" fillId="0" borderId="4" xfId="0" applyNumberFormat="1" applyFont="1" applyBorder="1"/>
    <xf numFmtId="0" fontId="0" fillId="0" borderId="9" xfId="0" applyBorder="1"/>
    <xf numFmtId="44" fontId="15" fillId="0" borderId="9" xfId="0" applyNumberFormat="1" applyFont="1" applyBorder="1"/>
    <xf numFmtId="0" fontId="0" fillId="11" borderId="4" xfId="0" applyFill="1" applyBorder="1"/>
    <xf numFmtId="1" fontId="13" fillId="0" borderId="22" xfId="0" applyNumberFormat="1" applyFont="1" applyBorder="1" applyAlignment="1">
      <alignment horizontal="center" vertical="center"/>
    </xf>
    <xf numFmtId="44" fontId="13" fillId="0" borderId="22" xfId="0" applyNumberFormat="1" applyFont="1" applyBorder="1" applyAlignment="1">
      <alignment horizontal="center" vertical="center"/>
    </xf>
    <xf numFmtId="49" fontId="13" fillId="21" borderId="4" xfId="0" applyNumberFormat="1" applyFont="1" applyFill="1" applyBorder="1" applyAlignment="1">
      <alignment vertical="center"/>
    </xf>
    <xf numFmtId="49" fontId="13" fillId="21" borderId="6" xfId="0" applyNumberFormat="1" applyFont="1" applyFill="1" applyBorder="1" applyAlignment="1">
      <alignment vertical="center"/>
    </xf>
    <xf numFmtId="49" fontId="13" fillId="21" borderId="9" xfId="0" applyNumberFormat="1" applyFont="1" applyFill="1" applyBorder="1" applyAlignment="1">
      <alignment vertical="center"/>
    </xf>
    <xf numFmtId="168" fontId="13" fillId="11" borderId="6" xfId="0" applyNumberFormat="1" applyFont="1" applyFill="1" applyBorder="1" applyAlignment="1">
      <alignment vertical="center"/>
    </xf>
    <xf numFmtId="168" fontId="13" fillId="11" borderId="9" xfId="0" applyNumberFormat="1" applyFont="1" applyFill="1" applyBorder="1" applyAlignment="1">
      <alignment vertical="center"/>
    </xf>
    <xf numFmtId="0" fontId="13" fillId="11" borderId="3" xfId="0" applyFont="1" applyFill="1" applyBorder="1"/>
    <xf numFmtId="0" fontId="13" fillId="11" borderId="0" xfId="0" applyFont="1" applyFill="1"/>
    <xf numFmtId="0" fontId="10" fillId="0" borderId="16" xfId="0" applyFont="1" applyBorder="1" applyAlignment="1">
      <alignment horizontal="center" vertical="center" wrapText="1"/>
    </xf>
    <xf numFmtId="0" fontId="13" fillId="8" borderId="0" xfId="0" applyFont="1" applyFill="1"/>
    <xf numFmtId="0" fontId="13" fillId="8" borderId="7" xfId="0" applyFont="1" applyFill="1" applyBorder="1" applyAlignment="1">
      <alignment vertical="center"/>
    </xf>
    <xf numFmtId="0" fontId="13" fillId="8" borderId="8" xfId="0" applyFont="1" applyFill="1" applyBorder="1" applyAlignment="1">
      <alignment vertical="center"/>
    </xf>
    <xf numFmtId="0" fontId="10" fillId="8" borderId="0" xfId="0" applyFont="1" applyFill="1" applyAlignment="1">
      <alignment horizontal="center" vertical="center" wrapText="1"/>
    </xf>
    <xf numFmtId="0" fontId="10" fillId="8" borderId="0" xfId="0" applyFont="1" applyFill="1" applyAlignment="1">
      <alignment vertical="center" wrapText="1"/>
    </xf>
    <xf numFmtId="168" fontId="10" fillId="11" borderId="2" xfId="0" applyNumberFormat="1" applyFont="1" applyFill="1" applyBorder="1" applyAlignment="1">
      <alignment vertical="center"/>
    </xf>
    <xf numFmtId="168" fontId="10" fillId="11" borderId="3" xfId="0" applyNumberFormat="1" applyFont="1" applyFill="1" applyBorder="1" applyAlignment="1">
      <alignment vertical="center"/>
    </xf>
    <xf numFmtId="168" fontId="10" fillId="8" borderId="2" xfId="0" applyNumberFormat="1" applyFont="1" applyFill="1" applyBorder="1" applyAlignment="1">
      <alignment vertical="center"/>
    </xf>
    <xf numFmtId="168" fontId="10" fillId="8" borderId="3" xfId="0" applyNumberFormat="1" applyFont="1" applyFill="1" applyBorder="1" applyAlignment="1">
      <alignment vertical="center"/>
    </xf>
    <xf numFmtId="168" fontId="10" fillId="11" borderId="4" xfId="0" applyNumberFormat="1" applyFont="1" applyFill="1" applyBorder="1" applyAlignment="1">
      <alignment vertical="center"/>
    </xf>
    <xf numFmtId="168" fontId="10" fillId="8" borderId="4" xfId="0" applyNumberFormat="1" applyFont="1" applyFill="1" applyBorder="1" applyAlignment="1">
      <alignment vertical="center"/>
    </xf>
    <xf numFmtId="0" fontId="13" fillId="11" borderId="8" xfId="0" applyFont="1" applyFill="1" applyBorder="1" applyAlignment="1">
      <alignment horizontal="center" vertical="center"/>
    </xf>
    <xf numFmtId="0" fontId="13" fillId="8" borderId="7" xfId="0" applyFont="1" applyFill="1" applyBorder="1" applyAlignment="1">
      <alignment horizontal="center" vertical="center"/>
    </xf>
    <xf numFmtId="0" fontId="13" fillId="8" borderId="8" xfId="0" applyFont="1" applyFill="1" applyBorder="1" applyAlignment="1">
      <alignment horizontal="center" vertical="center"/>
    </xf>
    <xf numFmtId="0" fontId="13" fillId="11" borderId="9" xfId="0" applyFont="1" applyFill="1" applyBorder="1" applyAlignment="1">
      <alignment horizontal="center" vertical="center"/>
    </xf>
    <xf numFmtId="0" fontId="13" fillId="8" borderId="9" xfId="0" applyFont="1" applyFill="1" applyBorder="1" applyAlignment="1">
      <alignment horizontal="center" vertical="center"/>
    </xf>
    <xf numFmtId="10" fontId="13" fillId="11" borderId="2" xfId="16" applyNumberFormat="1" applyFont="1" applyFill="1" applyBorder="1" applyAlignment="1">
      <alignment horizontal="center" vertical="center"/>
    </xf>
    <xf numFmtId="10" fontId="13" fillId="11" borderId="3" xfId="16" applyNumberFormat="1" applyFont="1" applyFill="1" applyBorder="1" applyAlignment="1">
      <alignment horizontal="center" vertical="center"/>
    </xf>
    <xf numFmtId="10" fontId="13" fillId="8" borderId="2" xfId="16" applyNumberFormat="1" applyFont="1" applyFill="1" applyBorder="1" applyAlignment="1">
      <alignment horizontal="center" vertical="center"/>
    </xf>
    <xf numFmtId="10" fontId="13" fillId="8" borderId="3" xfId="16" applyNumberFormat="1" applyFont="1" applyFill="1" applyBorder="1" applyAlignment="1">
      <alignment horizontal="center" vertical="center"/>
    </xf>
    <xf numFmtId="10" fontId="13" fillId="11" borderId="4" xfId="16" applyNumberFormat="1" applyFont="1" applyFill="1" applyBorder="1" applyAlignment="1">
      <alignment horizontal="center" vertical="center"/>
    </xf>
    <xf numFmtId="10" fontId="13" fillId="8" borderId="4" xfId="16" applyNumberFormat="1" applyFont="1" applyFill="1" applyBorder="1" applyAlignment="1">
      <alignment horizontal="center" vertical="center"/>
    </xf>
    <xf numFmtId="168" fontId="13" fillId="8" borderId="6" xfId="0" applyNumberFormat="1" applyFont="1" applyFill="1" applyBorder="1" applyAlignment="1">
      <alignment vertical="center"/>
    </xf>
    <xf numFmtId="44" fontId="13" fillId="11" borderId="5" xfId="1" applyFont="1" applyFill="1" applyBorder="1" applyAlignment="1">
      <alignment vertical="center"/>
    </xf>
    <xf numFmtId="44" fontId="13" fillId="11" borderId="0" xfId="1" applyFont="1" applyFill="1" applyBorder="1" applyAlignment="1">
      <alignment vertical="center"/>
    </xf>
    <xf numFmtId="44" fontId="13" fillId="8" borderId="5" xfId="1" applyFont="1" applyFill="1" applyBorder="1" applyAlignment="1">
      <alignment vertical="center"/>
    </xf>
    <xf numFmtId="44" fontId="13" fillId="8" borderId="0" xfId="1" applyFont="1" applyFill="1" applyBorder="1" applyAlignment="1">
      <alignment vertical="center"/>
    </xf>
    <xf numFmtId="44" fontId="13" fillId="11" borderId="6" xfId="1" applyFont="1" applyFill="1" applyBorder="1" applyAlignment="1">
      <alignment vertical="center"/>
    </xf>
    <xf numFmtId="44" fontId="13" fillId="8" borderId="6" xfId="1" applyFont="1" applyFill="1" applyBorder="1" applyAlignment="1">
      <alignment vertical="center"/>
    </xf>
    <xf numFmtId="44" fontId="13" fillId="11" borderId="5" xfId="0" applyNumberFormat="1" applyFont="1" applyFill="1" applyBorder="1" applyAlignment="1">
      <alignment vertical="center"/>
    </xf>
    <xf numFmtId="44" fontId="13" fillId="11" borderId="0" xfId="0" applyNumberFormat="1" applyFont="1" applyFill="1" applyAlignment="1">
      <alignment vertical="center"/>
    </xf>
    <xf numFmtId="44" fontId="13" fillId="8" borderId="5" xfId="0" applyNumberFormat="1" applyFont="1" applyFill="1" applyBorder="1" applyAlignment="1">
      <alignment vertical="center"/>
    </xf>
    <xf numFmtId="44" fontId="13" fillId="8" borderId="0" xfId="0" applyNumberFormat="1" applyFont="1" applyFill="1" applyAlignment="1">
      <alignment vertical="center"/>
    </xf>
    <xf numFmtId="44" fontId="13" fillId="11" borderId="6" xfId="0" applyNumberFormat="1" applyFont="1" applyFill="1" applyBorder="1" applyAlignment="1">
      <alignment vertical="center"/>
    </xf>
    <xf numFmtId="44" fontId="13" fillId="8" borderId="6" xfId="0" applyNumberFormat="1" applyFont="1" applyFill="1" applyBorder="1" applyAlignment="1">
      <alignment vertical="center"/>
    </xf>
    <xf numFmtId="168" fontId="13" fillId="8" borderId="9" xfId="0" applyNumberFormat="1" applyFont="1" applyFill="1" applyBorder="1" applyAlignment="1">
      <alignment vertical="center"/>
    </xf>
    <xf numFmtId="0" fontId="10" fillId="8" borderId="0" xfId="0" applyFont="1" applyFill="1"/>
    <xf numFmtId="0" fontId="13" fillId="8" borderId="5" xfId="0" applyFont="1" applyFill="1" applyBorder="1" applyAlignment="1">
      <alignment vertical="center"/>
    </xf>
    <xf numFmtId="0" fontId="13" fillId="21" borderId="6" xfId="0" applyFont="1" applyFill="1" applyBorder="1" applyAlignment="1">
      <alignment vertical="center"/>
    </xf>
    <xf numFmtId="44" fontId="3" fillId="12" borderId="43" xfId="1" applyFont="1" applyFill="1" applyBorder="1" applyAlignment="1">
      <alignment horizontal="center"/>
    </xf>
    <xf numFmtId="44" fontId="3" fillId="0" borderId="36" xfId="1" applyFont="1" applyBorder="1" applyAlignment="1">
      <alignment horizontal="center"/>
    </xf>
    <xf numFmtId="44" fontId="3" fillId="0" borderId="43" xfId="1" applyFont="1" applyBorder="1" applyAlignment="1">
      <alignment horizontal="center"/>
    </xf>
    <xf numFmtId="44" fontId="3" fillId="0" borderId="43" xfId="2" applyNumberFormat="1" applyBorder="1" applyAlignment="1">
      <alignment horizontal="center"/>
    </xf>
    <xf numFmtId="44" fontId="3" fillId="12" borderId="43" xfId="2" applyNumberFormat="1" applyFill="1" applyBorder="1" applyAlignment="1">
      <alignment horizontal="center" vertical="center"/>
    </xf>
    <xf numFmtId="44" fontId="3" fillId="0" borderId="43" xfId="2" applyNumberFormat="1" applyBorder="1" applyAlignment="1">
      <alignment horizontal="center" vertical="center"/>
    </xf>
    <xf numFmtId="10" fontId="4" fillId="12" borderId="43" xfId="16" applyNumberFormat="1" applyFont="1" applyFill="1" applyBorder="1" applyAlignment="1">
      <alignment horizontal="center" vertical="center"/>
    </xf>
    <xf numFmtId="10" fontId="4" fillId="0" borderId="43" xfId="16" applyNumberFormat="1" applyFont="1" applyBorder="1" applyAlignment="1">
      <alignment horizontal="center" vertical="center"/>
    </xf>
    <xf numFmtId="0" fontId="13" fillId="11" borderId="8" xfId="0" applyFont="1" applyFill="1" applyBorder="1"/>
    <xf numFmtId="0" fontId="13" fillId="0" borderId="4" xfId="0" applyFont="1" applyBorder="1"/>
    <xf numFmtId="0" fontId="13" fillId="11" borderId="4" xfId="0" applyFont="1" applyFill="1" applyBorder="1"/>
    <xf numFmtId="0" fontId="13" fillId="11" borderId="9" xfId="0" applyFont="1" applyFill="1" applyBorder="1"/>
    <xf numFmtId="0" fontId="13" fillId="0" borderId="9" xfId="0" applyFont="1" applyBorder="1"/>
    <xf numFmtId="0" fontId="17" fillId="0" borderId="0" xfId="19" applyFont="1" applyAlignment="1">
      <alignment horizontal="center" vertical="center" wrapText="1"/>
    </xf>
    <xf numFmtId="0" fontId="11" fillId="0" borderId="0" xfId="2" applyFont="1" applyAlignment="1">
      <alignment horizontal="center"/>
    </xf>
    <xf numFmtId="0" fontId="17" fillId="0" borderId="0" xfId="19" applyFont="1" applyAlignment="1">
      <alignment horizontal="center" wrapText="1"/>
    </xf>
    <xf numFmtId="169" fontId="19" fillId="0" borderId="0" xfId="15" applyNumberFormat="1" applyFont="1" applyBorder="1" applyAlignment="1">
      <alignment horizontal="center"/>
    </xf>
    <xf numFmtId="0" fontId="7" fillId="0" borderId="0" xfId="2" applyFont="1" applyAlignment="1">
      <alignment horizontal="center" wrapText="1"/>
    </xf>
    <xf numFmtId="169" fontId="19" fillId="6" borderId="0" xfId="15" applyNumberFormat="1" applyFont="1" applyFill="1" applyBorder="1" applyAlignment="1">
      <alignment horizontal="center"/>
    </xf>
    <xf numFmtId="168" fontId="13" fillId="8" borderId="66" xfId="0" applyNumberFormat="1" applyFont="1" applyFill="1" applyBorder="1" applyAlignment="1">
      <alignment vertical="center"/>
    </xf>
    <xf numFmtId="168" fontId="13" fillId="21" borderId="67" xfId="0" applyNumberFormat="1" applyFont="1" applyFill="1" applyBorder="1" applyAlignment="1">
      <alignment vertical="center"/>
    </xf>
    <xf numFmtId="168" fontId="13" fillId="8" borderId="67" xfId="0" applyNumberFormat="1" applyFont="1" applyFill="1" applyBorder="1" applyAlignment="1">
      <alignment vertical="center"/>
    </xf>
    <xf numFmtId="168" fontId="13" fillId="21" borderId="68" xfId="0" applyNumberFormat="1" applyFont="1" applyFill="1" applyBorder="1" applyAlignment="1">
      <alignment vertical="center"/>
    </xf>
    <xf numFmtId="168" fontId="13" fillId="8" borderId="69" xfId="0" applyNumberFormat="1" applyFont="1" applyFill="1" applyBorder="1" applyAlignment="1">
      <alignment vertical="center"/>
    </xf>
    <xf numFmtId="168" fontId="13" fillId="21" borderId="70" xfId="0" applyNumberFormat="1" applyFont="1" applyFill="1" applyBorder="1" applyAlignment="1">
      <alignment vertical="center"/>
    </xf>
    <xf numFmtId="168" fontId="13" fillId="8" borderId="71" xfId="0" applyNumberFormat="1" applyFont="1" applyFill="1" applyBorder="1" applyAlignment="1">
      <alignment vertical="center"/>
    </xf>
    <xf numFmtId="168" fontId="13" fillId="21" borderId="72" xfId="0" applyNumberFormat="1" applyFont="1" applyFill="1" applyBorder="1" applyAlignment="1">
      <alignment vertical="center"/>
    </xf>
    <xf numFmtId="168" fontId="13" fillId="8" borderId="72" xfId="0" applyNumberFormat="1" applyFont="1" applyFill="1" applyBorder="1" applyAlignment="1">
      <alignment vertical="center"/>
    </xf>
    <xf numFmtId="168" fontId="13" fillId="21" borderId="73" xfId="0" applyNumberFormat="1" applyFont="1" applyFill="1" applyBorder="1" applyAlignment="1">
      <alignment vertical="center"/>
    </xf>
    <xf numFmtId="49" fontId="13" fillId="21" borderId="67" xfId="0" applyNumberFormat="1" applyFont="1" applyFill="1" applyBorder="1" applyAlignment="1">
      <alignment vertical="center"/>
    </xf>
    <xf numFmtId="168" fontId="13" fillId="11" borderId="67" xfId="0" applyNumberFormat="1" applyFont="1" applyFill="1" applyBorder="1" applyAlignment="1">
      <alignment vertical="center"/>
    </xf>
    <xf numFmtId="49" fontId="13" fillId="21" borderId="72" xfId="0" applyNumberFormat="1" applyFont="1" applyFill="1" applyBorder="1" applyAlignment="1">
      <alignment vertical="center"/>
    </xf>
    <xf numFmtId="168" fontId="13" fillId="11" borderId="72" xfId="0" applyNumberFormat="1" applyFont="1" applyFill="1" applyBorder="1" applyAlignment="1">
      <alignment vertical="center"/>
    </xf>
    <xf numFmtId="169" fontId="19" fillId="6" borderId="0" xfId="15" applyNumberFormat="1" applyFont="1" applyFill="1" applyAlignment="1">
      <alignment horizontal="center"/>
    </xf>
    <xf numFmtId="169" fontId="20" fillId="0" borderId="0" xfId="15" applyNumberFormat="1" applyFont="1" applyFill="1" applyAlignment="1">
      <alignment horizontal="right" vertical="top"/>
    </xf>
    <xf numFmtId="169" fontId="19" fillId="0" borderId="0" xfId="15" applyNumberFormat="1" applyFont="1" applyFill="1" applyBorder="1" applyAlignment="1">
      <alignment horizontal="center"/>
    </xf>
    <xf numFmtId="168" fontId="13" fillId="23" borderId="2" xfId="0" applyNumberFormat="1" applyFont="1" applyFill="1" applyBorder="1" applyAlignment="1">
      <alignment vertical="center"/>
    </xf>
    <xf numFmtId="168" fontId="13" fillId="23" borderId="3" xfId="0" applyNumberFormat="1" applyFont="1" applyFill="1" applyBorder="1" applyAlignment="1">
      <alignment vertical="center"/>
    </xf>
    <xf numFmtId="168" fontId="13" fillId="23" borderId="5" xfId="0" applyNumberFormat="1" applyFont="1" applyFill="1" applyBorder="1" applyAlignment="1">
      <alignment vertical="center"/>
    </xf>
    <xf numFmtId="168" fontId="13" fillId="23" borderId="0" xfId="0" applyNumberFormat="1" applyFont="1" applyFill="1" applyAlignment="1">
      <alignment vertical="center"/>
    </xf>
    <xf numFmtId="168" fontId="13" fillId="23" borderId="66" xfId="0" applyNumberFormat="1" applyFont="1" applyFill="1" applyBorder="1" applyAlignment="1">
      <alignment vertical="center"/>
    </xf>
    <xf numFmtId="168" fontId="13" fillId="23" borderId="67" xfId="0" applyNumberFormat="1" applyFont="1" applyFill="1" applyBorder="1" applyAlignment="1">
      <alignment vertical="center"/>
    </xf>
    <xf numFmtId="0" fontId="12" fillId="11" borderId="16" xfId="0" applyFont="1" applyFill="1" applyBorder="1" applyAlignment="1">
      <alignment horizontal="center" vertical="center" wrapText="1"/>
    </xf>
    <xf numFmtId="0" fontId="12" fillId="21" borderId="17" xfId="0" applyFont="1" applyFill="1" applyBorder="1" applyAlignment="1">
      <alignment horizontal="center" vertical="center" wrapText="1"/>
    </xf>
    <xf numFmtId="0" fontId="12" fillId="11" borderId="17" xfId="0" applyFont="1" applyFill="1" applyBorder="1" applyAlignment="1">
      <alignment horizontal="center" vertical="center" wrapText="1"/>
    </xf>
    <xf numFmtId="0" fontId="12" fillId="21" borderId="18" xfId="0" applyFont="1" applyFill="1" applyBorder="1" applyAlignment="1">
      <alignment horizontal="center" vertical="center" wrapText="1"/>
    </xf>
    <xf numFmtId="0" fontId="12" fillId="8" borderId="16" xfId="0" applyFont="1" applyFill="1" applyBorder="1" applyAlignment="1">
      <alignment horizontal="center" vertical="center" wrapText="1"/>
    </xf>
    <xf numFmtId="0" fontId="12" fillId="8" borderId="17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0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10" fillId="0" borderId="21" xfId="0" applyFont="1" applyBorder="1" applyAlignment="1">
      <alignment vertical="center" wrapText="1"/>
    </xf>
    <xf numFmtId="0" fontId="10" fillId="0" borderId="21" xfId="0" applyFont="1" applyBorder="1"/>
    <xf numFmtId="0" fontId="10" fillId="0" borderId="22" xfId="0" applyFont="1" applyBorder="1"/>
    <xf numFmtId="0" fontId="12" fillId="11" borderId="1" xfId="0" applyFont="1" applyFill="1" applyBorder="1" applyAlignment="1">
      <alignment horizontal="center" vertical="center" wrapText="1"/>
    </xf>
    <xf numFmtId="0" fontId="12" fillId="11" borderId="18" xfId="0" applyFont="1" applyFill="1" applyBorder="1" applyAlignment="1">
      <alignment horizontal="center" vertical="center" wrapText="1"/>
    </xf>
    <xf numFmtId="0" fontId="12" fillId="8" borderId="18" xfId="0" applyFont="1" applyFill="1" applyBorder="1" applyAlignment="1">
      <alignment horizontal="center" vertical="center" wrapText="1"/>
    </xf>
    <xf numFmtId="168" fontId="13" fillId="8" borderId="4" xfId="0" applyNumberFormat="1" applyFont="1" applyFill="1" applyBorder="1" applyAlignment="1">
      <alignment vertical="center"/>
    </xf>
    <xf numFmtId="168" fontId="13" fillId="23" borderId="6" xfId="0" applyNumberFormat="1" applyFont="1" applyFill="1" applyBorder="1" applyAlignment="1">
      <alignment vertical="center"/>
    </xf>
    <xf numFmtId="168" fontId="13" fillId="11" borderId="20" xfId="0" applyNumberFormat="1" applyFont="1" applyFill="1" applyBorder="1" applyAlignment="1">
      <alignment vertical="center"/>
    </xf>
    <xf numFmtId="168" fontId="13" fillId="11" borderId="21" xfId="0" applyNumberFormat="1" applyFont="1" applyFill="1" applyBorder="1" applyAlignment="1">
      <alignment vertical="center"/>
    </xf>
    <xf numFmtId="168" fontId="13" fillId="23" borderId="20" xfId="0" applyNumberFormat="1" applyFont="1" applyFill="1" applyBorder="1" applyAlignment="1">
      <alignment vertical="center"/>
    </xf>
    <xf numFmtId="168" fontId="13" fillId="11" borderId="22" xfId="0" applyNumberFormat="1" applyFont="1" applyFill="1" applyBorder="1" applyAlignment="1">
      <alignment vertical="center"/>
    </xf>
    <xf numFmtId="168" fontId="13" fillId="11" borderId="4" xfId="0" applyNumberFormat="1" applyFont="1" applyFill="1" applyBorder="1" applyAlignment="1">
      <alignment vertical="center"/>
    </xf>
    <xf numFmtId="44" fontId="3" fillId="0" borderId="0" xfId="1" applyFont="1" applyFill="1" applyBorder="1" applyAlignment="1">
      <alignment horizontal="center"/>
    </xf>
    <xf numFmtId="44" fontId="3" fillId="0" borderId="0" xfId="2" applyNumberFormat="1"/>
    <xf numFmtId="44" fontId="3" fillId="0" borderId="0" xfId="2" applyNumberFormat="1" applyAlignment="1">
      <alignment horizontal="left" vertical="center"/>
    </xf>
    <xf numFmtId="44" fontId="3" fillId="0" borderId="44" xfId="2" applyNumberFormat="1" applyBorder="1" applyAlignment="1">
      <alignment horizontal="left" vertical="center"/>
    </xf>
    <xf numFmtId="1" fontId="13" fillId="8" borderId="0" xfId="0" applyNumberFormat="1" applyFont="1" applyFill="1" applyAlignment="1">
      <alignment horizontal="center" vertical="center"/>
    </xf>
    <xf numFmtId="1" fontId="0" fillId="0" borderId="0" xfId="0" applyNumberFormat="1"/>
    <xf numFmtId="1" fontId="0" fillId="0" borderId="0" xfId="0" applyNumberFormat="1" applyAlignment="1">
      <alignment horizontal="center" vertical="center"/>
    </xf>
    <xf numFmtId="1" fontId="2" fillId="0" borderId="0" xfId="0" applyNumberFormat="1" applyFont="1" applyAlignment="1">
      <alignment horizontal="center" vertical="center" wrapText="1"/>
    </xf>
    <xf numFmtId="1" fontId="3" fillId="0" borderId="0" xfId="1" applyNumberFormat="1" applyFont="1" applyFill="1" applyBorder="1"/>
    <xf numFmtId="0" fontId="3" fillId="0" borderId="44" xfId="2" applyBorder="1" applyAlignment="1">
      <alignment horizontal="center"/>
    </xf>
    <xf numFmtId="0" fontId="3" fillId="0" borderId="44" xfId="2" applyBorder="1" applyAlignment="1">
      <alignment horizontal="left" vertical="center"/>
    </xf>
    <xf numFmtId="44" fontId="3" fillId="0" borderId="44" xfId="2" applyNumberFormat="1" applyBorder="1" applyAlignment="1">
      <alignment horizontal="center" vertical="center"/>
    </xf>
    <xf numFmtId="10" fontId="3" fillId="0" borderId="44" xfId="16" applyNumberFormat="1" applyFont="1" applyBorder="1" applyAlignment="1">
      <alignment horizontal="center" vertical="center"/>
    </xf>
    <xf numFmtId="1" fontId="3" fillId="0" borderId="74" xfId="2" applyNumberFormat="1" applyBorder="1" applyAlignment="1">
      <alignment horizontal="center" vertical="center"/>
    </xf>
    <xf numFmtId="1" fontId="3" fillId="12" borderId="58" xfId="2" applyNumberFormat="1" applyFill="1" applyBorder="1" applyAlignment="1">
      <alignment horizontal="center" vertical="center"/>
    </xf>
    <xf numFmtId="1" fontId="3" fillId="0" borderId="58" xfId="2" applyNumberFormat="1" applyBorder="1" applyAlignment="1">
      <alignment horizontal="center" vertical="center"/>
    </xf>
    <xf numFmtId="1" fontId="3" fillId="0" borderId="59" xfId="2" applyNumberFormat="1" applyBorder="1" applyAlignment="1">
      <alignment horizontal="center" vertical="center"/>
    </xf>
    <xf numFmtId="1" fontId="3" fillId="12" borderId="43" xfId="2" applyNumberFormat="1" applyFill="1" applyBorder="1" applyAlignment="1">
      <alignment horizontal="center" vertical="center"/>
    </xf>
    <xf numFmtId="1" fontId="3" fillId="0" borderId="43" xfId="2" applyNumberFormat="1" applyBorder="1" applyAlignment="1">
      <alignment horizontal="center" vertical="center"/>
    </xf>
    <xf numFmtId="1" fontId="3" fillId="0" borderId="35" xfId="2" applyNumberFormat="1" applyBorder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1" fontId="3" fillId="0" borderId="75" xfId="2" applyNumberFormat="1" applyBorder="1" applyAlignment="1">
      <alignment horizontal="center" vertical="center"/>
    </xf>
    <xf numFmtId="1" fontId="3" fillId="12" borderId="37" xfId="2" applyNumberFormat="1" applyFill="1" applyBorder="1" applyAlignment="1">
      <alignment horizontal="center" vertical="center"/>
    </xf>
    <xf numFmtId="1" fontId="3" fillId="0" borderId="37" xfId="2" applyNumberFormat="1" applyBorder="1" applyAlignment="1">
      <alignment horizontal="center" vertical="center"/>
    </xf>
    <xf numFmtId="1" fontId="3" fillId="0" borderId="56" xfId="2" applyNumberFormat="1" applyBorder="1" applyAlignment="1">
      <alignment horizontal="center" vertical="center"/>
    </xf>
    <xf numFmtId="1" fontId="3" fillId="0" borderId="44" xfId="2" applyNumberFormat="1" applyBorder="1" applyAlignment="1">
      <alignment horizontal="center" vertical="center"/>
    </xf>
    <xf numFmtId="10" fontId="13" fillId="8" borderId="0" xfId="16" applyNumberFormat="1" applyFont="1" applyFill="1" applyBorder="1" applyAlignment="1">
      <alignment horizontal="center" vertical="center"/>
    </xf>
    <xf numFmtId="10" fontId="13" fillId="8" borderId="17" xfId="16" applyNumberFormat="1" applyFont="1" applyFill="1" applyBorder="1" applyAlignment="1">
      <alignment horizontal="center" vertical="center"/>
    </xf>
    <xf numFmtId="10" fontId="13" fillId="8" borderId="18" xfId="16" applyNumberFormat="1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vertical="center" wrapText="1"/>
    </xf>
    <xf numFmtId="10" fontId="13" fillId="8" borderId="16" xfId="16" applyNumberFormat="1" applyFont="1" applyFill="1" applyBorder="1" applyAlignment="1">
      <alignment horizontal="center" vertical="center"/>
    </xf>
    <xf numFmtId="10" fontId="13" fillId="11" borderId="1" xfId="16" applyNumberFormat="1" applyFont="1" applyFill="1" applyBorder="1" applyAlignment="1">
      <alignment horizontal="center" vertical="center"/>
    </xf>
    <xf numFmtId="10" fontId="13" fillId="11" borderId="16" xfId="16" applyNumberFormat="1" applyFont="1" applyFill="1" applyBorder="1" applyAlignment="1">
      <alignment horizontal="center" vertical="center"/>
    </xf>
    <xf numFmtId="10" fontId="13" fillId="11" borderId="17" xfId="16" applyNumberFormat="1" applyFont="1" applyFill="1" applyBorder="1" applyAlignment="1">
      <alignment horizontal="center" vertical="center"/>
    </xf>
    <xf numFmtId="10" fontId="13" fillId="11" borderId="18" xfId="16" applyNumberFormat="1" applyFont="1" applyFill="1" applyBorder="1" applyAlignment="1">
      <alignment horizontal="center" vertical="center"/>
    </xf>
    <xf numFmtId="10" fontId="0" fillId="0" borderId="0" xfId="16" applyNumberFormat="1" applyFont="1"/>
    <xf numFmtId="10" fontId="0" fillId="0" borderId="0" xfId="16" applyNumberFormat="1" applyFont="1" applyAlignment="1">
      <alignment horizontal="center" vertical="center"/>
    </xf>
    <xf numFmtId="10" fontId="12" fillId="0" borderId="44" xfId="16" applyNumberFormat="1" applyFont="1" applyBorder="1" applyAlignment="1">
      <alignment horizontal="center" vertical="center"/>
    </xf>
    <xf numFmtId="0" fontId="13" fillId="11" borderId="20" xfId="0" applyFont="1" applyFill="1" applyBorder="1"/>
    <xf numFmtId="4" fontId="13" fillId="0" borderId="3" xfId="0" applyNumberFormat="1" applyFont="1" applyBorder="1" applyAlignment="1">
      <alignment horizontal="center" vertical="center"/>
    </xf>
    <xf numFmtId="2" fontId="13" fillId="8" borderId="5" xfId="0" applyNumberFormat="1" applyFont="1" applyFill="1" applyBorder="1" applyAlignment="1">
      <alignment horizontal="center" vertical="center"/>
    </xf>
    <xf numFmtId="2" fontId="13" fillId="8" borderId="21" xfId="0" applyNumberFormat="1" applyFont="1" applyFill="1" applyBorder="1" applyAlignment="1">
      <alignment horizontal="center" vertical="center"/>
    </xf>
    <xf numFmtId="10" fontId="2" fillId="8" borderId="0" xfId="16" applyNumberFormat="1" applyFont="1" applyFill="1" applyAlignment="1">
      <alignment horizontal="center" vertical="center"/>
    </xf>
    <xf numFmtId="0" fontId="10" fillId="8" borderId="2" xfId="0" applyFont="1" applyFill="1" applyBorder="1" applyAlignment="1">
      <alignment vertical="center" wrapText="1"/>
    </xf>
    <xf numFmtId="0" fontId="10" fillId="8" borderId="7" xfId="0" applyFont="1" applyFill="1" applyBorder="1" applyAlignment="1">
      <alignment vertical="center" wrapText="1"/>
    </xf>
    <xf numFmtId="1" fontId="3" fillId="12" borderId="43" xfId="2" applyNumberFormat="1" applyFill="1" applyBorder="1" applyAlignment="1">
      <alignment horizontal="center" vertical="center"/>
    </xf>
    <xf numFmtId="1" fontId="3" fillId="12" borderId="35" xfId="2" applyNumberFormat="1" applyFill="1" applyBorder="1" applyAlignment="1">
      <alignment horizontal="center" vertical="center"/>
    </xf>
    <xf numFmtId="1" fontId="3" fillId="12" borderId="64" xfId="2" applyNumberFormat="1" applyFill="1" applyBorder="1" applyAlignment="1">
      <alignment horizontal="center" vertical="center"/>
    </xf>
    <xf numFmtId="1" fontId="3" fillId="0" borderId="35" xfId="2" applyNumberFormat="1" applyBorder="1" applyAlignment="1">
      <alignment horizontal="center" vertical="center"/>
    </xf>
    <xf numFmtId="1" fontId="3" fillId="0" borderId="43" xfId="2" applyNumberFormat="1" applyBorder="1" applyAlignment="1">
      <alignment horizontal="center" vertical="center"/>
    </xf>
    <xf numFmtId="1" fontId="3" fillId="12" borderId="43" xfId="1" applyNumberFormat="1" applyFont="1" applyFill="1" applyBorder="1" applyAlignment="1">
      <alignment horizontal="center" vertical="center"/>
    </xf>
    <xf numFmtId="1" fontId="0" fillId="0" borderId="36" xfId="1" applyNumberFormat="1" applyFont="1" applyBorder="1" applyAlignment="1">
      <alignment horizontal="center" vertical="center"/>
    </xf>
    <xf numFmtId="1" fontId="0" fillId="0" borderId="43" xfId="1" applyNumberFormat="1" applyFont="1" applyBorder="1" applyAlignment="1">
      <alignment horizontal="center" vertical="center"/>
    </xf>
    <xf numFmtId="1" fontId="3" fillId="0" borderId="43" xfId="1" applyNumberFormat="1" applyFont="1" applyBorder="1" applyAlignment="1">
      <alignment horizontal="center" vertical="center"/>
    </xf>
    <xf numFmtId="0" fontId="2" fillId="0" borderId="45" xfId="0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1" fontId="3" fillId="0" borderId="65" xfId="2" applyNumberForma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7" fillId="0" borderId="0" xfId="2" applyFont="1" applyAlignment="1">
      <alignment horizontal="center" vertical="center"/>
    </xf>
    <xf numFmtId="0" fontId="18" fillId="0" borderId="48" xfId="2" applyFont="1" applyBorder="1" applyAlignment="1">
      <alignment horizontal="center" vertical="center" wrapText="1"/>
    </xf>
    <xf numFmtId="0" fontId="18" fillId="0" borderId="49" xfId="2" applyFont="1" applyBorder="1" applyAlignment="1">
      <alignment horizontal="center" vertical="center" wrapText="1"/>
    </xf>
    <xf numFmtId="0" fontId="18" fillId="0" borderId="51" xfId="2" applyFont="1" applyBorder="1" applyAlignment="1">
      <alignment horizontal="center" vertical="center" wrapText="1"/>
    </xf>
    <xf numFmtId="0" fontId="18" fillId="0" borderId="25" xfId="2" applyFont="1" applyBorder="1" applyAlignment="1">
      <alignment horizontal="center" vertical="center" wrapText="1"/>
    </xf>
    <xf numFmtId="0" fontId="17" fillId="0" borderId="34" xfId="17" applyFont="1" applyBorder="1" applyAlignment="1">
      <alignment horizontal="center" wrapText="1"/>
    </xf>
    <xf numFmtId="0" fontId="17" fillId="0" borderId="34" xfId="18" applyFont="1" applyBorder="1" applyAlignment="1">
      <alignment horizontal="center" wrapText="1"/>
    </xf>
    <xf numFmtId="0" fontId="17" fillId="0" borderId="36" xfId="19" applyFont="1" applyBorder="1" applyAlignment="1">
      <alignment horizontal="center" vertical="center" wrapText="1"/>
    </xf>
    <xf numFmtId="0" fontId="17" fillId="0" borderId="39" xfId="19" applyFont="1" applyBorder="1" applyAlignment="1">
      <alignment horizontal="center" vertical="center" wrapText="1"/>
    </xf>
    <xf numFmtId="0" fontId="7" fillId="0" borderId="49" xfId="2" applyFont="1" applyBorder="1" applyAlignment="1">
      <alignment horizontal="center" vertical="center" wrapText="1"/>
    </xf>
    <xf numFmtId="14" fontId="13" fillId="0" borderId="4" xfId="0" applyNumberFormat="1" applyFont="1" applyBorder="1" applyAlignment="1">
      <alignment horizontal="center" vertical="center" wrapText="1"/>
    </xf>
    <xf numFmtId="14" fontId="13" fillId="0" borderId="6" xfId="0" applyNumberFormat="1" applyFont="1" applyBorder="1" applyAlignment="1">
      <alignment horizontal="center" vertical="center" wrapText="1"/>
    </xf>
    <xf numFmtId="14" fontId="13" fillId="0" borderId="9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13" fillId="0" borderId="8" xfId="0" applyFont="1" applyBorder="1" applyAlignment="1">
      <alignment horizontal="justify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44" fontId="13" fillId="0" borderId="3" xfId="0" applyNumberFormat="1" applyFont="1" applyBorder="1" applyAlignment="1">
      <alignment horizontal="center" vertical="center"/>
    </xf>
    <xf numFmtId="44" fontId="13" fillId="0" borderId="0" xfId="0" applyNumberFormat="1" applyFont="1" applyAlignment="1">
      <alignment horizontal="center" vertical="center"/>
    </xf>
    <xf numFmtId="44" fontId="13" fillId="0" borderId="8" xfId="0" applyNumberFormat="1" applyFont="1" applyBorder="1" applyAlignment="1">
      <alignment horizontal="center" vertical="center"/>
    </xf>
    <xf numFmtId="4" fontId="13" fillId="0" borderId="4" xfId="0" applyNumberFormat="1" applyFont="1" applyBorder="1" applyAlignment="1">
      <alignment horizontal="center" vertical="center"/>
    </xf>
    <xf numFmtId="4" fontId="13" fillId="0" borderId="6" xfId="0" applyNumberFormat="1" applyFont="1" applyBorder="1" applyAlignment="1">
      <alignment horizontal="center" vertical="center"/>
    </xf>
    <xf numFmtId="4" fontId="13" fillId="0" borderId="9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14" fontId="13" fillId="0" borderId="3" xfId="0" applyNumberFormat="1" applyFont="1" applyBorder="1" applyAlignment="1">
      <alignment horizontal="center" vertical="center" wrapText="1"/>
    </xf>
    <xf numFmtId="14" fontId="13" fillId="0" borderId="0" xfId="0" applyNumberFormat="1" applyFont="1" applyAlignment="1">
      <alignment horizontal="center" vertical="center" wrapText="1"/>
    </xf>
    <xf numFmtId="14" fontId="13" fillId="0" borderId="8" xfId="0" applyNumberFormat="1" applyFont="1" applyBorder="1" applyAlignment="1">
      <alignment horizontal="center" vertical="center" wrapText="1"/>
    </xf>
    <xf numFmtId="14" fontId="13" fillId="0" borderId="3" xfId="0" applyNumberFormat="1" applyFont="1" applyBorder="1" applyAlignment="1">
      <alignment horizontal="justify" vertical="center" wrapText="1"/>
    </xf>
    <xf numFmtId="14" fontId="13" fillId="0" borderId="0" xfId="0" applyNumberFormat="1" applyFont="1" applyAlignment="1">
      <alignment horizontal="justify" vertical="center" wrapText="1"/>
    </xf>
    <xf numFmtId="14" fontId="13" fillId="0" borderId="8" xfId="0" applyNumberFormat="1" applyFont="1" applyBorder="1" applyAlignment="1">
      <alignment horizontal="justify" vertical="center" wrapText="1"/>
    </xf>
    <xf numFmtId="14" fontId="13" fillId="0" borderId="2" xfId="0" applyNumberFormat="1" applyFont="1" applyBorder="1" applyAlignment="1">
      <alignment horizontal="center" vertical="center" wrapText="1"/>
    </xf>
    <xf numFmtId="14" fontId="13" fillId="0" borderId="5" xfId="0" applyNumberFormat="1" applyFont="1" applyBorder="1" applyAlignment="1">
      <alignment horizontal="center" vertical="center" wrapText="1"/>
    </xf>
    <xf numFmtId="14" fontId="13" fillId="0" borderId="7" xfId="0" applyNumberFormat="1" applyFont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justify" vertical="center" wrapText="1"/>
    </xf>
    <xf numFmtId="49" fontId="13" fillId="0" borderId="0" xfId="0" applyNumberFormat="1" applyFont="1" applyAlignment="1">
      <alignment horizontal="justify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 wrapText="1"/>
    </xf>
    <xf numFmtId="2" fontId="13" fillId="0" borderId="4" xfId="0" applyNumberFormat="1" applyFont="1" applyBorder="1" applyAlignment="1">
      <alignment horizontal="center" vertical="center"/>
    </xf>
    <xf numFmtId="2" fontId="13" fillId="0" borderId="6" xfId="0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1" fontId="2" fillId="0" borderId="20" xfId="0" applyNumberFormat="1" applyFont="1" applyBorder="1" applyAlignment="1">
      <alignment horizontal="center" vertical="center" wrapText="1"/>
    </xf>
    <xf numFmtId="1" fontId="2" fillId="0" borderId="22" xfId="0" applyNumberFormat="1" applyFont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/>
    </xf>
    <xf numFmtId="0" fontId="10" fillId="4" borderId="17" xfId="0" applyFont="1" applyFill="1" applyBorder="1" applyAlignment="1">
      <alignment horizontal="center"/>
    </xf>
    <xf numFmtId="0" fontId="10" fillId="4" borderId="18" xfId="0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7" fillId="9" borderId="16" xfId="0" applyNumberFormat="1" applyFont="1" applyFill="1" applyBorder="1" applyAlignment="1">
      <alignment horizontal="center" vertical="center" wrapText="1"/>
    </xf>
    <xf numFmtId="164" fontId="7" fillId="9" borderId="17" xfId="0" applyNumberFormat="1" applyFont="1" applyFill="1" applyBorder="1" applyAlignment="1">
      <alignment horizontal="center" vertical="center" wrapText="1"/>
    </xf>
    <xf numFmtId="164" fontId="7" fillId="9" borderId="16" xfId="0" applyNumberFormat="1" applyFont="1" applyFill="1" applyBorder="1" applyAlignment="1">
      <alignment horizontal="center" vertical="center"/>
    </xf>
    <xf numFmtId="164" fontId="7" fillId="9" borderId="18" xfId="0" applyNumberFormat="1" applyFont="1" applyFill="1" applyBorder="1" applyAlignment="1">
      <alignment horizontal="center" vertical="center"/>
    </xf>
    <xf numFmtId="164" fontId="7" fillId="9" borderId="26" xfId="0" applyNumberFormat="1" applyFont="1" applyFill="1" applyBorder="1" applyAlignment="1">
      <alignment horizontal="center" vertical="center"/>
    </xf>
    <xf numFmtId="164" fontId="7" fillId="9" borderId="12" xfId="0" applyNumberFormat="1" applyFont="1" applyFill="1" applyBorder="1" applyAlignment="1">
      <alignment horizontal="center" vertical="center"/>
    </xf>
    <xf numFmtId="0" fontId="10" fillId="4" borderId="20" xfId="0" applyFont="1" applyFill="1" applyBorder="1" applyAlignment="1">
      <alignment horizontal="center" vertical="center"/>
    </xf>
    <xf numFmtId="0" fontId="10" fillId="4" borderId="22" xfId="0" applyFont="1" applyFill="1" applyBorder="1" applyAlignment="1">
      <alignment horizontal="center" vertical="center"/>
    </xf>
    <xf numFmtId="0" fontId="10" fillId="4" borderId="20" xfId="0" applyFont="1" applyFill="1" applyBorder="1" applyAlignment="1">
      <alignment horizontal="center" vertical="center" wrapText="1"/>
    </xf>
    <xf numFmtId="0" fontId="10" fillId="4" borderId="21" xfId="0" applyFont="1" applyFill="1" applyBorder="1" applyAlignment="1">
      <alignment horizontal="center" vertical="center" wrapText="1"/>
    </xf>
    <xf numFmtId="0" fontId="2" fillId="8" borderId="20" xfId="0" applyFont="1" applyFill="1" applyBorder="1" applyAlignment="1">
      <alignment horizontal="center" vertical="center" wrapText="1"/>
    </xf>
    <xf numFmtId="0" fontId="2" fillId="8" borderId="22" xfId="0" applyFont="1" applyFill="1" applyBorder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/>
    </xf>
    <xf numFmtId="0" fontId="10" fillId="4" borderId="17" xfId="0" applyFont="1" applyFill="1" applyBorder="1" applyAlignment="1">
      <alignment horizontal="center" vertical="center"/>
    </xf>
    <xf numFmtId="0" fontId="10" fillId="4" borderId="18" xfId="0" applyFont="1" applyFill="1" applyBorder="1" applyAlignment="1">
      <alignment horizontal="center" vertical="center"/>
    </xf>
    <xf numFmtId="0" fontId="2" fillId="5" borderId="19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0" fontId="2" fillId="6" borderId="18" xfId="0" applyFont="1" applyFill="1" applyBorder="1" applyAlignment="1">
      <alignment horizontal="center" vertical="center"/>
    </xf>
    <xf numFmtId="0" fontId="2" fillId="6" borderId="19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2" fillId="8" borderId="21" xfId="0" applyFont="1" applyFill="1" applyBorder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164" fontId="7" fillId="8" borderId="0" xfId="0" applyNumberFormat="1" applyFont="1" applyFill="1" applyAlignment="1">
      <alignment horizontal="center" vertical="center"/>
    </xf>
    <xf numFmtId="164" fontId="7" fillId="9" borderId="18" xfId="0" applyNumberFormat="1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41" fillId="8" borderId="0" xfId="0" applyFont="1" applyFill="1" applyBorder="1" applyAlignment="1">
      <alignment horizontal="center" vertical="center"/>
    </xf>
    <xf numFmtId="2" fontId="42" fillId="8" borderId="0" xfId="0" applyNumberFormat="1" applyFont="1" applyFill="1" applyBorder="1" applyAlignment="1">
      <alignment horizontal="center" vertical="center"/>
    </xf>
    <xf numFmtId="4" fontId="0" fillId="8" borderId="0" xfId="0" applyNumberFormat="1" applyFill="1" applyBorder="1" applyAlignment="1">
      <alignment horizontal="center" vertical="center"/>
    </xf>
    <xf numFmtId="2" fontId="0" fillId="8" borderId="0" xfId="0" applyNumberFormat="1" applyFill="1" applyBorder="1" applyAlignment="1">
      <alignment horizontal="center" vertical="center"/>
    </xf>
    <xf numFmtId="2" fontId="2" fillId="8" borderId="1" xfId="0" applyNumberFormat="1" applyFont="1" applyFill="1" applyBorder="1" applyAlignment="1">
      <alignment horizontal="center" vertical="center"/>
    </xf>
    <xf numFmtId="2" fontId="0" fillId="8" borderId="1" xfId="0" applyNumberForma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/>
    <xf numFmtId="0" fontId="2" fillId="0" borderId="0" xfId="0" applyFont="1" applyFill="1" applyBorder="1" applyAlignment="1">
      <alignment horizontal="center"/>
    </xf>
    <xf numFmtId="10" fontId="2" fillId="0" borderId="0" xfId="16" applyNumberFormat="1" applyFont="1" applyFill="1" applyBorder="1" applyAlignment="1">
      <alignment horizontal="center"/>
    </xf>
    <xf numFmtId="0" fontId="3" fillId="0" borderId="0" xfId="2" applyFill="1" applyBorder="1"/>
    <xf numFmtId="10" fontId="2" fillId="0" borderId="0" xfId="16" applyNumberFormat="1" applyFont="1" applyFill="1" applyBorder="1" applyAlignment="1">
      <alignment horizontal="center" vertical="center"/>
    </xf>
    <xf numFmtId="0" fontId="8" fillId="0" borderId="0" xfId="0" applyFont="1" applyFill="1" applyBorder="1"/>
    <xf numFmtId="10" fontId="8" fillId="0" borderId="0" xfId="16" applyNumberFormat="1" applyFont="1" applyFill="1" applyBorder="1" applyAlignment="1">
      <alignment horizontal="center" vertical="center"/>
    </xf>
    <xf numFmtId="44" fontId="0" fillId="0" borderId="0" xfId="1" applyFont="1" applyFill="1" applyBorder="1"/>
    <xf numFmtId="44" fontId="3" fillId="0" borderId="0" xfId="2" applyNumberFormat="1" applyFill="1" applyBorder="1" applyAlignment="1">
      <alignment horizontal="center"/>
    </xf>
    <xf numFmtId="44" fontId="3" fillId="0" borderId="0" xfId="2" applyNumberFormat="1" applyFill="1" applyBorder="1"/>
    <xf numFmtId="0" fontId="11" fillId="0" borderId="0" xfId="0" applyFont="1" applyFill="1" applyBorder="1"/>
    <xf numFmtId="0" fontId="3" fillId="0" borderId="0" xfId="2" applyFill="1" applyBorder="1" applyAlignment="1">
      <alignment horizontal="left" vertical="center"/>
    </xf>
    <xf numFmtId="44" fontId="3" fillId="0" borderId="0" xfId="2" applyNumberFormat="1" applyFill="1" applyBorder="1" applyAlignment="1">
      <alignment horizontal="center" vertical="center"/>
    </xf>
    <xf numFmtId="44" fontId="3" fillId="0" borderId="0" xfId="2" applyNumberForma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Fill="1" applyBorder="1"/>
    <xf numFmtId="10" fontId="2" fillId="0" borderId="0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44" fontId="0" fillId="0" borderId="0" xfId="0" applyNumberFormat="1" applyFill="1"/>
    <xf numFmtId="1" fontId="0" fillId="0" borderId="0" xfId="0" applyNumberFormat="1" applyFill="1"/>
    <xf numFmtId="1" fontId="0" fillId="0" borderId="0" xfId="1" applyNumberFormat="1" applyFont="1" applyFill="1"/>
    <xf numFmtId="0" fontId="11" fillId="0" borderId="0" xfId="0" applyFont="1" applyFill="1"/>
    <xf numFmtId="1" fontId="11" fillId="0" borderId="0" xfId="0" applyNumberFormat="1" applyFont="1" applyFill="1"/>
    <xf numFmtId="44" fontId="11" fillId="0" borderId="0" xfId="0" applyNumberFormat="1" applyFont="1" applyFill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</cellXfs>
  <cellStyles count="48">
    <cellStyle name="Accent" xfId="27" xr:uid="{DA6F02B7-32B1-4693-A13C-091211EC3588}"/>
    <cellStyle name="Accent 1" xfId="28" xr:uid="{60B4838C-6E1E-46D2-BB70-10A5F20A20ED}"/>
    <cellStyle name="Accent 2" xfId="29" xr:uid="{A0E89753-6219-4C11-B994-480F2A7594D6}"/>
    <cellStyle name="Accent 3" xfId="30" xr:uid="{02B9E4FA-0588-4FC9-9D2A-DC811A1D4010}"/>
    <cellStyle name="Bad" xfId="31" xr:uid="{D78058F4-D846-46C9-8DF3-76757F9A91DC}"/>
    <cellStyle name="Error" xfId="32" xr:uid="{F5F92CB8-81F7-4327-BCBE-DBD6840B66B1}"/>
    <cellStyle name="Excel_BuiltIn_Percent" xfId="33" xr:uid="{576C33A8-B551-4D00-B7CE-4153A1197295}"/>
    <cellStyle name="Footnote" xfId="34" xr:uid="{D3DCE9C2-9A2F-46B2-8FCF-E44165256730}"/>
    <cellStyle name="Good" xfId="35" xr:uid="{8693C231-27D6-48A9-A726-D49D173DDDE2}"/>
    <cellStyle name="Heading" xfId="36" xr:uid="{74B3CA9F-4B5E-450E-B457-372AE1B319FF}"/>
    <cellStyle name="Heading 1" xfId="37" xr:uid="{23D70CB5-FFFF-49BF-895C-F1F48B97F237}"/>
    <cellStyle name="Heading 2" xfId="38" xr:uid="{FCEC0BFD-38C2-4454-811F-B005C56C9257}"/>
    <cellStyle name="Hyperlink" xfId="39" xr:uid="{A3CD91FC-0031-4143-B76E-195B4CAC66B7}"/>
    <cellStyle name="Moeda" xfId="1" builtinId="4"/>
    <cellStyle name="Moeda 2" xfId="4" xr:uid="{5BE09A3D-E71C-4596-AE2D-71B821E37040}"/>
    <cellStyle name="Moeda 3" xfId="3" xr:uid="{AFB6CC1F-37F4-447F-9234-BF618F66EBB3}"/>
    <cellStyle name="Moeda 4" xfId="13" xr:uid="{44C71AC1-BA2E-41B7-9D04-9CCA88C95DA5}"/>
    <cellStyle name="Moeda 5" xfId="9" xr:uid="{C8B6833F-D3EB-4326-B1D2-20F5782AEDEF}"/>
    <cellStyle name="Moeda 6" xfId="22" xr:uid="{9F1F4A68-1A2C-4DA0-9102-FD3D0F6C6DFA}"/>
    <cellStyle name="Moeda 7" xfId="26" xr:uid="{333FC84C-006E-48E1-9A43-B022A5D59235}"/>
    <cellStyle name="Neutral" xfId="40" xr:uid="{9A4F397F-EA02-43A4-97DE-748533833772}"/>
    <cellStyle name="Normal" xfId="0" builtinId="0"/>
    <cellStyle name="Normal 2" xfId="2" xr:uid="{7D9DEA24-1DF4-487D-8F7D-6EDCE4DB615B}"/>
    <cellStyle name="Normal 2 2" xfId="7" xr:uid="{0939A5D9-A942-40C3-8501-FAD2B1598CB3}"/>
    <cellStyle name="Normal 3" xfId="11" xr:uid="{FC6B9716-1DE1-47EA-B937-55B3B93F0C24}"/>
    <cellStyle name="Normal 4" xfId="12" xr:uid="{89616B41-46DD-486A-ACD8-D924DEDE8FE1}"/>
    <cellStyle name="Normal 4 2" xfId="41" xr:uid="{22416594-530F-4710-AAC2-58C9DEE17AC7}"/>
    <cellStyle name="Normal 5" xfId="42" xr:uid="{0A37DBE7-0043-40E6-879B-1872C3E66D87}"/>
    <cellStyle name="Normal 6" xfId="25" xr:uid="{B146BE6B-E30C-4CB3-BD8A-64AECE9117E8}"/>
    <cellStyle name="Note" xfId="43" xr:uid="{DDEFDE9A-F671-4F45-AC3F-0655201AFAD8}"/>
    <cellStyle name="Porcentagem" xfId="16" builtinId="5"/>
    <cellStyle name="Porcentagem 2" xfId="10" xr:uid="{4CF90DC3-EFF6-4072-B4FD-7F5E95F9504D}"/>
    <cellStyle name="Porcentagem 3" xfId="14" xr:uid="{FBBC219E-A03D-4AA5-8E02-5BBD7094836D}"/>
    <cellStyle name="Porcentagem 4" xfId="23" xr:uid="{6E502CE4-92CB-4A64-AABB-0A631329A730}"/>
    <cellStyle name="Result" xfId="44" xr:uid="{5616754B-F66F-4B61-A89F-D02FD3E5CFC3}"/>
    <cellStyle name="Status" xfId="45" xr:uid="{AFD07FEF-0031-4802-B7E3-28C834367C44}"/>
    <cellStyle name="style1672160922653" xfId="17" xr:uid="{336F80EF-E039-4D02-91C2-6DD816916728}"/>
    <cellStyle name="style1672160922793" xfId="18" xr:uid="{37432C3D-B6B5-49A5-80E2-1129C83635AF}"/>
    <cellStyle name="style1672160922903" xfId="19" xr:uid="{0DD4A970-8C14-4F74-A1D3-321041343F5B}"/>
    <cellStyle name="style1672160923012" xfId="20" xr:uid="{5C555043-9B02-41A4-95C3-49215341DC82}"/>
    <cellStyle name="style1672160923121" xfId="21" xr:uid="{CC866317-4F21-4A3C-996D-CF26D968CF43}"/>
    <cellStyle name="Text" xfId="46" xr:uid="{426C6F05-2E45-4409-9FF8-3836BC4DFDE0}"/>
    <cellStyle name="Título 1 1" xfId="24" xr:uid="{DC2C8AED-8173-49E4-B043-057276649248}"/>
    <cellStyle name="Vírgula" xfId="15" builtinId="3"/>
    <cellStyle name="Vírgula 2" xfId="6" xr:uid="{BC34CBF3-9582-4BB7-AB5C-EE4453FE0F4E}"/>
    <cellStyle name="Vírgula 2 4" xfId="8" xr:uid="{6DDBB081-B228-4F5C-B213-5A447B7A1357}"/>
    <cellStyle name="Vírgula 3" xfId="5" xr:uid="{81457244-8552-4151-899B-05896141DAFD}"/>
    <cellStyle name="Warning" xfId="47" xr:uid="{262A552D-CD4B-42FE-A518-6432CE249525}"/>
  </cellStyles>
  <dxfs count="7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6CAC9-C0C9-4F3B-877A-E965C5B11209}">
  <sheetPr>
    <tabColor theme="4" tint="0.39997558519241921"/>
  </sheetPr>
  <dimension ref="A1:CH86"/>
  <sheetViews>
    <sheetView tabSelected="1" zoomScaleNormal="100" workbookViewId="0">
      <selection activeCell="I63" sqref="I63"/>
    </sheetView>
  </sheetViews>
  <sheetFormatPr defaultRowHeight="15" x14ac:dyDescent="0.25"/>
  <cols>
    <col min="1" max="1" width="24.42578125" bestFit="1" customWidth="1"/>
    <col min="2" max="2" width="14.85546875" bestFit="1" customWidth="1"/>
    <col min="3" max="3" width="57.28515625" bestFit="1" customWidth="1"/>
    <col min="4" max="4" width="15.28515625" customWidth="1"/>
    <col min="5" max="5" width="13.85546875" bestFit="1" customWidth="1"/>
    <col min="6" max="6" width="11.5703125" customWidth="1"/>
    <col min="7" max="7" width="13.7109375" bestFit="1" customWidth="1"/>
    <col min="8" max="8" width="13.7109375" customWidth="1"/>
    <col min="9" max="9" width="17.42578125" bestFit="1" customWidth="1"/>
    <col min="10" max="10" width="17" style="63" customWidth="1"/>
    <col min="11" max="11" width="13.85546875" bestFit="1" customWidth="1"/>
    <col min="12" max="12" width="19.28515625" bestFit="1" customWidth="1"/>
    <col min="13" max="14" width="14" bestFit="1" customWidth="1"/>
    <col min="15" max="15" width="18.7109375" customWidth="1"/>
    <col min="16" max="16" width="14.140625" bestFit="1" customWidth="1"/>
    <col min="17" max="17" width="14" style="635" bestFit="1" customWidth="1"/>
    <col min="18" max="18" width="13.5703125" bestFit="1" customWidth="1"/>
    <col min="19" max="20" width="14" bestFit="1" customWidth="1"/>
    <col min="21" max="21" width="13.5703125" bestFit="1" customWidth="1"/>
    <col min="22" max="22" width="13.85546875" bestFit="1" customWidth="1"/>
    <col min="23" max="23" width="14" bestFit="1" customWidth="1"/>
    <col min="24" max="24" width="13.5703125" bestFit="1" customWidth="1"/>
    <col min="25" max="26" width="14" bestFit="1" customWidth="1"/>
    <col min="27" max="27" width="13.85546875" bestFit="1" customWidth="1"/>
    <col min="28" max="30" width="14" bestFit="1" customWidth="1"/>
    <col min="31" max="31" width="13.85546875" bestFit="1" customWidth="1"/>
    <col min="32" max="32" width="12.7109375" bestFit="1" customWidth="1"/>
    <col min="33" max="33" width="13.85546875" bestFit="1" customWidth="1"/>
  </cols>
  <sheetData>
    <row r="1" spans="1:86" x14ac:dyDescent="0.25">
      <c r="I1" s="684" t="s">
        <v>0</v>
      </c>
      <c r="J1" s="685"/>
      <c r="K1" s="685"/>
      <c r="L1" s="686"/>
    </row>
    <row r="2" spans="1:86" s="290" customFormat="1" ht="60" x14ac:dyDescent="0.25">
      <c r="A2" s="291" t="s">
        <v>25</v>
      </c>
      <c r="B2" s="418" t="s">
        <v>1049</v>
      </c>
      <c r="C2" s="418" t="s">
        <v>1050</v>
      </c>
      <c r="D2" s="289">
        <v>2022</v>
      </c>
      <c r="E2" s="289">
        <v>2023</v>
      </c>
      <c r="F2" s="289" t="s">
        <v>2</v>
      </c>
      <c r="G2" s="289" t="s">
        <v>1674</v>
      </c>
      <c r="I2" s="289" t="s">
        <v>3</v>
      </c>
      <c r="J2" s="289" t="s">
        <v>4</v>
      </c>
      <c r="K2" s="289" t="s">
        <v>5</v>
      </c>
      <c r="L2" s="293" t="s">
        <v>6</v>
      </c>
      <c r="Q2" s="637"/>
    </row>
    <row r="3" spans="1:86" x14ac:dyDescent="0.25">
      <c r="A3" s="419" t="s">
        <v>624</v>
      </c>
      <c r="B3" s="419" t="s">
        <v>618</v>
      </c>
      <c r="C3" s="422" t="s">
        <v>558</v>
      </c>
      <c r="D3" s="567">
        <v>1347.18</v>
      </c>
      <c r="E3" s="281">
        <v>1409.972857142857</v>
      </c>
      <c r="F3" s="456">
        <f>(E3/D3)-1</f>
        <v>4.6610591860669626E-2</v>
      </c>
      <c r="G3" s="456">
        <v>0.11454150265746892</v>
      </c>
      <c r="H3" s="666"/>
      <c r="I3" s="687">
        <v>44980</v>
      </c>
      <c r="J3" s="681">
        <v>1369</v>
      </c>
      <c r="K3" s="651">
        <v>17</v>
      </c>
      <c r="L3" s="643">
        <v>1</v>
      </c>
      <c r="N3" s="258"/>
      <c r="O3" s="311"/>
      <c r="P3" s="636"/>
      <c r="Q3" s="636"/>
      <c r="R3" s="636"/>
      <c r="S3" s="636"/>
      <c r="T3" s="636"/>
      <c r="U3" s="636"/>
      <c r="V3" s="636"/>
      <c r="W3" s="636"/>
      <c r="X3" s="636"/>
      <c r="Y3" s="636"/>
      <c r="Z3" s="636"/>
      <c r="AA3" s="636"/>
      <c r="AB3" s="636"/>
      <c r="AC3" s="636"/>
      <c r="AD3" s="636"/>
      <c r="AE3" s="636"/>
      <c r="AF3" s="636"/>
      <c r="AG3" s="636"/>
      <c r="AH3" s="636"/>
      <c r="AI3" s="636"/>
      <c r="AJ3" s="636"/>
      <c r="AK3" s="636"/>
      <c r="AL3" s="636"/>
      <c r="AM3" s="636"/>
      <c r="AN3" s="636"/>
      <c r="AO3" s="636"/>
      <c r="AP3" s="636"/>
      <c r="AQ3" s="636"/>
      <c r="AR3" s="636"/>
      <c r="AS3" s="636"/>
      <c r="AT3" s="636"/>
      <c r="AU3" s="636"/>
      <c r="AV3" s="636"/>
      <c r="AW3" s="636"/>
      <c r="AX3" s="636"/>
      <c r="AY3" s="636"/>
      <c r="AZ3" s="636"/>
      <c r="BA3" s="636"/>
      <c r="BB3" s="636"/>
      <c r="BC3" s="636"/>
      <c r="BD3" s="636"/>
      <c r="BE3" s="636"/>
      <c r="BF3" s="636"/>
      <c r="BG3" s="636"/>
      <c r="BH3" s="636"/>
      <c r="BI3" s="636"/>
      <c r="BJ3" s="636"/>
      <c r="BK3" s="636"/>
      <c r="BL3" s="636"/>
      <c r="BM3" s="636"/>
      <c r="BN3" s="636"/>
      <c r="BO3" s="636"/>
      <c r="BP3" s="636"/>
      <c r="BQ3" s="636"/>
      <c r="BR3" s="636"/>
      <c r="BS3" s="636"/>
      <c r="BT3" s="636"/>
      <c r="BU3" s="636"/>
      <c r="BV3" s="636"/>
      <c r="BW3" s="636"/>
      <c r="BX3" s="636"/>
      <c r="BY3" s="636"/>
      <c r="BZ3" s="636"/>
      <c r="CA3" s="636"/>
      <c r="CB3" s="636"/>
      <c r="CC3" s="636"/>
      <c r="CD3" s="636"/>
      <c r="CE3" s="636"/>
      <c r="CF3" s="636"/>
      <c r="CG3" s="636"/>
      <c r="CH3" s="636"/>
    </row>
    <row r="4" spans="1:86" x14ac:dyDescent="0.25">
      <c r="A4" s="420" t="s">
        <v>624</v>
      </c>
      <c r="B4" s="420" t="s">
        <v>619</v>
      </c>
      <c r="C4" s="423" t="s">
        <v>559</v>
      </c>
      <c r="D4" s="566">
        <v>1798.48</v>
      </c>
      <c r="E4" s="282">
        <v>2022.1228571428571</v>
      </c>
      <c r="F4" s="457">
        <f t="shared" ref="F4:F33" si="0">(E4/D4)-1</f>
        <v>0.12435103929032132</v>
      </c>
      <c r="G4" s="457">
        <v>0.12463726523966259</v>
      </c>
      <c r="H4" s="666"/>
      <c r="I4" s="678"/>
      <c r="J4" s="682"/>
      <c r="K4" s="652">
        <v>25</v>
      </c>
      <c r="L4" s="644">
        <v>1</v>
      </c>
      <c r="O4" s="311"/>
      <c r="P4" s="636"/>
    </row>
    <row r="5" spans="1:86" x14ac:dyDescent="0.25">
      <c r="A5" s="421" t="s">
        <v>624</v>
      </c>
      <c r="B5" s="421" t="s">
        <v>620</v>
      </c>
      <c r="C5" s="424" t="s">
        <v>560</v>
      </c>
      <c r="D5" s="568">
        <v>2635.52</v>
      </c>
      <c r="E5" s="283">
        <v>2843.1384526112188</v>
      </c>
      <c r="F5" s="458">
        <f t="shared" si="0"/>
        <v>7.877703550389259E-2</v>
      </c>
      <c r="G5" s="458">
        <v>0.12611737592521816</v>
      </c>
      <c r="H5" s="666"/>
      <c r="I5" s="678"/>
      <c r="J5" s="682"/>
      <c r="K5" s="653">
        <v>21</v>
      </c>
      <c r="L5" s="645">
        <v>1</v>
      </c>
      <c r="O5" s="311"/>
      <c r="P5" s="636"/>
    </row>
    <row r="6" spans="1:86" x14ac:dyDescent="0.25">
      <c r="A6" s="420" t="s">
        <v>625</v>
      </c>
      <c r="B6" s="420" t="s">
        <v>621</v>
      </c>
      <c r="C6" s="423" t="s">
        <v>561</v>
      </c>
      <c r="D6" s="566">
        <v>1572.22</v>
      </c>
      <c r="E6" s="282">
        <v>1424.3444444444444</v>
      </c>
      <c r="F6" s="572">
        <f t="shared" si="0"/>
        <v>-9.4055256615203753E-2</v>
      </c>
      <c r="G6" s="457">
        <v>7.064234424903551E-2</v>
      </c>
      <c r="H6" s="666"/>
      <c r="I6" s="676">
        <v>18731</v>
      </c>
      <c r="J6" s="680">
        <v>1369</v>
      </c>
      <c r="K6" s="652">
        <v>3</v>
      </c>
      <c r="L6" s="644" t="s">
        <v>11</v>
      </c>
      <c r="O6" s="311"/>
      <c r="P6" s="636"/>
    </row>
    <row r="7" spans="1:86" x14ac:dyDescent="0.25">
      <c r="A7" s="421" t="s">
        <v>625</v>
      </c>
      <c r="B7" s="421" t="s">
        <v>622</v>
      </c>
      <c r="C7" s="424" t="s">
        <v>562</v>
      </c>
      <c r="D7" s="568">
        <v>1854.02</v>
      </c>
      <c r="E7" s="283">
        <v>1944.9426063829785</v>
      </c>
      <c r="F7" s="458">
        <f t="shared" si="0"/>
        <v>4.9040790489303543E-2</v>
      </c>
      <c r="G7" s="458">
        <v>0.16662546486311575</v>
      </c>
      <c r="H7" s="666"/>
      <c r="I7" s="676"/>
      <c r="J7" s="680"/>
      <c r="K7" s="653">
        <v>6</v>
      </c>
      <c r="L7" s="645" t="s">
        <v>11</v>
      </c>
      <c r="O7" s="311"/>
      <c r="P7" s="635"/>
    </row>
    <row r="8" spans="1:86" x14ac:dyDescent="0.25">
      <c r="A8" s="420" t="s">
        <v>625</v>
      </c>
      <c r="B8" s="420" t="s">
        <v>623</v>
      </c>
      <c r="C8" s="423" t="s">
        <v>563</v>
      </c>
      <c r="D8" s="566">
        <v>2670.74</v>
      </c>
      <c r="E8" s="282">
        <v>2328.9830660120028</v>
      </c>
      <c r="F8" s="572">
        <f t="shared" si="0"/>
        <v>-0.12796338617311942</v>
      </c>
      <c r="G8" s="457">
        <v>0.15416924561222053</v>
      </c>
      <c r="H8" s="666"/>
      <c r="I8" s="676"/>
      <c r="J8" s="680"/>
      <c r="K8" s="652">
        <v>37</v>
      </c>
      <c r="L8" s="644" t="s">
        <v>11</v>
      </c>
      <c r="O8" s="311"/>
    </row>
    <row r="9" spans="1:86" x14ac:dyDescent="0.25">
      <c r="A9" s="421" t="s">
        <v>626</v>
      </c>
      <c r="B9" s="421" t="s">
        <v>591</v>
      </c>
      <c r="C9" s="424" t="s">
        <v>564</v>
      </c>
      <c r="D9" s="568">
        <v>9632.9599999999991</v>
      </c>
      <c r="E9" s="283">
        <v>8327.8907210401885</v>
      </c>
      <c r="F9" s="573">
        <f t="shared" si="0"/>
        <v>-0.13547957003452837</v>
      </c>
      <c r="G9" s="458">
        <v>0.3181970495226023</v>
      </c>
      <c r="H9" s="666"/>
      <c r="I9" s="649">
        <v>7964</v>
      </c>
      <c r="J9" s="648" t="s">
        <v>11</v>
      </c>
      <c r="K9" s="653">
        <v>12</v>
      </c>
      <c r="L9" s="645">
        <v>4</v>
      </c>
      <c r="O9" s="311"/>
    </row>
    <row r="10" spans="1:86" x14ac:dyDescent="0.25">
      <c r="A10" s="420" t="s">
        <v>627</v>
      </c>
      <c r="B10" s="420" t="s">
        <v>592</v>
      </c>
      <c r="C10" s="423" t="s">
        <v>565</v>
      </c>
      <c r="D10" s="566">
        <v>2845.1</v>
      </c>
      <c r="E10" s="282">
        <v>3498.5010714285713</v>
      </c>
      <c r="F10" s="457">
        <f t="shared" si="0"/>
        <v>0.22965838509316772</v>
      </c>
      <c r="G10" s="457">
        <v>8.9445514328380882E-2</v>
      </c>
      <c r="H10" s="666"/>
      <c r="I10" s="676">
        <v>36537</v>
      </c>
      <c r="J10" s="675">
        <v>703</v>
      </c>
      <c r="K10" s="652">
        <v>11</v>
      </c>
      <c r="L10" s="644">
        <v>5</v>
      </c>
      <c r="O10" s="311"/>
    </row>
    <row r="11" spans="1:86" x14ac:dyDescent="0.25">
      <c r="A11" s="421" t="s">
        <v>627</v>
      </c>
      <c r="B11" s="421" t="s">
        <v>593</v>
      </c>
      <c r="C11" s="424" t="s">
        <v>566</v>
      </c>
      <c r="D11" s="568">
        <v>4475.3999999999996</v>
      </c>
      <c r="E11" s="283">
        <v>4982.2591457680237</v>
      </c>
      <c r="F11" s="458">
        <f t="shared" si="0"/>
        <v>0.11325449027305368</v>
      </c>
      <c r="G11" s="458">
        <v>0.14620107305578728</v>
      </c>
      <c r="H11" s="666"/>
      <c r="I11" s="676"/>
      <c r="J11" s="675"/>
      <c r="K11" s="653">
        <v>24</v>
      </c>
      <c r="L11" s="645">
        <v>7</v>
      </c>
      <c r="O11" s="311"/>
    </row>
    <row r="12" spans="1:86" x14ac:dyDescent="0.25">
      <c r="A12" s="420" t="s">
        <v>627</v>
      </c>
      <c r="B12" s="420" t="s">
        <v>594</v>
      </c>
      <c r="C12" s="423" t="s">
        <v>567</v>
      </c>
      <c r="D12" s="566">
        <v>6590.9</v>
      </c>
      <c r="E12" s="282">
        <v>7283.2724519230742</v>
      </c>
      <c r="F12" s="457">
        <f t="shared" si="0"/>
        <v>0.10504975829144336</v>
      </c>
      <c r="G12" s="457">
        <v>0.11765959976809444</v>
      </c>
      <c r="H12" s="666"/>
      <c r="I12" s="676"/>
      <c r="J12" s="675"/>
      <c r="K12" s="652">
        <v>18</v>
      </c>
      <c r="L12" s="644">
        <v>10</v>
      </c>
      <c r="O12" s="311"/>
    </row>
    <row r="13" spans="1:86" x14ac:dyDescent="0.25">
      <c r="A13" s="421" t="s">
        <v>628</v>
      </c>
      <c r="B13" s="421" t="s">
        <v>595</v>
      </c>
      <c r="C13" s="424" t="s">
        <v>568</v>
      </c>
      <c r="D13" s="568">
        <v>16582.2</v>
      </c>
      <c r="E13" s="283">
        <v>14690.304811143349</v>
      </c>
      <c r="F13" s="573">
        <f t="shared" si="0"/>
        <v>-0.11409192922873035</v>
      </c>
      <c r="G13" s="458">
        <v>0.2424732310249223</v>
      </c>
      <c r="H13" s="666"/>
      <c r="I13" s="649">
        <f>1312+1247</f>
        <v>2559</v>
      </c>
      <c r="J13" s="292" t="s">
        <v>11</v>
      </c>
      <c r="K13" s="653">
        <v>12</v>
      </c>
      <c r="L13" s="645">
        <v>21</v>
      </c>
      <c r="O13" s="311"/>
    </row>
    <row r="14" spans="1:86" x14ac:dyDescent="0.25">
      <c r="A14" s="420" t="s">
        <v>629</v>
      </c>
      <c r="B14" s="420" t="s">
        <v>596</v>
      </c>
      <c r="C14" s="423" t="s">
        <v>569</v>
      </c>
      <c r="D14" s="566">
        <v>4430.1099999999997</v>
      </c>
      <c r="E14" s="282">
        <v>4081.7690625</v>
      </c>
      <c r="F14" s="572">
        <f t="shared" si="0"/>
        <v>-7.8630313355650294E-2</v>
      </c>
      <c r="G14" s="457">
        <v>0.1905114129919519</v>
      </c>
      <c r="H14" s="666"/>
      <c r="I14" s="676">
        <v>2903</v>
      </c>
      <c r="J14" s="680">
        <v>84</v>
      </c>
      <c r="K14" s="652">
        <v>2</v>
      </c>
      <c r="L14" s="644">
        <v>3</v>
      </c>
      <c r="O14" s="311"/>
    </row>
    <row r="15" spans="1:86" x14ac:dyDescent="0.25">
      <c r="A15" s="421" t="s">
        <v>629</v>
      </c>
      <c r="B15" s="421" t="s">
        <v>597</v>
      </c>
      <c r="C15" s="424" t="s">
        <v>570</v>
      </c>
      <c r="D15" s="568">
        <v>6506.01</v>
      </c>
      <c r="E15" s="283">
        <v>6700.6343055555562</v>
      </c>
      <c r="F15" s="458">
        <f t="shared" si="0"/>
        <v>2.9914541409489903E-2</v>
      </c>
      <c r="G15" s="458">
        <v>9.8852080433335224E-2</v>
      </c>
      <c r="H15" s="666"/>
      <c r="I15" s="676"/>
      <c r="J15" s="680"/>
      <c r="K15" s="653">
        <v>5</v>
      </c>
      <c r="L15" s="645">
        <v>3</v>
      </c>
      <c r="O15" s="311"/>
    </row>
    <row r="16" spans="1:86" x14ac:dyDescent="0.25">
      <c r="A16" s="420" t="s">
        <v>629</v>
      </c>
      <c r="B16" s="420" t="s">
        <v>598</v>
      </c>
      <c r="C16" s="423" t="s">
        <v>571</v>
      </c>
      <c r="D16" s="566">
        <v>9929.1</v>
      </c>
      <c r="E16" s="282">
        <v>9726.4570063025221</v>
      </c>
      <c r="F16" s="572">
        <f t="shared" si="0"/>
        <v>-2.0408999173890718E-2</v>
      </c>
      <c r="G16" s="457">
        <v>0.10500289845798243</v>
      </c>
      <c r="H16" s="666"/>
      <c r="I16" s="676"/>
      <c r="J16" s="680"/>
      <c r="K16" s="652">
        <v>13</v>
      </c>
      <c r="L16" s="644">
        <v>5</v>
      </c>
      <c r="O16" s="311"/>
    </row>
    <row r="17" spans="1:52" x14ac:dyDescent="0.25">
      <c r="A17" s="421" t="s">
        <v>630</v>
      </c>
      <c r="B17" s="421" t="s">
        <v>599</v>
      </c>
      <c r="C17" s="424" t="s">
        <v>572</v>
      </c>
      <c r="D17" s="568">
        <v>2417.1</v>
      </c>
      <c r="E17" s="283">
        <v>4183.0232142857139</v>
      </c>
      <c r="F17" s="458">
        <f t="shared" si="0"/>
        <v>0.73059584389794141</v>
      </c>
      <c r="G17" s="458">
        <v>0.33973742680489311</v>
      </c>
      <c r="H17" s="666"/>
      <c r="I17" s="678">
        <v>2981</v>
      </c>
      <c r="J17" s="683">
        <v>47</v>
      </c>
      <c r="K17" s="653">
        <v>2</v>
      </c>
      <c r="L17" s="645">
        <v>3</v>
      </c>
      <c r="O17" s="311"/>
    </row>
    <row r="18" spans="1:52" x14ac:dyDescent="0.25">
      <c r="A18" s="420" t="s">
        <v>630</v>
      </c>
      <c r="B18" s="420" t="s">
        <v>600</v>
      </c>
      <c r="C18" s="423" t="s">
        <v>573</v>
      </c>
      <c r="D18" s="566">
        <v>4787.76</v>
      </c>
      <c r="E18" s="282">
        <v>6482.7378590425533</v>
      </c>
      <c r="F18" s="457">
        <f t="shared" si="0"/>
        <v>0.35402314632365717</v>
      </c>
      <c r="G18" s="457">
        <v>0.18235864860237666</v>
      </c>
      <c r="H18" s="666"/>
      <c r="I18" s="678"/>
      <c r="J18" s="683"/>
      <c r="K18" s="652">
        <v>7</v>
      </c>
      <c r="L18" s="644">
        <v>4</v>
      </c>
      <c r="O18" s="311"/>
    </row>
    <row r="19" spans="1:52" x14ac:dyDescent="0.25">
      <c r="A19" s="421" t="s">
        <v>630</v>
      </c>
      <c r="B19" s="421" t="s">
        <v>601</v>
      </c>
      <c r="C19" s="424" t="s">
        <v>574</v>
      </c>
      <c r="D19" s="568">
        <v>8341.0499999999993</v>
      </c>
      <c r="E19" s="283">
        <v>9299.3451388888898</v>
      </c>
      <c r="F19" s="458">
        <f t="shared" si="0"/>
        <v>0.11488902942541901</v>
      </c>
      <c r="G19" s="458">
        <v>9.9656959443945314E-2</v>
      </c>
      <c r="H19" s="666"/>
      <c r="I19" s="678"/>
      <c r="J19" s="683"/>
      <c r="K19" s="653">
        <v>13</v>
      </c>
      <c r="L19" s="645">
        <v>6</v>
      </c>
      <c r="O19" s="311"/>
    </row>
    <row r="20" spans="1:52" x14ac:dyDescent="0.25">
      <c r="A20" s="420" t="s">
        <v>631</v>
      </c>
      <c r="B20" s="420" t="s">
        <v>602</v>
      </c>
      <c r="C20" s="423" t="s">
        <v>575</v>
      </c>
      <c r="D20" s="566">
        <v>3400.88</v>
      </c>
      <c r="E20" s="282">
        <v>4026.7781505102034</v>
      </c>
      <c r="F20" s="457">
        <f t="shared" si="0"/>
        <v>0.18404005742931329</v>
      </c>
      <c r="G20" s="457">
        <v>0.14702028412676882</v>
      </c>
      <c r="H20" s="666"/>
      <c r="I20" s="676">
        <v>15537</v>
      </c>
      <c r="J20" s="680">
        <v>23</v>
      </c>
      <c r="K20" s="652">
        <v>4</v>
      </c>
      <c r="L20" s="644">
        <v>13</v>
      </c>
      <c r="O20" s="311"/>
    </row>
    <row r="21" spans="1:52" x14ac:dyDescent="0.25">
      <c r="A21" s="421" t="s">
        <v>631</v>
      </c>
      <c r="B21" s="421" t="s">
        <v>603</v>
      </c>
      <c r="C21" s="424" t="s">
        <v>576</v>
      </c>
      <c r="D21" s="568">
        <v>4897.29</v>
      </c>
      <c r="E21" s="283">
        <v>5683.1541874999994</v>
      </c>
      <c r="F21" s="430">
        <f>(E21/D21)-1</f>
        <v>0.16046919571844831</v>
      </c>
      <c r="G21" s="458">
        <v>0.17698620714504981</v>
      </c>
      <c r="H21" s="666"/>
      <c r="I21" s="676"/>
      <c r="J21" s="680"/>
      <c r="K21" s="653">
        <v>6</v>
      </c>
      <c r="L21" s="645">
        <v>16</v>
      </c>
      <c r="O21" s="311"/>
    </row>
    <row r="22" spans="1:52" x14ac:dyDescent="0.25">
      <c r="A22" s="420" t="s">
        <v>631</v>
      </c>
      <c r="B22" s="420" t="s">
        <v>604</v>
      </c>
      <c r="C22" s="423" t="s">
        <v>577</v>
      </c>
      <c r="D22" s="566">
        <v>7105.84</v>
      </c>
      <c r="E22" s="566">
        <v>8706.8122324306896</v>
      </c>
      <c r="F22" s="431">
        <f t="shared" si="0"/>
        <v>0.22530372657288789</v>
      </c>
      <c r="G22" s="457">
        <v>0.15066554815680763</v>
      </c>
      <c r="H22" s="666"/>
      <c r="I22" s="676"/>
      <c r="J22" s="680"/>
      <c r="K22" s="652">
        <v>10</v>
      </c>
      <c r="L22" s="644">
        <v>27</v>
      </c>
      <c r="O22" s="630"/>
    </row>
    <row r="23" spans="1:52" x14ac:dyDescent="0.25">
      <c r="A23" s="421" t="s">
        <v>1046</v>
      </c>
      <c r="B23" s="421" t="s">
        <v>605</v>
      </c>
      <c r="C23" s="424" t="s">
        <v>578</v>
      </c>
      <c r="D23" s="569">
        <v>1620.84</v>
      </c>
      <c r="E23" s="427">
        <v>1508.3533333333332</v>
      </c>
      <c r="F23" s="573">
        <f t="shared" si="0"/>
        <v>-6.9400228688005439E-2</v>
      </c>
      <c r="G23" s="458">
        <v>0.1205283465036114</v>
      </c>
      <c r="H23" s="666"/>
      <c r="I23" s="678">
        <v>11914</v>
      </c>
      <c r="J23" s="683">
        <v>697</v>
      </c>
      <c r="K23" s="653">
        <v>2</v>
      </c>
      <c r="L23" s="645" t="s">
        <v>11</v>
      </c>
      <c r="O23" s="631"/>
    </row>
    <row r="24" spans="1:52" x14ac:dyDescent="0.25">
      <c r="A24" s="420" t="s">
        <v>1046</v>
      </c>
      <c r="B24" s="420" t="s">
        <v>606</v>
      </c>
      <c r="C24" s="425" t="s">
        <v>579</v>
      </c>
      <c r="D24" s="570">
        <v>1972.98</v>
      </c>
      <c r="E24" s="428">
        <v>2373.6142857142863</v>
      </c>
      <c r="F24" s="431">
        <f t="shared" si="0"/>
        <v>0.20306049007809834</v>
      </c>
      <c r="G24" s="457">
        <v>0.2075883509889212</v>
      </c>
      <c r="H24" s="666"/>
      <c r="I24" s="678"/>
      <c r="J24" s="683"/>
      <c r="K24" s="652">
        <v>9</v>
      </c>
      <c r="L24" s="644" t="s">
        <v>11</v>
      </c>
      <c r="O24" s="632"/>
    </row>
    <row r="25" spans="1:52" x14ac:dyDescent="0.25">
      <c r="A25" s="421" t="s">
        <v>1046</v>
      </c>
      <c r="B25" s="421" t="s">
        <v>607</v>
      </c>
      <c r="C25" s="426" t="s">
        <v>580</v>
      </c>
      <c r="D25" s="571">
        <v>2943.7</v>
      </c>
      <c r="E25" s="429">
        <v>2988.8216666666667</v>
      </c>
      <c r="F25" s="458">
        <f t="shared" si="0"/>
        <v>1.5328215058146855E-2</v>
      </c>
      <c r="G25" s="458">
        <v>0.25007839783406255</v>
      </c>
      <c r="H25" s="666"/>
      <c r="I25" s="678"/>
      <c r="J25" s="683"/>
      <c r="K25" s="653">
        <v>1</v>
      </c>
      <c r="L25" s="645">
        <v>1</v>
      </c>
      <c r="O25" s="632"/>
      <c r="R25" s="665"/>
      <c r="S25" s="665"/>
      <c r="T25" s="665"/>
      <c r="U25" s="665"/>
      <c r="V25" s="665"/>
      <c r="W25" s="665"/>
      <c r="X25" s="665"/>
      <c r="Y25" s="665"/>
      <c r="Z25" s="665"/>
      <c r="AA25" s="665"/>
      <c r="AB25" s="665"/>
      <c r="AC25" s="665"/>
      <c r="AD25" s="665"/>
      <c r="AE25" s="665"/>
      <c r="AF25" s="665"/>
      <c r="AG25" s="665"/>
      <c r="AH25" s="665"/>
      <c r="AI25" s="665"/>
      <c r="AJ25" s="665"/>
      <c r="AK25" s="665"/>
      <c r="AL25" s="665"/>
      <c r="AM25" s="665"/>
      <c r="AN25" s="665"/>
      <c r="AO25" s="665"/>
      <c r="AP25" s="665"/>
      <c r="AQ25" s="665"/>
      <c r="AR25" s="665"/>
      <c r="AS25" s="665"/>
      <c r="AT25" s="665"/>
      <c r="AU25" s="665"/>
      <c r="AV25" s="665"/>
      <c r="AW25" s="665"/>
      <c r="AX25" s="665"/>
      <c r="AY25" s="665"/>
      <c r="AZ25" s="665"/>
    </row>
    <row r="26" spans="1:52" x14ac:dyDescent="0.25">
      <c r="A26" s="420" t="s">
        <v>1047</v>
      </c>
      <c r="B26" s="420" t="s">
        <v>608</v>
      </c>
      <c r="C26" s="425" t="s">
        <v>581</v>
      </c>
      <c r="D26" s="570">
        <v>4313.63</v>
      </c>
      <c r="E26" s="428">
        <v>4799.6191666666673</v>
      </c>
      <c r="F26" s="431">
        <f t="shared" si="0"/>
        <v>0.11266361896283805</v>
      </c>
      <c r="G26" s="457">
        <v>0.35390559695245921</v>
      </c>
      <c r="H26" s="666"/>
      <c r="I26" s="676">
        <v>115911</v>
      </c>
      <c r="J26" s="675">
        <v>421</v>
      </c>
      <c r="K26" s="652">
        <v>3</v>
      </c>
      <c r="L26" s="644">
        <v>9</v>
      </c>
      <c r="O26" s="632"/>
    </row>
    <row r="27" spans="1:52" x14ac:dyDescent="0.25">
      <c r="A27" s="421" t="s">
        <v>1047</v>
      </c>
      <c r="B27" s="421" t="s">
        <v>609</v>
      </c>
      <c r="C27" s="426" t="s">
        <v>582</v>
      </c>
      <c r="D27" s="571">
        <v>7301.55</v>
      </c>
      <c r="E27" s="429">
        <v>7904.8374166666672</v>
      </c>
      <c r="F27" s="430">
        <f t="shared" si="0"/>
        <v>8.2624568299425105E-2</v>
      </c>
      <c r="G27" s="458">
        <v>0.28850994331611929</v>
      </c>
      <c r="H27" s="666"/>
      <c r="I27" s="676"/>
      <c r="J27" s="675"/>
      <c r="K27" s="653">
        <v>3</v>
      </c>
      <c r="L27" s="645">
        <v>14</v>
      </c>
      <c r="O27" s="632"/>
    </row>
    <row r="28" spans="1:52" x14ac:dyDescent="0.25">
      <c r="A28" s="420" t="s">
        <v>1047</v>
      </c>
      <c r="B28" s="420" t="s">
        <v>610</v>
      </c>
      <c r="C28" s="425" t="s">
        <v>583</v>
      </c>
      <c r="D28" s="570">
        <v>9545.75</v>
      </c>
      <c r="E28" s="428">
        <v>11252.317708333334</v>
      </c>
      <c r="F28" s="431">
        <f t="shared" si="0"/>
        <v>0.17877775013313091</v>
      </c>
      <c r="G28" s="457">
        <v>0.18224556030062528</v>
      </c>
      <c r="H28" s="666"/>
      <c r="I28" s="676"/>
      <c r="J28" s="675"/>
      <c r="K28" s="652">
        <v>3</v>
      </c>
      <c r="L28" s="644">
        <v>15</v>
      </c>
      <c r="O28" s="632"/>
    </row>
    <row r="29" spans="1:52" x14ac:dyDescent="0.25">
      <c r="A29" s="421" t="s">
        <v>1048</v>
      </c>
      <c r="B29" s="421" t="s">
        <v>611</v>
      </c>
      <c r="C29" s="426" t="s">
        <v>584</v>
      </c>
      <c r="D29" s="571">
        <v>3533.35</v>
      </c>
      <c r="E29" s="429">
        <v>4127.8734999999997</v>
      </c>
      <c r="F29" s="430">
        <f t="shared" si="0"/>
        <v>0.16826057424257423</v>
      </c>
      <c r="G29" s="458">
        <v>0.24304352881425992</v>
      </c>
      <c r="H29" s="666"/>
      <c r="I29" s="678">
        <v>2996</v>
      </c>
      <c r="J29" s="679">
        <v>703</v>
      </c>
      <c r="K29" s="653" t="s">
        <v>11</v>
      </c>
      <c r="L29" s="645">
        <v>3</v>
      </c>
      <c r="O29" s="632"/>
    </row>
    <row r="30" spans="1:52" x14ac:dyDescent="0.25">
      <c r="A30" s="420" t="s">
        <v>1048</v>
      </c>
      <c r="B30" s="420" t="s">
        <v>612</v>
      </c>
      <c r="C30" s="425" t="s">
        <v>585</v>
      </c>
      <c r="D30" s="570">
        <v>5036.8900000000003</v>
      </c>
      <c r="E30" s="428">
        <v>6110.1271590909082</v>
      </c>
      <c r="F30" s="431">
        <f t="shared" si="0"/>
        <v>0.21307536179882969</v>
      </c>
      <c r="G30" s="457">
        <v>0.30404921244618521</v>
      </c>
      <c r="H30" s="666"/>
      <c r="I30" s="678"/>
      <c r="J30" s="679"/>
      <c r="K30" s="652">
        <v>5</v>
      </c>
      <c r="L30" s="644">
        <v>4</v>
      </c>
      <c r="O30" s="632"/>
    </row>
    <row r="31" spans="1:52" x14ac:dyDescent="0.25">
      <c r="A31" s="421" t="s">
        <v>1048</v>
      </c>
      <c r="B31" s="421" t="s">
        <v>613</v>
      </c>
      <c r="C31" s="426" t="s">
        <v>586</v>
      </c>
      <c r="D31" s="571">
        <v>8141.81</v>
      </c>
      <c r="E31" s="429">
        <v>9508.7906335486314</v>
      </c>
      <c r="F31" s="430">
        <f t="shared" si="0"/>
        <v>0.16789640553496477</v>
      </c>
      <c r="G31" s="458">
        <v>0.19163930311764721</v>
      </c>
      <c r="H31" s="666"/>
      <c r="I31" s="678"/>
      <c r="J31" s="679"/>
      <c r="K31" s="653">
        <v>5</v>
      </c>
      <c r="L31" s="645">
        <v>8</v>
      </c>
      <c r="N31" s="104"/>
      <c r="O31" s="632"/>
    </row>
    <row r="32" spans="1:52" x14ac:dyDescent="0.25">
      <c r="A32" s="420" t="s">
        <v>635</v>
      </c>
      <c r="B32" s="420" t="s">
        <v>614</v>
      </c>
      <c r="C32" s="425" t="s">
        <v>587</v>
      </c>
      <c r="D32" s="570">
        <v>4798.1499999999996</v>
      </c>
      <c r="E32" s="428">
        <v>6133.8534374999999</v>
      </c>
      <c r="F32" s="431">
        <f t="shared" si="0"/>
        <v>0.2783788413242605</v>
      </c>
      <c r="G32" s="457">
        <v>3.8420916469496108E-2</v>
      </c>
      <c r="H32" s="666"/>
      <c r="I32" s="676">
        <v>3788</v>
      </c>
      <c r="J32" s="647" t="s">
        <v>11</v>
      </c>
      <c r="K32" s="652" t="s">
        <v>11</v>
      </c>
      <c r="L32" s="644">
        <v>5</v>
      </c>
      <c r="N32" s="104"/>
      <c r="O32" s="632"/>
    </row>
    <row r="33" spans="1:28" x14ac:dyDescent="0.25">
      <c r="A33" s="421" t="s">
        <v>635</v>
      </c>
      <c r="B33" s="421" t="s">
        <v>615</v>
      </c>
      <c r="C33" s="426" t="s">
        <v>588</v>
      </c>
      <c r="D33" s="571">
        <v>7257.31</v>
      </c>
      <c r="E33" s="429">
        <v>7382.4663128626698</v>
      </c>
      <c r="F33" s="430">
        <f t="shared" si="0"/>
        <v>1.7245551431958939E-2</v>
      </c>
      <c r="G33" s="458">
        <v>0.13314051967102089</v>
      </c>
      <c r="H33" s="666"/>
      <c r="I33" s="676"/>
      <c r="J33" s="648" t="s">
        <v>11</v>
      </c>
      <c r="K33" s="653">
        <v>7</v>
      </c>
      <c r="L33" s="645">
        <v>5</v>
      </c>
      <c r="N33" s="104"/>
      <c r="O33" s="632"/>
    </row>
    <row r="34" spans="1:28" x14ac:dyDescent="0.25">
      <c r="A34" s="420" t="s">
        <v>635</v>
      </c>
      <c r="B34" s="420" t="s">
        <v>616</v>
      </c>
      <c r="C34" s="425" t="s">
        <v>589</v>
      </c>
      <c r="D34" s="570">
        <v>11581.68</v>
      </c>
      <c r="E34" s="428">
        <v>12011.809453124999</v>
      </c>
      <c r="F34" s="457">
        <f>(E34/D34)-1</f>
        <v>3.7138778927150451E-2</v>
      </c>
      <c r="G34" s="457">
        <v>0.17038592425578883</v>
      </c>
      <c r="H34" s="666"/>
      <c r="I34" s="676"/>
      <c r="J34" s="647" t="s">
        <v>11</v>
      </c>
      <c r="K34" s="652">
        <v>8</v>
      </c>
      <c r="L34" s="644">
        <v>9</v>
      </c>
      <c r="N34" s="104"/>
      <c r="O34" s="632"/>
    </row>
    <row r="35" spans="1:28" x14ac:dyDescent="0.25">
      <c r="A35" s="421" t="s">
        <v>636</v>
      </c>
      <c r="B35" s="421" t="s">
        <v>617</v>
      </c>
      <c r="C35" s="426" t="s">
        <v>590</v>
      </c>
      <c r="D35" s="571">
        <v>18369.88</v>
      </c>
      <c r="E35" s="429">
        <v>19454.482335164801</v>
      </c>
      <c r="F35" s="430">
        <f>(E35/D35)-1</f>
        <v>5.9042428974212191E-2</v>
      </c>
      <c r="G35" s="458">
        <v>0.22656513745308929</v>
      </c>
      <c r="H35" s="666"/>
      <c r="I35" s="649">
        <v>369</v>
      </c>
      <c r="J35" s="648" t="s">
        <v>11</v>
      </c>
      <c r="K35" s="653">
        <v>4</v>
      </c>
      <c r="L35" s="645">
        <v>9</v>
      </c>
      <c r="N35" s="104"/>
      <c r="O35" s="632"/>
    </row>
    <row r="36" spans="1:28" x14ac:dyDescent="0.25">
      <c r="A36" s="420" t="s">
        <v>1655</v>
      </c>
      <c r="B36" s="420" t="s">
        <v>1068</v>
      </c>
      <c r="C36" s="425" t="s">
        <v>1070</v>
      </c>
      <c r="D36" s="570" t="s">
        <v>11</v>
      </c>
      <c r="E36" s="428">
        <v>10515.729666666668</v>
      </c>
      <c r="F36" s="572" t="s">
        <v>11</v>
      </c>
      <c r="G36" s="457">
        <v>0.1443031050250482</v>
      </c>
      <c r="H36" s="666"/>
      <c r="I36" s="676">
        <v>3448</v>
      </c>
      <c r="J36" s="647" t="s">
        <v>11</v>
      </c>
      <c r="K36" s="652" t="s">
        <v>11</v>
      </c>
      <c r="L36" s="644">
        <v>9</v>
      </c>
      <c r="N36" s="104"/>
      <c r="O36" s="632"/>
    </row>
    <row r="37" spans="1:28" x14ac:dyDescent="0.25">
      <c r="A37" s="639" t="s">
        <v>1655</v>
      </c>
      <c r="B37" s="639" t="s">
        <v>1069</v>
      </c>
      <c r="C37" s="640" t="s">
        <v>1071</v>
      </c>
      <c r="D37" s="641" t="s">
        <v>11</v>
      </c>
      <c r="E37" s="633">
        <v>14995.7505</v>
      </c>
      <c r="F37" s="642" t="s">
        <v>11</v>
      </c>
      <c r="G37" s="667">
        <v>0.177099522682167</v>
      </c>
      <c r="H37" s="666"/>
      <c r="I37" s="677"/>
      <c r="J37" s="655" t="s">
        <v>11</v>
      </c>
      <c r="K37" s="654" t="s">
        <v>11</v>
      </c>
      <c r="L37" s="646">
        <v>15</v>
      </c>
      <c r="N37" s="104"/>
      <c r="O37" s="632"/>
    </row>
    <row r="38" spans="1:28" x14ac:dyDescent="0.25">
      <c r="F38" s="650"/>
      <c r="G38" s="103"/>
      <c r="N38" s="104"/>
      <c r="O38" s="258"/>
    </row>
    <row r="39" spans="1:28" x14ac:dyDescent="0.25">
      <c r="B39" s="876"/>
      <c r="C39" s="876"/>
      <c r="D39" s="876"/>
      <c r="E39" s="876"/>
      <c r="F39" s="876"/>
      <c r="G39" s="876"/>
      <c r="H39" s="876"/>
      <c r="I39" s="876"/>
      <c r="J39" s="877"/>
      <c r="K39" s="876"/>
      <c r="L39" s="876"/>
      <c r="M39" s="876"/>
      <c r="N39" s="280"/>
      <c r="O39" s="878"/>
      <c r="P39" s="876"/>
      <c r="Q39" s="879"/>
    </row>
    <row r="40" spans="1:28" x14ac:dyDescent="0.25">
      <c r="B40" s="876"/>
      <c r="C40" s="884"/>
      <c r="D40" s="857"/>
      <c r="E40" s="885"/>
      <c r="F40" s="858"/>
      <c r="G40" s="857"/>
      <c r="H40" s="885"/>
      <c r="I40" s="885"/>
      <c r="J40" s="859"/>
      <c r="K40" s="857"/>
      <c r="L40" s="859"/>
      <c r="M40" s="876"/>
      <c r="N40" s="280"/>
      <c r="O40" s="878"/>
      <c r="P40" s="876"/>
      <c r="Q40" s="879"/>
    </row>
    <row r="41" spans="1:28" x14ac:dyDescent="0.25">
      <c r="B41" s="876"/>
      <c r="C41" s="884"/>
      <c r="D41" s="860"/>
      <c r="E41" s="885"/>
      <c r="F41" s="859"/>
      <c r="G41" s="860"/>
      <c r="H41" s="885"/>
      <c r="I41" s="885"/>
      <c r="J41" s="859"/>
      <c r="K41" s="861"/>
      <c r="L41" s="859"/>
      <c r="M41" s="876"/>
      <c r="N41" s="280"/>
      <c r="O41" s="878"/>
      <c r="P41" s="876"/>
      <c r="Q41" s="879"/>
    </row>
    <row r="42" spans="1:28" x14ac:dyDescent="0.25">
      <c r="B42" s="876"/>
      <c r="C42" s="862"/>
      <c r="D42" s="630"/>
      <c r="E42" s="630"/>
      <c r="F42" s="859"/>
      <c r="G42" s="311"/>
      <c r="H42" s="311"/>
      <c r="I42" s="863"/>
      <c r="J42" s="859"/>
      <c r="K42" s="864"/>
      <c r="L42" s="859"/>
      <c r="M42" s="876"/>
      <c r="N42" s="280"/>
      <c r="O42" s="878"/>
      <c r="P42" s="876"/>
      <c r="Q42" s="879"/>
    </row>
    <row r="43" spans="1:28" x14ac:dyDescent="0.25">
      <c r="B43" s="876"/>
      <c r="C43" s="862"/>
      <c r="D43" s="630"/>
      <c r="E43" s="630"/>
      <c r="F43" s="859"/>
      <c r="G43" s="311"/>
      <c r="H43" s="311"/>
      <c r="I43" s="863"/>
      <c r="J43" s="859"/>
      <c r="K43" s="859"/>
      <c r="L43" s="859"/>
      <c r="M43" s="876"/>
      <c r="N43" s="280"/>
      <c r="O43" s="878"/>
      <c r="P43" s="876"/>
      <c r="Q43" s="879"/>
    </row>
    <row r="44" spans="1:28" x14ac:dyDescent="0.25">
      <c r="B44" s="876"/>
      <c r="C44" s="862"/>
      <c r="D44" s="630"/>
      <c r="E44" s="630"/>
      <c r="F44" s="859"/>
      <c r="G44" s="311"/>
      <c r="H44" s="311"/>
      <c r="I44" s="863"/>
      <c r="J44" s="859"/>
      <c r="K44" s="859"/>
      <c r="L44" s="859"/>
      <c r="M44" s="876"/>
      <c r="N44" s="280"/>
      <c r="O44" s="878"/>
      <c r="P44" s="876"/>
      <c r="Q44" s="880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</row>
    <row r="45" spans="1:28" x14ac:dyDescent="0.25">
      <c r="B45" s="876"/>
      <c r="C45" s="862"/>
      <c r="D45" s="630"/>
      <c r="E45" s="630"/>
      <c r="F45" s="859"/>
      <c r="G45" s="311"/>
      <c r="H45" s="311"/>
      <c r="I45" s="865"/>
      <c r="J45" s="859"/>
      <c r="K45" s="859"/>
      <c r="L45" s="859"/>
      <c r="M45" s="876"/>
      <c r="N45" s="280"/>
      <c r="O45" s="878"/>
      <c r="P45" s="876"/>
      <c r="Q45" s="879"/>
    </row>
    <row r="46" spans="1:28" x14ac:dyDescent="0.25">
      <c r="B46" s="876"/>
      <c r="C46" s="862"/>
      <c r="D46" s="630"/>
      <c r="E46" s="630"/>
      <c r="F46" s="859"/>
      <c r="G46" s="311"/>
      <c r="H46" s="311"/>
      <c r="I46" s="863"/>
      <c r="J46" s="859"/>
      <c r="K46" s="859"/>
      <c r="L46" s="859"/>
      <c r="M46" s="876"/>
      <c r="N46" s="280"/>
      <c r="O46" s="878"/>
      <c r="P46" s="876"/>
      <c r="Q46" s="879"/>
    </row>
    <row r="47" spans="1:28" x14ac:dyDescent="0.25">
      <c r="B47" s="876"/>
      <c r="C47" s="862"/>
      <c r="D47" s="630"/>
      <c r="E47" s="630"/>
      <c r="F47" s="859"/>
      <c r="G47" s="311"/>
      <c r="H47" s="311"/>
      <c r="I47" s="865"/>
      <c r="J47" s="859"/>
      <c r="K47" s="859"/>
      <c r="L47" s="859"/>
      <c r="M47" s="876"/>
      <c r="N47" s="280"/>
      <c r="O47" s="878"/>
      <c r="P47" s="876"/>
      <c r="Q47" s="879"/>
    </row>
    <row r="48" spans="1:28" x14ac:dyDescent="0.25">
      <c r="B48" s="876"/>
      <c r="C48" s="862"/>
      <c r="D48" s="630"/>
      <c r="E48" s="630"/>
      <c r="F48" s="859"/>
      <c r="G48" s="311"/>
      <c r="H48" s="311"/>
      <c r="I48" s="865"/>
      <c r="J48" s="859"/>
      <c r="K48" s="859"/>
      <c r="L48" s="859"/>
      <c r="M48" s="876"/>
      <c r="N48" s="280"/>
      <c r="O48" s="878"/>
      <c r="P48" s="876"/>
      <c r="Q48" s="879"/>
    </row>
    <row r="49" spans="2:25" x14ac:dyDescent="0.25">
      <c r="B49" s="876"/>
      <c r="C49" s="862"/>
      <c r="D49" s="630"/>
      <c r="E49" s="630"/>
      <c r="F49" s="859"/>
      <c r="G49" s="311"/>
      <c r="H49" s="311"/>
      <c r="I49" s="863"/>
      <c r="J49" s="859"/>
      <c r="K49" s="859"/>
      <c r="L49" s="859"/>
      <c r="M49" s="876"/>
      <c r="N49" s="280"/>
      <c r="O49" s="878"/>
      <c r="P49" s="876"/>
      <c r="Q49" s="879"/>
    </row>
    <row r="50" spans="2:25" x14ac:dyDescent="0.25">
      <c r="B50" s="876"/>
      <c r="C50" s="862"/>
      <c r="D50" s="630"/>
      <c r="E50" s="630"/>
      <c r="F50" s="859"/>
      <c r="G50" s="311"/>
      <c r="H50" s="311"/>
      <c r="I50" s="863"/>
      <c r="J50" s="859"/>
      <c r="K50" s="859"/>
      <c r="L50" s="859"/>
      <c r="M50" s="876"/>
      <c r="N50" s="280"/>
      <c r="O50" s="878"/>
      <c r="P50" s="876"/>
      <c r="Q50" s="879"/>
    </row>
    <row r="51" spans="2:25" x14ac:dyDescent="0.25">
      <c r="B51" s="876"/>
      <c r="C51" s="862"/>
      <c r="D51" s="630"/>
      <c r="E51" s="630"/>
      <c r="F51" s="859"/>
      <c r="G51" s="311"/>
      <c r="H51" s="311"/>
      <c r="I51" s="863"/>
      <c r="J51" s="859"/>
      <c r="K51" s="859"/>
      <c r="L51" s="859"/>
      <c r="M51" s="876"/>
      <c r="N51" s="876"/>
      <c r="O51" s="876"/>
      <c r="P51" s="876"/>
      <c r="Q51" s="879"/>
    </row>
    <row r="52" spans="2:25" x14ac:dyDescent="0.25">
      <c r="B52" s="876"/>
      <c r="C52" s="862"/>
      <c r="D52" s="630"/>
      <c r="E52" s="630"/>
      <c r="F52" s="859"/>
      <c r="G52" s="311"/>
      <c r="H52" s="311"/>
      <c r="I52" s="865"/>
      <c r="J52" s="859"/>
      <c r="K52" s="859"/>
      <c r="L52" s="859"/>
      <c r="M52" s="876"/>
      <c r="N52" s="876"/>
      <c r="O52" s="876"/>
      <c r="P52" s="876"/>
      <c r="Q52" s="879"/>
    </row>
    <row r="53" spans="2:25" x14ac:dyDescent="0.25">
      <c r="B53" s="876"/>
      <c r="C53" s="862"/>
      <c r="D53" s="630"/>
      <c r="E53" s="630"/>
      <c r="F53" s="859"/>
      <c r="G53" s="311"/>
      <c r="H53" s="311"/>
      <c r="I53" s="865"/>
      <c r="J53" s="859"/>
      <c r="K53" s="859"/>
      <c r="L53" s="859"/>
      <c r="M53" s="876"/>
      <c r="N53" s="876"/>
      <c r="O53" s="876"/>
      <c r="P53" s="876"/>
      <c r="Q53" s="879"/>
    </row>
    <row r="54" spans="2:25" x14ac:dyDescent="0.25">
      <c r="B54" s="876"/>
      <c r="C54" s="862"/>
      <c r="D54" s="630"/>
      <c r="E54" s="630"/>
      <c r="F54" s="859"/>
      <c r="G54" s="311"/>
      <c r="H54" s="311"/>
      <c r="I54" s="863"/>
      <c r="J54" s="859"/>
      <c r="K54" s="859"/>
      <c r="L54" s="859"/>
      <c r="M54" s="280"/>
      <c r="N54" s="876"/>
      <c r="O54" s="876"/>
      <c r="P54" s="876"/>
      <c r="Q54" s="879"/>
    </row>
    <row r="55" spans="2:25" x14ac:dyDescent="0.25">
      <c r="B55" s="876"/>
      <c r="C55" s="862"/>
      <c r="D55" s="630"/>
      <c r="E55" s="630"/>
      <c r="F55" s="859"/>
      <c r="G55" s="311"/>
      <c r="H55" s="311"/>
      <c r="I55" s="865"/>
      <c r="J55" s="859"/>
      <c r="K55" s="859"/>
      <c r="L55" s="859"/>
      <c r="M55" s="876"/>
      <c r="N55" s="876"/>
      <c r="O55" s="876"/>
      <c r="P55" s="876"/>
      <c r="Q55" s="879"/>
    </row>
    <row r="56" spans="2:25" x14ac:dyDescent="0.25">
      <c r="B56" s="876"/>
      <c r="C56" s="862"/>
      <c r="D56" s="630"/>
      <c r="E56" s="630"/>
      <c r="F56" s="866"/>
      <c r="G56" s="311"/>
      <c r="H56" s="311"/>
      <c r="I56" s="863"/>
      <c r="J56" s="859"/>
      <c r="K56" s="866"/>
      <c r="L56" s="859"/>
      <c r="M56" s="876"/>
      <c r="N56" s="876"/>
      <c r="O56" s="876"/>
      <c r="P56" s="876"/>
      <c r="Q56" s="879"/>
    </row>
    <row r="57" spans="2:25" x14ac:dyDescent="0.25">
      <c r="B57" s="876"/>
      <c r="C57" s="862"/>
      <c r="D57" s="630"/>
      <c r="E57" s="630"/>
      <c r="F57" s="859"/>
      <c r="G57" s="311"/>
      <c r="H57" s="311"/>
      <c r="I57" s="863"/>
      <c r="J57" s="859"/>
      <c r="K57" s="859"/>
      <c r="L57" s="859"/>
      <c r="M57" s="876"/>
      <c r="N57" s="876"/>
      <c r="O57" s="876"/>
      <c r="P57" s="876"/>
      <c r="Q57" s="879"/>
    </row>
    <row r="58" spans="2:25" x14ac:dyDescent="0.25">
      <c r="B58" s="876"/>
      <c r="C58" s="862"/>
      <c r="D58" s="630"/>
      <c r="E58" s="630"/>
      <c r="F58" s="859"/>
      <c r="G58" s="311"/>
      <c r="H58" s="311"/>
      <c r="I58" s="863"/>
      <c r="J58" s="859"/>
      <c r="K58" s="859"/>
      <c r="L58" s="859"/>
      <c r="M58" s="876"/>
      <c r="N58" s="876"/>
      <c r="O58" s="876"/>
      <c r="P58" s="876"/>
      <c r="Q58" s="879"/>
    </row>
    <row r="59" spans="2:25" x14ac:dyDescent="0.25">
      <c r="B59" s="876"/>
      <c r="C59" s="862"/>
      <c r="D59" s="630"/>
      <c r="E59" s="630"/>
      <c r="F59" s="859"/>
      <c r="G59" s="311"/>
      <c r="H59" s="311"/>
      <c r="I59" s="863"/>
      <c r="J59" s="859"/>
      <c r="K59" s="859"/>
      <c r="L59" s="859"/>
      <c r="M59" s="876"/>
      <c r="N59" s="876"/>
      <c r="O59" s="876"/>
      <c r="P59" s="876"/>
      <c r="Q59" s="879"/>
    </row>
    <row r="60" spans="2:25" x14ac:dyDescent="0.25">
      <c r="B60" s="876"/>
      <c r="C60" s="862"/>
      <c r="D60" s="630"/>
      <c r="E60" s="630"/>
      <c r="F60" s="859"/>
      <c r="G60" s="311"/>
      <c r="H60" s="311"/>
      <c r="I60" s="863"/>
      <c r="J60" s="859"/>
      <c r="K60" s="859"/>
      <c r="L60" s="859"/>
      <c r="M60" s="876"/>
      <c r="N60" s="876"/>
      <c r="O60" s="876"/>
      <c r="P60" s="876"/>
      <c r="Q60" s="879"/>
    </row>
    <row r="61" spans="2:25" x14ac:dyDescent="0.25">
      <c r="B61" s="876"/>
      <c r="C61" s="862"/>
      <c r="D61" s="630"/>
      <c r="E61" s="630"/>
      <c r="F61" s="859"/>
      <c r="G61" s="630"/>
      <c r="H61" s="630"/>
      <c r="I61" s="863"/>
      <c r="J61" s="859"/>
      <c r="K61" s="859"/>
      <c r="L61" s="859"/>
      <c r="M61" s="876"/>
      <c r="N61" s="876"/>
      <c r="O61" s="876"/>
      <c r="P61" s="876"/>
      <c r="Q61" s="879"/>
    </row>
    <row r="62" spans="2:25" s="310" customFormat="1" x14ac:dyDescent="0.25">
      <c r="B62" s="881"/>
      <c r="C62" s="862"/>
      <c r="D62" s="867"/>
      <c r="E62" s="867"/>
      <c r="F62" s="859"/>
      <c r="G62" s="868"/>
      <c r="H62" s="868"/>
      <c r="I62" s="865"/>
      <c r="J62" s="859"/>
      <c r="K62" s="859"/>
      <c r="L62" s="869"/>
      <c r="M62" s="876"/>
      <c r="N62" s="881"/>
      <c r="O62" s="881"/>
      <c r="P62" s="876"/>
      <c r="Q62" s="882"/>
    </row>
    <row r="63" spans="2:25" s="310" customFormat="1" x14ac:dyDescent="0.25">
      <c r="B63" s="881"/>
      <c r="C63" s="870"/>
      <c r="D63" s="871"/>
      <c r="E63" s="871"/>
      <c r="F63" s="859"/>
      <c r="G63" s="872"/>
      <c r="H63" s="872"/>
      <c r="I63" s="863"/>
      <c r="J63" s="859"/>
      <c r="K63" s="859"/>
      <c r="L63" s="869"/>
      <c r="M63" s="876"/>
      <c r="N63" s="881"/>
      <c r="O63" s="881"/>
      <c r="P63" s="876"/>
      <c r="Q63" s="882"/>
    </row>
    <row r="64" spans="2:25" s="310" customFormat="1" x14ac:dyDescent="0.25">
      <c r="B64" s="881"/>
      <c r="C64" s="870"/>
      <c r="D64" s="871"/>
      <c r="E64" s="871"/>
      <c r="F64" s="859"/>
      <c r="G64" s="872"/>
      <c r="H64" s="872"/>
      <c r="I64" s="865"/>
      <c r="J64" s="859"/>
      <c r="K64" s="859"/>
      <c r="L64" s="869"/>
      <c r="M64" s="311"/>
      <c r="N64" s="311"/>
      <c r="O64" s="311"/>
      <c r="P64" s="876"/>
      <c r="Q64" s="638"/>
      <c r="R64" s="311"/>
      <c r="S64" s="311"/>
      <c r="T64" s="311"/>
      <c r="U64" s="311"/>
      <c r="V64" s="311"/>
      <c r="W64" s="311"/>
      <c r="X64" s="311"/>
      <c r="Y64" s="311"/>
    </row>
    <row r="65" spans="2:33" s="310" customFormat="1" x14ac:dyDescent="0.25">
      <c r="B65" s="881"/>
      <c r="C65" s="870"/>
      <c r="D65" s="871"/>
      <c r="E65" s="871"/>
      <c r="F65" s="859"/>
      <c r="G65" s="872"/>
      <c r="H65" s="872"/>
      <c r="I65" s="863"/>
      <c r="J65" s="859"/>
      <c r="K65" s="859"/>
      <c r="L65" s="869"/>
      <c r="M65" s="883"/>
      <c r="N65" s="883"/>
      <c r="O65" s="883"/>
      <c r="P65" s="876"/>
      <c r="Q65" s="882"/>
      <c r="R65" s="312"/>
      <c r="S65" s="312"/>
      <c r="T65" s="312"/>
      <c r="U65" s="312"/>
      <c r="V65" s="312"/>
      <c r="W65" s="312"/>
      <c r="X65" s="312"/>
      <c r="Y65" s="312"/>
    </row>
    <row r="66" spans="2:33" x14ac:dyDescent="0.25">
      <c r="B66" s="876"/>
      <c r="C66" s="870"/>
      <c r="D66" s="871"/>
      <c r="E66" s="871"/>
      <c r="F66" s="311"/>
      <c r="G66" s="872"/>
      <c r="H66" s="872"/>
      <c r="I66" s="863"/>
      <c r="J66" s="311"/>
      <c r="K66" s="311"/>
      <c r="L66" s="859"/>
      <c r="M66" s="876"/>
      <c r="N66" s="876"/>
      <c r="O66" s="876"/>
      <c r="P66" s="876"/>
      <c r="Q66" s="879"/>
    </row>
    <row r="67" spans="2:33" x14ac:dyDescent="0.25">
      <c r="B67" s="876"/>
      <c r="C67" s="870"/>
      <c r="D67" s="871"/>
      <c r="E67" s="871"/>
      <c r="F67" s="859"/>
      <c r="G67" s="872"/>
      <c r="H67" s="872"/>
      <c r="I67" s="863"/>
      <c r="J67" s="859"/>
      <c r="K67" s="859"/>
      <c r="L67" s="859"/>
      <c r="M67" s="876"/>
      <c r="N67" s="876"/>
      <c r="O67" s="876"/>
      <c r="P67" s="876"/>
      <c r="Q67" s="879"/>
    </row>
    <row r="68" spans="2:33" x14ac:dyDescent="0.25">
      <c r="B68" s="876"/>
      <c r="C68" s="870"/>
      <c r="D68" s="871"/>
      <c r="E68" s="871"/>
      <c r="F68" s="859"/>
      <c r="G68" s="872"/>
      <c r="H68" s="872"/>
      <c r="I68" s="863"/>
      <c r="J68" s="866"/>
      <c r="K68" s="866"/>
      <c r="L68" s="859"/>
      <c r="M68" s="280"/>
      <c r="N68" s="280"/>
      <c r="O68" s="280"/>
      <c r="P68" s="876"/>
      <c r="Q68" s="880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</row>
    <row r="69" spans="2:33" x14ac:dyDescent="0.25">
      <c r="B69" s="876"/>
      <c r="C69" s="870"/>
      <c r="D69" s="871"/>
      <c r="E69" s="871"/>
      <c r="F69" s="859"/>
      <c r="G69" s="872"/>
      <c r="H69" s="872"/>
      <c r="I69" s="863"/>
      <c r="J69" s="859"/>
      <c r="K69" s="859"/>
      <c r="L69" s="859"/>
      <c r="M69" s="876"/>
      <c r="N69" s="876"/>
      <c r="O69" s="876"/>
      <c r="P69" s="876"/>
      <c r="Q69" s="879"/>
    </row>
    <row r="70" spans="2:33" x14ac:dyDescent="0.25">
      <c r="B70" s="876"/>
      <c r="C70" s="870"/>
      <c r="D70" s="871"/>
      <c r="E70" s="871"/>
      <c r="F70" s="859"/>
      <c r="G70" s="872"/>
      <c r="H70" s="872"/>
      <c r="I70" s="863"/>
      <c r="J70" s="859"/>
      <c r="K70" s="859"/>
      <c r="L70" s="859"/>
      <c r="M70" s="876"/>
      <c r="N70" s="876"/>
      <c r="O70" s="876"/>
      <c r="P70" s="876"/>
      <c r="Q70" s="879"/>
    </row>
    <row r="71" spans="2:33" x14ac:dyDescent="0.25">
      <c r="B71" s="876"/>
      <c r="C71" s="870"/>
      <c r="D71" s="871"/>
      <c r="E71" s="871"/>
      <c r="F71" s="859"/>
      <c r="G71" s="872"/>
      <c r="H71" s="872"/>
      <c r="I71" s="863"/>
      <c r="J71" s="859"/>
      <c r="K71" s="859"/>
      <c r="L71" s="859"/>
      <c r="M71" s="280"/>
      <c r="N71" s="280"/>
      <c r="O71" s="280"/>
      <c r="P71" s="876"/>
      <c r="Q71" s="880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  <c r="AE71" s="104"/>
      <c r="AF71" s="104"/>
      <c r="AG71" s="104"/>
    </row>
    <row r="72" spans="2:33" x14ac:dyDescent="0.25">
      <c r="B72" s="876"/>
      <c r="C72" s="870"/>
      <c r="D72" s="871"/>
      <c r="E72" s="871"/>
      <c r="F72" s="859"/>
      <c r="G72" s="872"/>
      <c r="H72" s="872"/>
      <c r="I72" s="865"/>
      <c r="J72" s="859"/>
      <c r="K72" s="859"/>
      <c r="L72" s="859"/>
      <c r="M72" s="876"/>
      <c r="N72" s="876"/>
      <c r="O72" s="876"/>
      <c r="P72" s="876"/>
      <c r="Q72" s="879"/>
    </row>
    <row r="73" spans="2:33" x14ac:dyDescent="0.25">
      <c r="B73" s="876"/>
      <c r="C73" s="870"/>
      <c r="D73" s="871"/>
      <c r="E73" s="871"/>
      <c r="F73" s="859"/>
      <c r="G73" s="872"/>
      <c r="H73" s="872"/>
      <c r="I73" s="863"/>
      <c r="J73" s="859"/>
      <c r="K73" s="859"/>
      <c r="L73" s="859"/>
      <c r="M73" s="876"/>
      <c r="N73" s="876"/>
      <c r="O73" s="876"/>
      <c r="P73" s="876"/>
      <c r="Q73" s="879"/>
    </row>
    <row r="74" spans="2:33" x14ac:dyDescent="0.25">
      <c r="B74" s="876"/>
      <c r="C74" s="870"/>
      <c r="D74" s="871"/>
      <c r="E74" s="871"/>
      <c r="F74" s="859"/>
      <c r="G74" s="872"/>
      <c r="H74" s="872"/>
      <c r="I74" s="863"/>
      <c r="J74" s="859"/>
      <c r="K74" s="859"/>
      <c r="L74" s="859"/>
      <c r="M74" s="876"/>
      <c r="N74" s="876"/>
      <c r="O74" s="876"/>
      <c r="P74" s="876"/>
      <c r="Q74" s="879"/>
    </row>
    <row r="75" spans="2:33" x14ac:dyDescent="0.25">
      <c r="B75" s="876"/>
      <c r="C75" s="870"/>
      <c r="D75" s="871"/>
      <c r="E75" s="871"/>
      <c r="F75" s="859"/>
      <c r="G75" s="872"/>
      <c r="H75" s="872"/>
      <c r="I75" s="863"/>
      <c r="J75" s="859"/>
      <c r="K75" s="859"/>
      <c r="L75" s="859"/>
      <c r="M75" s="876"/>
      <c r="N75" s="876"/>
      <c r="O75" s="876"/>
      <c r="P75" s="876"/>
      <c r="Q75" s="879"/>
    </row>
    <row r="76" spans="2:33" x14ac:dyDescent="0.25">
      <c r="B76" s="876"/>
      <c r="C76" s="870"/>
      <c r="D76" s="871"/>
      <c r="E76" s="871"/>
      <c r="F76" s="859"/>
      <c r="G76" s="872"/>
      <c r="H76" s="872"/>
      <c r="I76" s="863"/>
      <c r="J76" s="859"/>
      <c r="K76" s="859"/>
      <c r="L76" s="859"/>
      <c r="M76" s="876"/>
      <c r="N76" s="876"/>
      <c r="O76" s="876"/>
      <c r="P76" s="876"/>
      <c r="Q76" s="879"/>
    </row>
    <row r="77" spans="2:33" x14ac:dyDescent="0.25">
      <c r="B77" s="876"/>
      <c r="C77" s="870"/>
      <c r="D77" s="871"/>
      <c r="E77" s="871"/>
      <c r="F77" s="859"/>
      <c r="G77" s="872"/>
      <c r="H77" s="872"/>
      <c r="I77" s="863"/>
      <c r="J77" s="859"/>
      <c r="K77" s="859"/>
      <c r="L77" s="859"/>
      <c r="M77" s="876"/>
      <c r="N77" s="876"/>
      <c r="O77" s="876"/>
      <c r="P77" s="876"/>
      <c r="Q77" s="879"/>
    </row>
    <row r="78" spans="2:33" x14ac:dyDescent="0.25">
      <c r="B78" s="876"/>
      <c r="C78" s="859"/>
      <c r="D78" s="859"/>
      <c r="E78" s="859"/>
      <c r="F78" s="859"/>
      <c r="G78" s="859"/>
      <c r="H78" s="859"/>
      <c r="I78" s="873"/>
      <c r="J78" s="859"/>
      <c r="K78" s="859"/>
      <c r="L78" s="859"/>
      <c r="M78" s="876"/>
      <c r="N78" s="876"/>
      <c r="O78" s="876"/>
      <c r="P78" s="876"/>
      <c r="Q78" s="879"/>
    </row>
    <row r="79" spans="2:33" x14ac:dyDescent="0.25">
      <c r="B79" s="876"/>
      <c r="C79" s="859"/>
      <c r="D79" s="859"/>
      <c r="E79" s="859"/>
      <c r="F79" s="859"/>
      <c r="G79" s="859"/>
      <c r="H79" s="859"/>
      <c r="I79" s="873"/>
      <c r="J79" s="859"/>
      <c r="K79" s="859"/>
      <c r="L79" s="859"/>
      <c r="M79" s="876"/>
      <c r="N79" s="876"/>
      <c r="O79" s="876"/>
      <c r="P79" s="876"/>
      <c r="Q79" s="879"/>
    </row>
    <row r="80" spans="2:33" x14ac:dyDescent="0.25">
      <c r="B80" s="876"/>
      <c r="C80" s="859"/>
      <c r="D80" s="859"/>
      <c r="E80" s="859"/>
      <c r="F80" s="859"/>
      <c r="G80" s="859"/>
      <c r="H80" s="874"/>
      <c r="I80" s="875"/>
      <c r="J80" s="859"/>
      <c r="K80" s="859"/>
      <c r="L80" s="859"/>
      <c r="M80" s="876"/>
      <c r="N80" s="876"/>
      <c r="O80" s="876"/>
      <c r="P80" s="876"/>
      <c r="Q80" s="879"/>
    </row>
    <row r="81" spans="2:17" x14ac:dyDescent="0.25">
      <c r="B81" s="876"/>
      <c r="C81" s="859"/>
      <c r="D81" s="859"/>
      <c r="E81" s="859"/>
      <c r="F81" s="859"/>
      <c r="G81" s="859"/>
      <c r="H81" s="874"/>
      <c r="I81" s="875"/>
      <c r="J81" s="859"/>
      <c r="K81" s="859"/>
      <c r="L81" s="859"/>
      <c r="M81" s="876"/>
      <c r="N81" s="876"/>
      <c r="O81" s="876"/>
      <c r="P81" s="876"/>
      <c r="Q81" s="879"/>
    </row>
    <row r="82" spans="2:17" x14ac:dyDescent="0.25">
      <c r="B82" s="876"/>
      <c r="C82" s="876"/>
      <c r="D82" s="876"/>
      <c r="E82" s="876"/>
      <c r="F82" s="876"/>
      <c r="G82" s="876"/>
      <c r="H82" s="876"/>
      <c r="I82" s="876"/>
      <c r="J82" s="877"/>
      <c r="K82" s="876"/>
      <c r="L82" s="876"/>
      <c r="M82" s="876"/>
      <c r="N82" s="876"/>
      <c r="O82" s="876"/>
      <c r="P82" s="876"/>
      <c r="Q82" s="879"/>
    </row>
    <row r="83" spans="2:17" x14ac:dyDescent="0.25">
      <c r="B83" s="876"/>
      <c r="C83" s="876"/>
      <c r="D83" s="876"/>
      <c r="E83" s="876"/>
      <c r="F83" s="876"/>
      <c r="G83" s="876"/>
      <c r="H83" s="876"/>
      <c r="I83" s="876"/>
      <c r="J83" s="877"/>
      <c r="K83" s="876"/>
      <c r="L83" s="876"/>
      <c r="M83" s="876"/>
      <c r="N83" s="876"/>
      <c r="O83" s="876"/>
      <c r="P83" s="876"/>
      <c r="Q83" s="879"/>
    </row>
    <row r="84" spans="2:17" x14ac:dyDescent="0.25">
      <c r="B84" s="876"/>
      <c r="C84" s="876"/>
      <c r="D84" s="876"/>
      <c r="E84" s="876"/>
      <c r="F84" s="876"/>
      <c r="G84" s="876"/>
      <c r="H84" s="876"/>
      <c r="I84" s="876"/>
      <c r="J84" s="877"/>
      <c r="K84" s="876"/>
      <c r="L84" s="876"/>
      <c r="M84" s="876"/>
      <c r="N84" s="876"/>
      <c r="O84" s="876"/>
      <c r="P84" s="876"/>
      <c r="Q84" s="879"/>
    </row>
    <row r="85" spans="2:17" x14ac:dyDescent="0.25">
      <c r="B85" s="876"/>
      <c r="C85" s="876"/>
      <c r="D85" s="876"/>
      <c r="E85" s="876"/>
      <c r="F85" s="876"/>
      <c r="G85" s="876"/>
      <c r="H85" s="876"/>
      <c r="I85" s="876"/>
      <c r="J85" s="877"/>
      <c r="K85" s="876"/>
      <c r="L85" s="876"/>
      <c r="M85" s="876"/>
      <c r="N85" s="876"/>
      <c r="O85" s="876"/>
      <c r="P85" s="876"/>
      <c r="Q85" s="879"/>
    </row>
    <row r="86" spans="2:17" x14ac:dyDescent="0.25">
      <c r="B86" s="876"/>
      <c r="C86" s="876"/>
      <c r="D86" s="876"/>
      <c r="E86" s="876"/>
      <c r="F86" s="876"/>
      <c r="G86" s="876"/>
      <c r="H86" s="876"/>
      <c r="I86" s="876"/>
      <c r="J86" s="877"/>
      <c r="K86" s="876"/>
      <c r="L86" s="876"/>
      <c r="M86" s="876"/>
      <c r="N86" s="876"/>
      <c r="O86" s="876"/>
      <c r="P86" s="876"/>
      <c r="Q86" s="879"/>
    </row>
  </sheetData>
  <mergeCells count="21">
    <mergeCell ref="J20:J22"/>
    <mergeCell ref="J3:J5"/>
    <mergeCell ref="J6:J8"/>
    <mergeCell ref="J23:J25"/>
    <mergeCell ref="I1:L1"/>
    <mergeCell ref="I14:I16"/>
    <mergeCell ref="I20:I22"/>
    <mergeCell ref="I17:I19"/>
    <mergeCell ref="I10:I12"/>
    <mergeCell ref="I6:I8"/>
    <mergeCell ref="I23:I25"/>
    <mergeCell ref="I3:I5"/>
    <mergeCell ref="J17:J19"/>
    <mergeCell ref="J14:J16"/>
    <mergeCell ref="J10:J12"/>
    <mergeCell ref="J26:J28"/>
    <mergeCell ref="I36:I37"/>
    <mergeCell ref="I32:I34"/>
    <mergeCell ref="I26:I28"/>
    <mergeCell ref="I29:I31"/>
    <mergeCell ref="J29:J31"/>
  </mergeCells>
  <pageMargins left="0.511811024" right="0.511811024" top="0.78740157499999996" bottom="0.78740157499999996" header="0.31496062000000002" footer="0.31496062000000002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DB212-9D70-4930-949C-D0C712125136}">
  <sheetPr>
    <tabColor rgb="FFFFFF00"/>
  </sheetPr>
  <dimension ref="A1:BS222"/>
  <sheetViews>
    <sheetView zoomScale="90" zoomScaleNormal="90" workbookViewId="0">
      <pane ySplit="1" topLeftCell="A2" activePane="bottomLeft" state="frozen"/>
      <selection activeCell="O1" sqref="O1"/>
      <selection pane="bottomLeft" activeCell="A96" sqref="A96:A97"/>
    </sheetView>
  </sheetViews>
  <sheetFormatPr defaultColWidth="9.140625" defaultRowHeight="15" zeroHeight="1" x14ac:dyDescent="0.25"/>
  <cols>
    <col min="1" max="1" width="14.5703125" style="563" customWidth="1"/>
    <col min="2" max="36" width="17.7109375" style="564" customWidth="1"/>
    <col min="37" max="16346" width="0" style="527" hidden="1" customWidth="1"/>
    <col min="16347" max="16384" width="9.140625" style="527"/>
  </cols>
  <sheetData>
    <row r="1" spans="1:36" s="464" customFormat="1" ht="51.75" thickBot="1" x14ac:dyDescent="0.3">
      <c r="A1" s="526" t="s">
        <v>13</v>
      </c>
      <c r="B1" s="608" t="s">
        <v>558</v>
      </c>
      <c r="C1" s="610" t="s">
        <v>559</v>
      </c>
      <c r="D1" s="610" t="s">
        <v>560</v>
      </c>
      <c r="E1" s="612" t="s">
        <v>561</v>
      </c>
      <c r="F1" s="613" t="s">
        <v>562</v>
      </c>
      <c r="G1" s="613" t="s">
        <v>563</v>
      </c>
      <c r="H1" s="608" t="s">
        <v>564</v>
      </c>
      <c r="I1" s="612" t="s">
        <v>565</v>
      </c>
      <c r="J1" s="613" t="s">
        <v>566</v>
      </c>
      <c r="K1" s="613" t="s">
        <v>567</v>
      </c>
      <c r="L1" s="620" t="s">
        <v>568</v>
      </c>
      <c r="M1" s="613" t="s">
        <v>569</v>
      </c>
      <c r="N1" s="613" t="s">
        <v>570</v>
      </c>
      <c r="O1" s="613" t="s">
        <v>571</v>
      </c>
      <c r="P1" s="608" t="s">
        <v>572</v>
      </c>
      <c r="Q1" s="610" t="s">
        <v>573</v>
      </c>
      <c r="R1" s="621" t="s">
        <v>574</v>
      </c>
      <c r="S1" s="613" t="s">
        <v>575</v>
      </c>
      <c r="T1" s="613" t="s">
        <v>576</v>
      </c>
      <c r="U1" s="613" t="s">
        <v>577</v>
      </c>
      <c r="V1" s="608" t="s">
        <v>578</v>
      </c>
      <c r="W1" s="610" t="s">
        <v>579</v>
      </c>
      <c r="X1" s="621" t="s">
        <v>580</v>
      </c>
      <c r="Y1" s="613" t="s">
        <v>581</v>
      </c>
      <c r="Z1" s="613" t="s">
        <v>582</v>
      </c>
      <c r="AA1" s="613" t="s">
        <v>583</v>
      </c>
      <c r="AB1" s="608" t="s">
        <v>584</v>
      </c>
      <c r="AC1" s="610" t="s">
        <v>585</v>
      </c>
      <c r="AD1" s="610" t="s">
        <v>586</v>
      </c>
      <c r="AE1" s="612" t="s">
        <v>587</v>
      </c>
      <c r="AF1" s="613" t="s">
        <v>588</v>
      </c>
      <c r="AG1" s="613" t="s">
        <v>589</v>
      </c>
      <c r="AH1" s="620" t="s">
        <v>590</v>
      </c>
      <c r="AI1" s="613" t="s">
        <v>1070</v>
      </c>
      <c r="AJ1" s="622" t="s">
        <v>1071</v>
      </c>
    </row>
    <row r="2" spans="1:36" x14ac:dyDescent="0.25">
      <c r="A2" s="688" t="s">
        <v>14</v>
      </c>
      <c r="B2" s="602"/>
      <c r="C2" s="603"/>
      <c r="D2" s="603"/>
      <c r="E2" s="275" t="str" cm="1">
        <f t="array" ref="E2">IFERROR(INDEX('Guias Salariais'!$D$1:$D$1000,SMALL(IF(E$1='Guias Salariais'!$C$1:$C$1000,ROW('Guias Salariais'!$C$1:$C$1000)-ROW('Guias Salariais'!$C$1)+1),ROW(1:1))),"")</f>
        <v/>
      </c>
      <c r="F2" s="273" t="str" cm="1">
        <f t="array" ref="F2">IFERROR(INDEX('Guias Salariais'!$D$1:$D$1000,SMALL(IF(F$1='Guias Salariais'!$C$1:$C$1000,ROW('Guias Salariais'!$C$1:$C$1000)-ROW('Guias Salariais'!$C$1)+1),ROW(1:1))),"")</f>
        <v/>
      </c>
      <c r="G2" s="273" t="str" cm="1">
        <f t="array" ref="G2">IFERROR(INDEX('Guias Salariais'!$D$1:$D$1000,SMALL(IF(G$1='Guias Salariais'!$C$1:$C$1000,ROW('Guias Salariais'!$C$1:$C$1000)-ROW('Guias Salariais'!$C$1)+1),ROW(1:1))),"")</f>
        <v/>
      </c>
      <c r="H2" s="382" cm="1">
        <f t="array" ref="H2">IFERROR(INDEX('Guias Salariais'!$D$1:$D$1000,SMALL(IF(H$1='Guias Salariais'!$C$1:$C$1000,ROW('Guias Salariais'!$C$1:$C$1000)-ROW('Guias Salariais'!$C$1)+1),ROW(1:1))),"")</f>
        <v>8300</v>
      </c>
      <c r="I2" s="275" cm="1">
        <f t="array" ref="I2">IFERROR(INDEX('Guias Salariais'!$D$1:$D$1000,SMALL(IF(I$1='Guias Salariais'!$C$1:$C$1000,ROW('Guias Salariais'!$C$1:$C$1000)-ROW('Guias Salariais'!$C$1)+1),ROW(1:1))),"")</f>
        <v>3898.4375</v>
      </c>
      <c r="J2" s="273" cm="1">
        <f t="array" ref="J2">IFERROR(INDEX('Guias Salariais'!$D$1:$D$1000,SMALL(IF(J$1='Guias Salariais'!$C$1:$C$1000,ROW('Guias Salariais'!$C$1:$C$1000)-ROW('Guias Salariais'!$C$1)+1),ROW(1:1))),"")</f>
        <v>5885.9375</v>
      </c>
      <c r="K2" s="273" cm="1">
        <f t="array" ref="K2">IFERROR(INDEX('Guias Salariais'!$D$1:$D$1000,SMALL(IF(K$1='Guias Salariais'!$C$1:$C$1000,ROW('Guias Salariais'!$C$1:$C$1000)-ROW('Guias Salariais'!$C$1)+1),ROW(1:1))),"")</f>
        <v>7851.5625</v>
      </c>
      <c r="L2" s="382" cm="1">
        <f t="array" ref="L2">IFERROR(INDEX('Guias Salariais'!$D$1:$D$1000,SMALL(IF(L$1='Guias Salariais'!$C$1:$C$1000,ROW('Guias Salariais'!$C$1:$C$1000)-ROW('Guias Salariais'!$C$1)+1),ROW(1:1))),"")</f>
        <v>21425</v>
      </c>
      <c r="M2" s="275" cm="1">
        <f t="array" ref="M2">IFERROR(INDEX('Guias Salariais'!$D$1:$D$1000,SMALL(IF(M$1='Guias Salariais'!$C$1:$C$1000,ROW('Guias Salariais'!$C$1:$C$1000)-ROW('Guias Salariais'!$C$1)+1),ROW(1:1))),"")</f>
        <v>5000</v>
      </c>
      <c r="N2" s="273" cm="1">
        <f t="array" ref="N2">IFERROR(INDEX('Guias Salariais'!$D$1:$D$1000,SMALL(IF(N$1='Guias Salariais'!$C$1:$C$1000,ROW('Guias Salariais'!$C$1:$C$1000)-ROW('Guias Salariais'!$C$1)+1),ROW(1:1))),"")</f>
        <v>7000</v>
      </c>
      <c r="O2" s="273" cm="1">
        <f t="array" ref="O2">IFERROR(INDEX('Guias Salariais'!$D$1:$D$1000,SMALL(IF(O$1='Guias Salariais'!$C$1:$C$1000,ROW('Guias Salariais'!$C$1:$C$1000)-ROW('Guias Salariais'!$C$1)+1),ROW(1:1))),"")</f>
        <v>11500</v>
      </c>
      <c r="P2" s="382" cm="1">
        <f t="array" ref="P2">IFERROR(INDEX('Guias Salariais'!$D$1:$D$1000,SMALL(IF(P$1='Guias Salariais'!$C$1:$C$1000,ROW('Guias Salariais'!$C$1:$C$1000)-ROW('Guias Salariais'!$C$1)+1),ROW(1:1))),"")</f>
        <v>5187.5</v>
      </c>
      <c r="Q2" s="274" cm="1">
        <f t="array" ref="Q2">IFERROR(INDEX('Guias Salariais'!$D$1:$D$1000,SMALL(IF(Q$1='Guias Salariais'!$C$1:$C$1000,ROW('Guias Salariais'!$C$1:$C$1000)-ROW('Guias Salariais'!$C$1)+1),ROW(1:1))),"")</f>
        <v>7300</v>
      </c>
      <c r="R2" s="274" cm="1">
        <f t="array" ref="R2">IFERROR(INDEX('Guias Salariais'!$D$1:$D$1000,SMALL(IF(R$1='Guias Salariais'!$C$1:$C$1000,ROW('Guias Salariais'!$C$1:$C$1000)-ROW('Guias Salariais'!$C$1)+1),ROW(1:1))),"")</f>
        <v>10846.875</v>
      </c>
      <c r="S2" s="275" cm="1">
        <f t="array" ref="S2">IFERROR(INDEX('Guias Salariais'!$D$1:$D$1000,SMALL(IF(S$1='Guias Salariais'!$C$1:$C$1000,ROW('Guias Salariais'!$C$1:$C$1000)-ROW('Guias Salariais'!$C$1)+1),ROW(1:1))),"")</f>
        <v>5187.5</v>
      </c>
      <c r="T2" s="273" cm="1">
        <f t="array" ref="T2">IFERROR(INDEX('Guias Salariais'!$D$1:$D$1000,SMALL(IF(T$1='Guias Salariais'!$C$1:$C$1000,ROW('Guias Salariais'!$C$1:$C$1000)-ROW('Guias Salariais'!$C$1)+1),ROW(1:1))),"")</f>
        <v>7300</v>
      </c>
      <c r="U2" s="273" cm="1">
        <f t="array" ref="U2">IFERROR(INDEX('Guias Salariais'!$D$1:$D$1000,SMALL(IF(U$1='Guias Salariais'!$C$1:$C$1000,ROW('Guias Salariais'!$C$1:$C$1000)-ROW('Guias Salariais'!$C$1)+1),ROW(1:1))),"")</f>
        <v>10846.875</v>
      </c>
      <c r="V2" s="382" t="str" cm="1">
        <f t="array" ref="V2">IFERROR(INDEX('Guias Salariais'!$D$1:$D$1000,SMALL(IF(V$1='Guias Salariais'!$C$1:$C$1000,ROW('Guias Salariais'!$C$1:$C$1000)-ROW('Guias Salariais'!$C$1)+1),ROW(1:1))),"")</f>
        <v/>
      </c>
      <c r="W2" s="274" t="str" cm="1">
        <f t="array" ref="W2">IFERROR(INDEX('Guias Salariais'!$D$1:$D$1000,SMALL(IF(W$1='Guias Salariais'!$C$1:$C$1000,ROW('Guias Salariais'!$C$1:$C$1000)-ROW('Guias Salariais'!$C$1)+1),ROW(1:1))),"")</f>
        <v/>
      </c>
      <c r="X2" s="603"/>
      <c r="Y2" s="275" cm="1">
        <f t="array" ref="Y2">IFERROR(INDEX('Guias Salariais'!$D$1:$D$1000,SMALL(IF(Y$1='Guias Salariais'!$C$1:$C$1000,ROW('Guias Salariais'!$C$1:$C$1000)-ROW('Guias Salariais'!$C$1)+1),ROW(1:1))),"")</f>
        <v>4968.75</v>
      </c>
      <c r="Z2" s="273" cm="1">
        <f t="array" ref="Z2">IFERROR(INDEX('Guias Salariais'!$D$1:$D$1000,SMALL(IF(Z$1='Guias Salariais'!$C$1:$C$1000,ROW('Guias Salariais'!$C$1:$C$1000)-ROW('Guias Salariais'!$C$1)+1),ROW(1:1))),"")</f>
        <v>9456.25</v>
      </c>
      <c r="AA2" s="273" cm="1">
        <f t="array" ref="AA2">IFERROR(INDEX('Guias Salariais'!$D$1:$D$1000,SMALL(IF(AA$1='Guias Salariais'!$C$1:$C$1000,ROW('Guias Salariais'!$C$1:$C$1000)-ROW('Guias Salariais'!$C$1)+1),ROW(1:1))),"")</f>
        <v>12775</v>
      </c>
      <c r="AB2" s="382" cm="1">
        <f t="array" ref="AB2">IFERROR(INDEX('Guias Salariais'!$D$1:$D$1000,SMALL(IF(AB$1='Guias Salariais'!$C$1:$C$1000,ROW('Guias Salariais'!$C$1:$C$1000)-ROW('Guias Salariais'!$C$1)+1),ROW(1:1))),"")</f>
        <v>5187.5</v>
      </c>
      <c r="AC2" s="274" cm="1">
        <f t="array" ref="AC2">IFERROR(INDEX('Guias Salariais'!$D$1:$D$1000,SMALL(IF(AC$1='Guias Salariais'!$C$1:$C$1000,ROW('Guias Salariais'!$C$1:$C$1000)-ROW('Guias Salariais'!$C$1)+1),ROW(1:1))),"")</f>
        <v>7300</v>
      </c>
      <c r="AD2" s="274" cm="1">
        <f t="array" ref="AD2">IFERROR(INDEX('Guias Salariais'!$D$1:$D$1000,SMALL(IF(AD$1='Guias Salariais'!$C$1:$C$1000,ROW('Guias Salariais'!$C$1:$C$1000)-ROW('Guias Salariais'!$C$1)+1),ROW(1:1))),"")</f>
        <v>14401.785714285714</v>
      </c>
      <c r="AE2" s="602"/>
      <c r="AF2" s="273" cm="1">
        <f t="array" ref="AF2">IFERROR(INDEX('Guias Salariais'!$D$1:$D$1000,SMALL(IF(AF$1='Guias Salariais'!$C$1:$C$1000,ROW('Guias Salariais'!$C$1:$C$1000)-ROW('Guias Salariais'!$C$1)+1),ROW(1:1))),"")</f>
        <v>9202.5</v>
      </c>
      <c r="AG2" s="273" cm="1">
        <f t="array" ref="AG2">IFERROR(INDEX('Guias Salariais'!$D$1:$D$1000,SMALL(IF(AG$1='Guias Salariais'!$C$1:$C$1000,ROW('Guias Salariais'!$C$1:$C$1000)-ROW('Guias Salariais'!$C$1)+1),ROW(1:1))),"")</f>
        <v>13225</v>
      </c>
      <c r="AH2" s="625" cm="1">
        <f t="array" ref="AH2">IFERROR(INDEX('Guias Salariais'!$D$1:$D$1000,SMALL(IF(AH$1='Guias Salariais'!$C$1:$C$1000,ROW('Guias Salariais'!$C$1:$C$1000)-ROW('Guias Salariais'!$C$1)+1),ROW(1:1))),"")</f>
        <v>27328.125</v>
      </c>
      <c r="AI2" s="273" cm="1">
        <f t="array" ref="AI2">IFERROR(INDEX('Guias Salariais'!$D$1:$D$1000,SMALL(IF(AI$1='Guias Salariais'!$C$1:$C$1000,ROW('Guias Salariais'!$C$1:$C$1000)-ROW('Guias Salariais'!$C$1)+1),ROW(1:1))),"")</f>
        <v>12641.666666666668</v>
      </c>
      <c r="AJ2" s="623" cm="1">
        <f t="array" ref="AJ2">IFERROR(INDEX('Guias Salariais'!$D$1:$D$1000,SMALL(IF(AJ$1='Guias Salariais'!$C$1:$C$1000,ROW('Guias Salariais'!$C$1:$C$1000)-ROW('Guias Salariais'!$C$1)+1),ROW(1:1))),"")</f>
        <v>14500</v>
      </c>
    </row>
    <row r="3" spans="1:36" x14ac:dyDescent="0.25">
      <c r="A3" s="689"/>
      <c r="B3" s="383" t="str" cm="1">
        <f t="array" ref="B3">IFERROR(INDEX('Guias Salariais'!$D$1:$D$1000,SMALL(IF(B$1='Guias Salariais'!$C$1:$C$1000,ROW('Guias Salariais'!$C$1:$C$1000)-ROW('Guias Salariais'!$C$1)+1),ROW(2:2))),"")</f>
        <v/>
      </c>
      <c r="C3" s="385" t="str" cm="1">
        <f t="array" ref="C3">IFERROR(INDEX('Guias Salariais'!$D$1:$D$1000,SMALL(IF(C$1='Guias Salariais'!$C$1:$C$1000,ROW('Guias Salariais'!$C$1:$C$1000)-ROW('Guias Salariais'!$C$1)+1),ROW(2:2))),"")</f>
        <v/>
      </c>
      <c r="D3" s="385" t="str" cm="1">
        <f t="array" ref="D3">IFERROR(INDEX('Guias Salariais'!$D$1:$D$1000,SMALL(IF(D$1='Guias Salariais'!$C$1:$C$1000,ROW('Guias Salariais'!$C$1:$C$1000)-ROW('Guias Salariais'!$C$1)+1),ROW(2:2))),"")</f>
        <v/>
      </c>
      <c r="E3" s="276" t="str" cm="1">
        <f t="array" ref="E3">IFERROR(INDEX('Guias Salariais'!$D$1:$D$1000,SMALL(IF(E$1='Guias Salariais'!$C$1:$C$1000,ROW('Guias Salariais'!$C$1:$C$1000)-ROW('Guias Salariais'!$C$1)+1),ROW(2:2))),"")</f>
        <v/>
      </c>
      <c r="F3" s="386" t="str" cm="1">
        <f t="array" ref="F3">IFERROR(INDEX('Guias Salariais'!$D$1:$D$1000,SMALL(IF(F$1='Guias Salariais'!$C$1:$C$1000,ROW('Guias Salariais'!$C$1:$C$1000)-ROW('Guias Salariais'!$C$1)+1),ROW(2:2))),"")</f>
        <v/>
      </c>
      <c r="G3" s="386" t="str" cm="1">
        <f t="array" ref="G3">IFERROR(INDEX('Guias Salariais'!$D$1:$D$1000,SMALL(IF(G$1='Guias Salariais'!$C$1:$C$1000,ROW('Guias Salariais'!$C$1:$C$1000)-ROW('Guias Salariais'!$C$1)+1),ROW(2:2))),"")</f>
        <v/>
      </c>
      <c r="H3" s="383" cm="1">
        <f t="array" ref="H3">IFERROR(INDEX('Guias Salariais'!$D$1:$D$1000,SMALL(IF(H$1='Guias Salariais'!$C$1:$C$1000,ROW('Guias Salariais'!$C$1:$C$1000)-ROW('Guias Salariais'!$C$1)+1),ROW(2:2))),"")</f>
        <v>12500</v>
      </c>
      <c r="I3" s="604"/>
      <c r="J3" s="605"/>
      <c r="K3" s="605"/>
      <c r="L3" s="383" cm="1">
        <f t="array" ref="L3">IFERROR(INDEX('Guias Salariais'!$D$1:$D$1000,SMALL(IF(L$1='Guias Salariais'!$C$1:$C$1000,ROW('Guias Salariais'!$C$1:$C$1000)-ROW('Guias Salariais'!$C$1)+1),ROW(2:2))),"")</f>
        <v>12746.875</v>
      </c>
      <c r="M3" s="276" cm="1">
        <f t="array" ref="M3">IFERROR(INDEX('Guias Salariais'!$D$1:$D$1000,SMALL(IF(M$1='Guias Salariais'!$C$1:$C$1000,ROW('Guias Salariais'!$C$1:$C$1000)-ROW('Guias Salariais'!$C$1)+1),ROW(2:2))),"")</f>
        <v>4970.6225000000004</v>
      </c>
      <c r="N3" s="386" cm="1">
        <f t="array" ref="N3">IFERROR(INDEX('Guias Salariais'!$D$1:$D$1000,SMALL(IF(N$1='Guias Salariais'!$C$1:$C$1000,ROW('Guias Salariais'!$C$1:$C$1000)-ROW('Guias Salariais'!$C$1)+1),ROW(2:2))),"")</f>
        <v>6776.0387500000006</v>
      </c>
      <c r="O3" s="386" cm="1">
        <f t="array" ref="O3">IFERROR(INDEX('Guias Salariais'!$D$1:$D$1000,SMALL(IF(O$1='Guias Salariais'!$C$1:$C$1000,ROW('Guias Salariais'!$C$1:$C$1000)-ROW('Guias Salariais'!$C$1)+1),ROW(2:2))),"")</f>
        <v>8677.0862500000003</v>
      </c>
      <c r="P3" s="383" cm="1">
        <f t="array" ref="P3">IFERROR(INDEX('Guias Salariais'!$D$1:$D$1000,SMALL(IF(P$1='Guias Salariais'!$C$1:$C$1000,ROW('Guias Salariais'!$C$1:$C$1000)-ROW('Guias Salariais'!$C$1)+1),ROW(2:2))),"")</f>
        <v>5000</v>
      </c>
      <c r="Q3" s="385" cm="1">
        <f t="array" ref="Q3">IFERROR(INDEX('Guias Salariais'!$D$1:$D$1000,SMALL(IF(Q$1='Guias Salariais'!$C$1:$C$1000,ROW('Guias Salariais'!$C$1:$C$1000)-ROW('Guias Salariais'!$C$1)+1),ROW(2:2))),"")</f>
        <v>6750</v>
      </c>
      <c r="R3" s="385" cm="1">
        <f t="array" ref="R3">IFERROR(INDEX('Guias Salariais'!$D$1:$D$1000,SMALL(IF(R$1='Guias Salariais'!$C$1:$C$1000,ROW('Guias Salariais'!$C$1:$C$1000)-ROW('Guias Salariais'!$C$1)+1),ROW(2:2))),"")</f>
        <v>9500</v>
      </c>
      <c r="S3" s="276" cm="1">
        <f t="array" ref="S3">IFERROR(INDEX('Guias Salariais'!$D$1:$D$1000,SMALL(IF(S$1='Guias Salariais'!$C$1:$C$1000,ROW('Guias Salariais'!$C$1:$C$1000)-ROW('Guias Salariais'!$C$1)+1),ROW(2:2))),"")</f>
        <v>5000</v>
      </c>
      <c r="T3" s="386" cm="1">
        <f t="array" ref="T3">IFERROR(INDEX('Guias Salariais'!$D$1:$D$1000,SMALL(IF(T$1='Guias Salariais'!$C$1:$C$1000,ROW('Guias Salariais'!$C$1:$C$1000)-ROW('Guias Salariais'!$C$1)+1),ROW(2:2))),"")</f>
        <v>6750</v>
      </c>
      <c r="U3" s="386" cm="1">
        <f t="array" ref="U3">IFERROR(INDEX('Guias Salariais'!$D$1:$D$1000,SMALL(IF(U$1='Guias Salariais'!$C$1:$C$1000,ROW('Guias Salariais'!$C$1:$C$1000)-ROW('Guias Salariais'!$C$1)+1),ROW(2:2))),"")</f>
        <v>9500</v>
      </c>
      <c r="V3" s="383" t="str" cm="1">
        <f t="array" ref="V3">IFERROR(INDEX('Guias Salariais'!$D$1:$D$1000,SMALL(IF(V$1='Guias Salariais'!$C$1:$C$1000,ROW('Guias Salariais'!$C$1:$C$1000)-ROW('Guias Salariais'!$C$1)+1),ROW(2:2))),"")</f>
        <v/>
      </c>
      <c r="W3" s="385" t="str" cm="1">
        <f t="array" ref="W3">IFERROR(INDEX('Guias Salariais'!$D$1:$D$1000,SMALL(IF(W$1='Guias Salariais'!$C$1:$C$1000,ROW('Guias Salariais'!$C$1:$C$1000)-ROW('Guias Salariais'!$C$1)+1),ROW(2:2))),"")</f>
        <v/>
      </c>
      <c r="X3" s="385" t="str" cm="1">
        <f t="array" ref="X3">IFERROR(INDEX('Guias Salariais'!$D$1:$D$1000,SMALL(IF(X$1='Guias Salariais'!$C$1:$C$1000,ROW('Guias Salariais'!$C$1:$C$1000)-ROW('Guias Salariais'!$C$1)+1),ROW(2:2))),"")</f>
        <v/>
      </c>
      <c r="Y3" s="276" cm="1">
        <f t="array" ref="Y3">IFERROR(INDEX('Guias Salariais'!$D$1:$D$1000,SMALL(IF(Y$1='Guias Salariais'!$C$1:$C$1000,ROW('Guias Salariais'!$C$1:$C$1000)-ROW('Guias Salariais'!$C$1)+1),ROW(2:2))),"")</f>
        <v>7000</v>
      </c>
      <c r="Z3" s="386" cm="1">
        <f t="array" ref="Z3">IFERROR(INDEX('Guias Salariais'!$D$1:$D$1000,SMALL(IF(Z$1='Guias Salariais'!$C$1:$C$1000,ROW('Guias Salariais'!$C$1:$C$1000)-ROW('Guias Salariais'!$C$1)+1),ROW(2:2))),"")</f>
        <v>8162.5</v>
      </c>
      <c r="AA3" s="386" cm="1">
        <f t="array" ref="AA3">IFERROR(INDEX('Guias Salariais'!$D$1:$D$1000,SMALL(IF(AA$1='Guias Salariais'!$C$1:$C$1000,ROW('Guias Salariais'!$C$1:$C$1000)-ROW('Guias Salariais'!$C$1)+1),ROW(2:2))),"")</f>
        <v>12725</v>
      </c>
      <c r="AB3" s="383" cm="1">
        <f t="array" ref="AB3">IFERROR(INDEX('Guias Salariais'!$D$1:$D$1000,SMALL(IF(AB$1='Guias Salariais'!$C$1:$C$1000,ROW('Guias Salariais'!$C$1:$C$1000)-ROW('Guias Salariais'!$C$1)+1),ROW(2:2))),"")</f>
        <v>5000</v>
      </c>
      <c r="AC3" s="385" cm="1">
        <f t="array" ref="AC3">IFERROR(INDEX('Guias Salariais'!$D$1:$D$1000,SMALL(IF(AC$1='Guias Salariais'!$C$1:$C$1000,ROW('Guias Salariais'!$C$1:$C$1000)-ROW('Guias Salariais'!$C$1)+1),ROW(2:2))),"")</f>
        <v>6750</v>
      </c>
      <c r="AD3" s="385" cm="1">
        <f t="array" ref="AD3">IFERROR(INDEX('Guias Salariais'!$D$1:$D$1000,SMALL(IF(AD$1='Guias Salariais'!$C$1:$C$1000,ROW('Guias Salariais'!$C$1:$C$1000)-ROW('Guias Salariais'!$C$1)+1),ROW(2:2))),"")</f>
        <v>10846.875</v>
      </c>
      <c r="AE3" s="276" cm="1">
        <f t="array" ref="AE3">IFERROR(INDEX('Guias Salariais'!$D$1:$D$1000,SMALL(IF(AE$1='Guias Salariais'!$C$1:$C$1000,ROW('Guias Salariais'!$C$1:$C$1000)-ROW('Guias Salariais'!$C$1)+1),ROW(2:2))),"")</f>
        <v>6000</v>
      </c>
      <c r="AF3" s="386" cm="1">
        <f t="array" ref="AF3">IFERROR(INDEX('Guias Salariais'!$D$1:$D$1000,SMALL(IF(AF$1='Guias Salariais'!$C$1:$C$1000,ROW('Guias Salariais'!$C$1:$C$1000)-ROW('Guias Salariais'!$C$1)+1),ROW(2:2))),"")</f>
        <v>8500</v>
      </c>
      <c r="AG3" s="386" cm="1">
        <f t="array" ref="AG3">IFERROR(INDEX('Guias Salariais'!$D$1:$D$1000,SMALL(IF(AG$1='Guias Salariais'!$C$1:$C$1000,ROW('Guias Salariais'!$C$1:$C$1000)-ROW('Guias Salariais'!$C$1)+1),ROW(2:2))),"")</f>
        <v>16425</v>
      </c>
      <c r="AH3" s="626" cm="1">
        <f t="array" ref="AH3">IFERROR(INDEX('Guias Salariais'!$D$1:$D$1000,SMALL(IF(AH$1='Guias Salariais'!$C$1:$C$1000,ROW('Guias Salariais'!$C$1:$C$1000)-ROW('Guias Salariais'!$C$1)+1),ROW(2:2))),"")</f>
        <v>18132.142857142855</v>
      </c>
      <c r="AI3" s="386" cm="1">
        <f t="array" ref="AI3">IFERROR(INDEX('Guias Salariais'!$D$1:$D$1000,SMALL(IF(AI$1='Guias Salariais'!$C$1:$C$1000,ROW('Guias Salariais'!$C$1:$C$1000)-ROW('Guias Salariais'!$C$1)+1),ROW(2:2))),"")</f>
        <v>9000</v>
      </c>
      <c r="AJ3" s="549" cm="1">
        <f t="array" ref="AJ3">IFERROR(INDEX('Guias Salariais'!$D$1:$D$1000,SMALL(IF(AJ$1='Guias Salariais'!$C$1:$C$1000,ROW('Guias Salariais'!$C$1:$C$1000)-ROW('Guias Salariais'!$C$1)+1),ROW(2:2))),"")</f>
        <v>19000</v>
      </c>
    </row>
    <row r="4" spans="1:36" x14ac:dyDescent="0.25">
      <c r="A4" s="689"/>
      <c r="B4" s="383" t="str" cm="1">
        <f t="array" ref="B4">IFERROR(INDEX('Guias Salariais'!$D$1:$D$1000,SMALL(IF(B$1='Guias Salariais'!$C$1:$C$1000,ROW('Guias Salariais'!$C$1:$C$1000)-ROW('Guias Salariais'!$C$1)+1),ROW(3:3))),"")</f>
        <v/>
      </c>
      <c r="C4" s="385" t="str" cm="1">
        <f t="array" ref="C4">IFERROR(INDEX('Guias Salariais'!$D$1:$D$1000,SMALL(IF(C$1='Guias Salariais'!$C$1:$C$1000,ROW('Guias Salariais'!$C$1:$C$1000)-ROW('Guias Salariais'!$C$1)+1),ROW(3:3))),"")</f>
        <v/>
      </c>
      <c r="D4" s="385" t="str" cm="1">
        <f t="array" ref="D4">IFERROR(INDEX('Guias Salariais'!$D$1:$D$1000,SMALL(IF(D$1='Guias Salariais'!$C$1:$C$1000,ROW('Guias Salariais'!$C$1:$C$1000)-ROW('Guias Salariais'!$C$1)+1),ROW(3:3))),"")</f>
        <v/>
      </c>
      <c r="E4" s="276" t="str" cm="1">
        <f t="array" ref="E4">IFERROR(INDEX('Guias Salariais'!$D$1:$D$1000,SMALL(IF(E$1='Guias Salariais'!$C$1:$C$1000,ROW('Guias Salariais'!$C$1:$C$1000)-ROW('Guias Salariais'!$C$1)+1),ROW(3:3))),"")</f>
        <v/>
      </c>
      <c r="F4" s="386" t="str" cm="1">
        <f t="array" ref="F4">IFERROR(INDEX('Guias Salariais'!$D$1:$D$1000,SMALL(IF(F$1='Guias Salariais'!$C$1:$C$1000,ROW('Guias Salariais'!$C$1:$C$1000)-ROW('Guias Salariais'!$C$1)+1),ROW(3:3))),"")</f>
        <v/>
      </c>
      <c r="G4" s="386" t="str" cm="1">
        <f t="array" ref="G4">IFERROR(INDEX('Guias Salariais'!$D$1:$D$1000,SMALL(IF(G$1='Guias Salariais'!$C$1:$C$1000,ROW('Guias Salariais'!$C$1:$C$1000)-ROW('Guias Salariais'!$C$1)+1),ROW(3:3))),"")</f>
        <v/>
      </c>
      <c r="H4" s="383" cm="1">
        <f t="array" ref="H4">IFERROR(INDEX('Guias Salariais'!$D$1:$D$1000,SMALL(IF(H$1='Guias Salariais'!$C$1:$C$1000,ROW('Guias Salariais'!$C$1:$C$1000)-ROW('Guias Salariais'!$C$1)+1),ROW(3:3))),"")</f>
        <v>8550</v>
      </c>
      <c r="I4" s="276" cm="1">
        <f t="array" ref="I4">IFERROR(INDEX('Guias Salariais'!$D$1:$D$1000,SMALL(IF(I$1='Guias Salariais'!$C$1:$C$1000,ROW('Guias Salariais'!$C$1:$C$1000)-ROW('Guias Salariais'!$C$1)+1),ROW(3:3))),"")</f>
        <v>3565.0287499999999</v>
      </c>
      <c r="J4" s="386" cm="1">
        <f t="array" ref="J4">IFERROR(INDEX('Guias Salariais'!$D$1:$D$1000,SMALL(IF(J$1='Guias Salariais'!$C$1:$C$1000,ROW('Guias Salariais'!$C$1:$C$1000)-ROW('Guias Salariais'!$C$1)+1),ROW(3:3))),"")</f>
        <v>4400</v>
      </c>
      <c r="K4" s="386" cm="1">
        <f t="array" ref="K4">IFERROR(INDEX('Guias Salariais'!$D$1:$D$1000,SMALL(IF(K$1='Guias Salariais'!$C$1:$C$1000,ROW('Guias Salariais'!$C$1:$C$1000)-ROW('Guias Salariais'!$C$1)+1),ROW(3:3))),"")</f>
        <v>9000</v>
      </c>
      <c r="L4" s="604"/>
      <c r="M4" s="276" cm="1">
        <f t="array" ref="M4">IFERROR(INDEX('Guias Salariais'!$D$1:$D$1000,SMALL(IF(M$1='Guias Salariais'!$C$1:$C$1000,ROW('Guias Salariais'!$C$1:$C$1000)-ROW('Guias Salariais'!$C$1)+1),ROW(3:3))),"")</f>
        <v>4750</v>
      </c>
      <c r="N4" s="386" cm="1">
        <f t="array" ref="N4">IFERROR(INDEX('Guias Salariais'!$D$1:$D$1000,SMALL(IF(N$1='Guias Salariais'!$C$1:$C$1000,ROW('Guias Salariais'!$C$1:$C$1000)-ROW('Guias Salariais'!$C$1)+1),ROW(3:3))),"")</f>
        <v>6250</v>
      </c>
      <c r="O4" s="386" cm="1">
        <f t="array" ref="O4">IFERROR(INDEX('Guias Salariais'!$D$1:$D$1000,SMALL(IF(O$1='Guias Salariais'!$C$1:$C$1000,ROW('Guias Salariais'!$C$1:$C$1000)-ROW('Guias Salariais'!$C$1)+1),ROW(3:3))),"")</f>
        <v>11757.142857142857</v>
      </c>
      <c r="P4" s="383" cm="1">
        <f t="array" ref="P4">IFERROR(INDEX('Guias Salariais'!$D$1:$D$1000,SMALL(IF(P$1='Guias Salariais'!$C$1:$C$1000,ROW('Guias Salariais'!$C$1:$C$1000)-ROW('Guias Salariais'!$C$1)+1),ROW(3:3))),"")</f>
        <v>6526.5625</v>
      </c>
      <c r="Q4" s="385" cm="1">
        <f t="array" ref="Q4">IFERROR(INDEX('Guias Salariais'!$D$1:$D$1000,SMALL(IF(Q$1='Guias Salariais'!$C$1:$C$1000,ROW('Guias Salariais'!$C$1:$C$1000)-ROW('Guias Salariais'!$C$1)+1),ROW(3:3))),"")</f>
        <v>6900</v>
      </c>
      <c r="R4" s="385" cm="1">
        <f t="array" ref="R4">IFERROR(INDEX('Guias Salariais'!$D$1:$D$1000,SMALL(IF(R$1='Guias Salariais'!$C$1:$C$1000,ROW('Guias Salariais'!$C$1:$C$1000)-ROW('Guias Salariais'!$C$1)+1),ROW(3:3))),"")</f>
        <v>9000</v>
      </c>
      <c r="S4" s="276" cm="1">
        <f t="array" ref="S4">IFERROR(INDEX('Guias Salariais'!$D$1:$D$1000,SMALL(IF(S$1='Guias Salariais'!$C$1:$C$1000,ROW('Guias Salariais'!$C$1:$C$1000)-ROW('Guias Salariais'!$C$1)+1),ROW(3:3))),"")</f>
        <v>3666.6699999999992</v>
      </c>
      <c r="T4" s="386" cm="1">
        <f t="array" ref="T4">IFERROR(INDEX('Guias Salariais'!$D$1:$D$1000,SMALL(IF(T$1='Guias Salariais'!$C$1:$C$1000,ROW('Guias Salariais'!$C$1:$C$1000)-ROW('Guias Salariais'!$C$1)+1),ROW(3:3))),"")</f>
        <v>6050</v>
      </c>
      <c r="U4" s="386" cm="1">
        <f t="array" ref="U4">IFERROR(INDEX('Guias Salariais'!$D$1:$D$1000,SMALL(IF(U$1='Guias Salariais'!$C$1:$C$1000,ROW('Guias Salariais'!$C$1:$C$1000)-ROW('Guias Salariais'!$C$1)+1),ROW(3:3))),"")</f>
        <v>9000</v>
      </c>
      <c r="V4" s="383" t="str" cm="1">
        <f t="array" ref="V4">IFERROR(INDEX('Guias Salariais'!$D$1:$D$1000,SMALL(IF(V$1='Guias Salariais'!$C$1:$C$1000,ROW('Guias Salariais'!$C$1:$C$1000)-ROW('Guias Salariais'!$C$1)+1),ROW(3:3))),"")</f>
        <v/>
      </c>
      <c r="W4" s="385" t="str" cm="1">
        <f t="array" ref="W4">IFERROR(INDEX('Guias Salariais'!$D$1:$D$1000,SMALL(IF(W$1='Guias Salariais'!$C$1:$C$1000,ROW('Guias Salariais'!$C$1:$C$1000)-ROW('Guias Salariais'!$C$1)+1),ROW(3:3))),"")</f>
        <v/>
      </c>
      <c r="X4" s="385" t="str" cm="1">
        <f t="array" ref="X4">IFERROR(INDEX('Guias Salariais'!$D$1:$D$1000,SMALL(IF(X$1='Guias Salariais'!$C$1:$C$1000,ROW('Guias Salariais'!$C$1:$C$1000)-ROW('Guias Salariais'!$C$1)+1),ROW(3:3))),"")</f>
        <v/>
      </c>
      <c r="Y4" s="276" cm="1">
        <f t="array" ref="Y4">IFERROR(INDEX('Guias Salariais'!$D$1:$D$1000,SMALL(IF(Y$1='Guias Salariais'!$C$1:$C$1000,ROW('Guias Salariais'!$C$1:$C$1000)-ROW('Guias Salariais'!$C$1)+1),ROW(3:3))),"")</f>
        <v>5500</v>
      </c>
      <c r="Z4" s="386" cm="1">
        <f t="array" ref="Z4">IFERROR(INDEX('Guias Salariais'!$D$1:$D$1000,SMALL(IF(Z$1='Guias Salariais'!$C$1:$C$1000,ROW('Guias Salariais'!$C$1:$C$1000)-ROW('Guias Salariais'!$C$1)+1),ROW(3:3))),"")</f>
        <v>10250</v>
      </c>
      <c r="AA4" s="386" cm="1">
        <f t="array" ref="AA4">IFERROR(INDEX('Guias Salariais'!$D$1:$D$1000,SMALL(IF(AA$1='Guias Salariais'!$C$1:$C$1000,ROW('Guias Salariais'!$C$1:$C$1000)-ROW('Guias Salariais'!$C$1)+1),ROW(3:3))),"")</f>
        <v>14500</v>
      </c>
      <c r="AB4" s="383" cm="1">
        <f t="array" ref="AB4">IFERROR(INDEX('Guias Salariais'!$D$1:$D$1000,SMALL(IF(AB$1='Guias Salariais'!$C$1:$C$1000,ROW('Guias Salariais'!$C$1:$C$1000)-ROW('Guias Salariais'!$C$1)+1),ROW(3:3))),"")</f>
        <v>4451.8674999999994</v>
      </c>
      <c r="AC4" s="385" cm="1">
        <f t="array" ref="AC4">IFERROR(INDEX('Guias Salariais'!$D$1:$D$1000,SMALL(IF(AC$1='Guias Salariais'!$C$1:$C$1000,ROW('Guias Salariais'!$C$1:$C$1000)-ROW('Guias Salariais'!$C$1)+1),ROW(3:3))),"")</f>
        <v>6900</v>
      </c>
      <c r="AD4" s="385" cm="1">
        <f t="array" ref="AD4">IFERROR(INDEX('Guias Salariais'!$D$1:$D$1000,SMALL(IF(AD$1='Guias Salariais'!$C$1:$C$1000,ROW('Guias Salariais'!$C$1:$C$1000)-ROW('Guias Salariais'!$C$1)+1),ROW(3:3))),"")</f>
        <v>9500</v>
      </c>
      <c r="AE4" s="276" cm="1">
        <f t="array" ref="AE4">IFERROR(INDEX('Guias Salariais'!$D$1:$D$1000,SMALL(IF(AE$1='Guias Salariais'!$C$1:$C$1000,ROW('Guias Salariais'!$C$1:$C$1000)-ROW('Guias Salariais'!$C$1)+1),ROW(3:3))),"")</f>
        <v>6450</v>
      </c>
      <c r="AF4" s="605"/>
      <c r="AG4" s="386" cm="1">
        <f t="array" ref="AG4">IFERROR(INDEX('Guias Salariais'!$D$1:$D$1000,SMALL(IF(AG$1='Guias Salariais'!$C$1:$C$1000,ROW('Guias Salariais'!$C$1:$C$1000)-ROW('Guias Salariais'!$C$1)+1),ROW(3:3))),"")</f>
        <v>13000</v>
      </c>
      <c r="AH4" s="626" cm="1">
        <f t="array" ref="AH4">IFERROR(INDEX('Guias Salariais'!$D$1:$D$1000,SMALL(IF(AH$1='Guias Salariais'!$C$1:$C$1000,ROW('Guias Salariais'!$C$1:$C$1000)-ROW('Guias Salariais'!$C$1)+1),ROW(3:3))),"")</f>
        <v>23750</v>
      </c>
      <c r="AI4" s="386" cm="1">
        <f t="array" ref="AI4">IFERROR(INDEX('Guias Salariais'!$D$1:$D$1000,SMALL(IF(AI$1='Guias Salariais'!$C$1:$C$1000,ROW('Guias Salariais'!$C$1:$C$1000)-ROW('Guias Salariais'!$C$1)+1),ROW(3:3))),"")</f>
        <v>12000</v>
      </c>
      <c r="AJ4" s="549" cm="1">
        <f t="array" ref="AJ4">IFERROR(INDEX('Guias Salariais'!$D$1:$D$1000,SMALL(IF(AJ$1='Guias Salariais'!$C$1:$C$1000,ROW('Guias Salariais'!$C$1:$C$1000)-ROW('Guias Salariais'!$C$1)+1),ROW(3:3))),"")</f>
        <v>13500</v>
      </c>
    </row>
    <row r="5" spans="1:36" x14ac:dyDescent="0.25">
      <c r="A5" s="689"/>
      <c r="B5" s="383" t="str" cm="1">
        <f t="array" ref="B5">IFERROR(INDEX('Guias Salariais'!$D$1:$D$1000,SMALL(IF(B$1='Guias Salariais'!$C$1:$C$1000,ROW('Guias Salariais'!$C$1:$C$1000)-ROW('Guias Salariais'!$C$1)+1),ROW(4:4))),"")</f>
        <v/>
      </c>
      <c r="C5" s="385" t="str" cm="1">
        <f t="array" ref="C5">IFERROR(INDEX('Guias Salariais'!$D$1:$D$1000,SMALL(IF(C$1='Guias Salariais'!$C$1:$C$1000,ROW('Guias Salariais'!$C$1:$C$1000)-ROW('Guias Salariais'!$C$1)+1),ROW(4:4))),"")</f>
        <v/>
      </c>
      <c r="D5" s="385" t="str" cm="1">
        <f t="array" ref="D5">IFERROR(INDEX('Guias Salariais'!$D$1:$D$1000,SMALL(IF(D$1='Guias Salariais'!$C$1:$C$1000,ROW('Guias Salariais'!$C$1:$C$1000)-ROW('Guias Salariais'!$C$1)+1),ROW(4:4))),"")</f>
        <v/>
      </c>
      <c r="E5" s="276" t="str" cm="1">
        <f t="array" ref="E5">IFERROR(INDEX('Guias Salariais'!$D$1:$D$1000,SMALL(IF(E$1='Guias Salariais'!$C$1:$C$1000,ROW('Guias Salariais'!$C$1:$C$1000)-ROW('Guias Salariais'!$C$1)+1),ROW(4:4))),"")</f>
        <v/>
      </c>
      <c r="F5" s="386" t="str" cm="1">
        <f t="array" ref="F5">IFERROR(INDEX('Guias Salariais'!$D$1:$D$1000,SMALL(IF(F$1='Guias Salariais'!$C$1:$C$1000,ROW('Guias Salariais'!$C$1:$C$1000)-ROW('Guias Salariais'!$C$1)+1),ROW(4:4))),"")</f>
        <v/>
      </c>
      <c r="G5" s="386" t="str" cm="1">
        <f t="array" ref="G5">IFERROR(INDEX('Guias Salariais'!$D$1:$D$1000,SMALL(IF(G$1='Guias Salariais'!$C$1:$C$1000,ROW('Guias Salariais'!$C$1:$C$1000)-ROW('Guias Salariais'!$C$1)+1),ROW(4:4))),"")</f>
        <v/>
      </c>
      <c r="H5" s="383" cm="1">
        <f t="array" ref="H5">IFERROR(INDEX('Guias Salariais'!$D$1:$D$1000,SMALL(IF(H$1='Guias Salariais'!$C$1:$C$1000,ROW('Guias Salariais'!$C$1:$C$1000)-ROW('Guias Salariais'!$C$1)+1),ROW(4:4))),"")</f>
        <v>9525</v>
      </c>
      <c r="I5" s="276" cm="1">
        <f t="array" ref="I5">IFERROR(INDEX('Guias Salariais'!$D$1:$D$1000,SMALL(IF(I$1='Guias Salariais'!$C$1:$C$1000,ROW('Guias Salariais'!$C$1:$C$1000)-ROW('Guias Salariais'!$C$1)+1),ROW(4:4))),"")</f>
        <v>3443.75</v>
      </c>
      <c r="J5" s="386" cm="1">
        <f t="array" ref="J5">IFERROR(INDEX('Guias Salariais'!$D$1:$D$1000,SMALL(IF(J$1='Guias Salariais'!$C$1:$C$1000,ROW('Guias Salariais'!$C$1:$C$1000)-ROW('Guias Salariais'!$C$1)+1),ROW(4:4))),"")</f>
        <v>5600</v>
      </c>
      <c r="K5" s="386" cm="1">
        <f t="array" ref="K5">IFERROR(INDEX('Guias Salariais'!$D$1:$D$1000,SMALL(IF(K$1='Guias Salariais'!$C$1:$C$1000,ROW('Guias Salariais'!$C$1:$C$1000)-ROW('Guias Salariais'!$C$1)+1),ROW(4:4))),"")</f>
        <v>6900</v>
      </c>
      <c r="L5" s="383" cm="1">
        <f t="array" ref="L5">IFERROR(INDEX('Guias Salariais'!$D$1:$D$1000,SMALL(IF(L$1='Guias Salariais'!$C$1:$C$1000,ROW('Guias Salariais'!$C$1:$C$1000)-ROW('Guias Salariais'!$C$1)+1),ROW(4:4))),"")</f>
        <v>17500</v>
      </c>
      <c r="M5" s="276" t="str" cm="1">
        <f t="array" ref="M5">IFERROR(INDEX('Guias Salariais'!$D$1:$D$1000,SMALL(IF(M$1='Guias Salariais'!$C$1:$C$1000,ROW('Guias Salariais'!$C$1:$C$1000)-ROW('Guias Salariais'!$C$1)+1),ROW(4:4))),"")</f>
        <v/>
      </c>
      <c r="N5" s="386" t="str" cm="1">
        <f t="array" ref="N5">IFERROR(INDEX('Guias Salariais'!$D$1:$D$1000,SMALL(IF(N$1='Guias Salariais'!$C$1:$C$1000,ROW('Guias Salariais'!$C$1:$C$1000)-ROW('Guias Salariais'!$C$1)+1),ROW(4:4))),"")</f>
        <v/>
      </c>
      <c r="O5" s="386" cm="1">
        <f t="array" ref="O5">IFERROR(INDEX('Guias Salariais'!$D$1:$D$1000,SMALL(IF(O$1='Guias Salariais'!$C$1:$C$1000,ROW('Guias Salariais'!$C$1:$C$1000)-ROW('Guias Salariais'!$C$1)+1),ROW(4:4))),"")</f>
        <v>9250</v>
      </c>
      <c r="P5" s="383" t="str" cm="1">
        <f t="array" ref="P5">IFERROR(INDEX('Guias Salariais'!$D$1:$D$1000,SMALL(IF(P$1='Guias Salariais'!$C$1:$C$1000,ROW('Guias Salariais'!$C$1:$C$1000)-ROW('Guias Salariais'!$C$1)+1),ROW(4:4))),"")</f>
        <v/>
      </c>
      <c r="Q5" s="385" cm="1">
        <f t="array" ref="Q5">IFERROR(INDEX('Guias Salariais'!$D$1:$D$1000,SMALL(IF(Q$1='Guias Salariais'!$C$1:$C$1000,ROW('Guias Salariais'!$C$1:$C$1000)-ROW('Guias Salariais'!$C$1)+1),ROW(4:4))),"")</f>
        <v>8230.5074999999997</v>
      </c>
      <c r="R5" s="385" cm="1">
        <f t="array" ref="R5">IFERROR(INDEX('Guias Salariais'!$D$1:$D$1000,SMALL(IF(R$1='Guias Salariais'!$C$1:$C$1000,ROW('Guias Salariais'!$C$1:$C$1000)-ROW('Guias Salariais'!$C$1)+1),ROW(4:4))),"")</f>
        <v>8200</v>
      </c>
      <c r="S5" s="276" cm="1">
        <f t="array" ref="S5">IFERROR(INDEX('Guias Salariais'!$D$1:$D$1000,SMALL(IF(S$1='Guias Salariais'!$C$1:$C$1000,ROW('Guias Salariais'!$C$1:$C$1000)-ROW('Guias Salariais'!$C$1)+1),ROW(4:4))),"")</f>
        <v>3661.4612499999994</v>
      </c>
      <c r="T5" s="386" cm="1">
        <f t="array" ref="T5">IFERROR(INDEX('Guias Salariais'!$D$1:$D$1000,SMALL(IF(T$1='Guias Salariais'!$C$1:$C$1000,ROW('Guias Salariais'!$C$1:$C$1000)-ROW('Guias Salariais'!$C$1)+1),ROW(4:4))),"")</f>
        <v>6550</v>
      </c>
      <c r="U5" s="605"/>
      <c r="V5" s="383" t="str" cm="1">
        <f t="array" ref="V5">IFERROR(INDEX('Guias Salariais'!$D$1:$D$1000,SMALL(IF(V$1='Guias Salariais'!$C$1:$C$1000,ROW('Guias Salariais'!$C$1:$C$1000)-ROW('Guias Salariais'!$C$1)+1),ROW(4:4))),"")</f>
        <v/>
      </c>
      <c r="W5" s="385" t="str" cm="1">
        <f t="array" ref="W5">IFERROR(INDEX('Guias Salariais'!$D$1:$D$1000,SMALL(IF(W$1='Guias Salariais'!$C$1:$C$1000,ROW('Guias Salariais'!$C$1:$C$1000)-ROW('Guias Salariais'!$C$1)+1),ROW(4:4))),"")</f>
        <v/>
      </c>
      <c r="X5" s="385" t="str" cm="1">
        <f t="array" ref="X5">IFERROR(INDEX('Guias Salariais'!$D$1:$D$1000,SMALL(IF(X$1='Guias Salariais'!$C$1:$C$1000,ROW('Guias Salariais'!$C$1:$C$1000)-ROW('Guias Salariais'!$C$1)+1),ROW(4:4))),"")</f>
        <v/>
      </c>
      <c r="Y5" s="276" cm="1">
        <f t="array" ref="Y5">IFERROR(INDEX('Guias Salariais'!$D$1:$D$1000,SMALL(IF(Y$1='Guias Salariais'!$C$1:$C$1000,ROW('Guias Salariais'!$C$1:$C$1000)-ROW('Guias Salariais'!$C$1)+1),ROW(4:4))),"")</f>
        <v>7500</v>
      </c>
      <c r="Z5" s="386" cm="1">
        <f t="array" ref="Z5">IFERROR(INDEX('Guias Salariais'!$D$1:$D$1000,SMALL(IF(Z$1='Guias Salariais'!$C$1:$C$1000,ROW('Guias Salariais'!$C$1:$C$1000)-ROW('Guias Salariais'!$C$1)+1),ROW(4:4))),"")</f>
        <v>9000</v>
      </c>
      <c r="AA5" s="386" cm="1">
        <f t="array" ref="AA5">IFERROR(INDEX('Guias Salariais'!$D$1:$D$1000,SMALL(IF(AA$1='Guias Salariais'!$C$1:$C$1000,ROW('Guias Salariais'!$C$1:$C$1000)-ROW('Guias Salariais'!$C$1)+1),ROW(4:4))),"")</f>
        <v>13500</v>
      </c>
      <c r="AB5" s="383" t="str" cm="1">
        <f t="array" ref="AB5">IFERROR(INDEX('Guias Salariais'!$D$1:$D$1000,SMALL(IF(AB$1='Guias Salariais'!$C$1:$C$1000,ROW('Guias Salariais'!$C$1:$C$1000)-ROW('Guias Salariais'!$C$1)+1),ROW(4:4))),"")</f>
        <v/>
      </c>
      <c r="AC5" s="385" cm="1">
        <f t="array" ref="AC5">IFERROR(INDEX('Guias Salariais'!$D$1:$D$1000,SMALL(IF(AC$1='Guias Salariais'!$C$1:$C$1000,ROW('Guias Salariais'!$C$1:$C$1000)-ROW('Guias Salariais'!$C$1)+1),ROW(4:4))),"")</f>
        <v>7195.3987499999994</v>
      </c>
      <c r="AD5" s="605"/>
      <c r="AE5" s="276" cm="1">
        <f t="array" ref="AE5">IFERROR(INDEX('Guias Salariais'!$D$1:$D$1000,SMALL(IF(AE$1='Guias Salariais'!$C$1:$C$1000,ROW('Guias Salariais'!$C$1:$C$1000)-ROW('Guias Salariais'!$C$1)+1),ROW(4:4))),"")</f>
        <v>6252.0837499999998</v>
      </c>
      <c r="AF5" s="386" cm="1">
        <f t="array" ref="AF5">IFERROR(INDEX('Guias Salariais'!$D$1:$D$1000,SMALL(IF(AF$1='Guias Salariais'!$C$1:$C$1000,ROW('Guias Salariais'!$C$1:$C$1000)-ROW('Guias Salariais'!$C$1)+1),ROW(4:4))),"")</f>
        <v>8553.1262499999993</v>
      </c>
      <c r="AG5" s="605"/>
      <c r="AH5" s="626" cm="1">
        <f t="array" ref="AH5">IFERROR(INDEX('Guias Salariais'!$D$1:$D$1000,SMALL(IF(AH$1='Guias Salariais'!$C$1:$C$1000,ROW('Guias Salariais'!$C$1:$C$1000)-ROW('Guias Salariais'!$C$1)+1),ROW(4:4))),"")</f>
        <v>25000</v>
      </c>
      <c r="AI5" s="386" cm="1">
        <f t="array" ref="AI5">IFERROR(INDEX('Guias Salariais'!$D$1:$D$1000,SMALL(IF(AI$1='Guias Salariais'!$C$1:$C$1000,ROW('Guias Salariais'!$C$1:$C$1000)-ROW('Guias Salariais'!$C$1)+1),ROW(4:4))),"")</f>
        <v>9550</v>
      </c>
      <c r="AJ5" s="624"/>
    </row>
    <row r="6" spans="1:36" x14ac:dyDescent="0.25">
      <c r="A6" s="689"/>
      <c r="B6" s="383" t="str" cm="1">
        <f t="array" ref="B6">IFERROR(INDEX('Guias Salariais'!$D$1:$D$1000,SMALL(IF(B$1='Guias Salariais'!$C$1:$C$1000,ROW('Guias Salariais'!$C$1:$C$1000)-ROW('Guias Salariais'!$C$1)+1),ROW(5:5))),"")</f>
        <v/>
      </c>
      <c r="C6" s="385" t="str" cm="1">
        <f t="array" ref="C6">IFERROR(INDEX('Guias Salariais'!$D$1:$D$1000,SMALL(IF(C$1='Guias Salariais'!$C$1:$C$1000,ROW('Guias Salariais'!$C$1:$C$1000)-ROW('Guias Salariais'!$C$1)+1),ROW(5:5))),"")</f>
        <v/>
      </c>
      <c r="D6" s="385" t="str" cm="1">
        <f t="array" ref="D6">IFERROR(INDEX('Guias Salariais'!$D$1:$D$1000,SMALL(IF(D$1='Guias Salariais'!$C$1:$C$1000,ROW('Guias Salariais'!$C$1:$C$1000)-ROW('Guias Salariais'!$C$1)+1),ROW(5:5))),"")</f>
        <v/>
      </c>
      <c r="E6" s="276" t="str" cm="1">
        <f t="array" ref="E6">IFERROR(INDEX('Guias Salariais'!$D$1:$D$1000,SMALL(IF(E$1='Guias Salariais'!$C$1:$C$1000,ROW('Guias Salariais'!$C$1:$C$1000)-ROW('Guias Salariais'!$C$1)+1),ROW(5:5))),"")</f>
        <v/>
      </c>
      <c r="F6" s="386" t="str" cm="1">
        <f t="array" ref="F6">IFERROR(INDEX('Guias Salariais'!$D$1:$D$1000,SMALL(IF(F$1='Guias Salariais'!$C$1:$C$1000,ROW('Guias Salariais'!$C$1:$C$1000)-ROW('Guias Salariais'!$C$1)+1),ROW(5:5))),"")</f>
        <v/>
      </c>
      <c r="G6" s="386" t="str" cm="1">
        <f t="array" ref="G6">IFERROR(INDEX('Guias Salariais'!$D$1:$D$1000,SMALL(IF(G$1='Guias Salariais'!$C$1:$C$1000,ROW('Guias Salariais'!$C$1:$C$1000)-ROW('Guias Salariais'!$C$1)+1),ROW(5:5))),"")</f>
        <v/>
      </c>
      <c r="H6" s="383" t="str" cm="1">
        <f t="array" ref="H6">IFERROR(INDEX('Guias Salariais'!$D$1:$D$1000,SMALL(IF(H$1='Guias Salariais'!$C$1:$C$1000,ROW('Guias Salariais'!$C$1:$C$1000)-ROW('Guias Salariais'!$C$1)+1),ROW(5:5))),"")</f>
        <v/>
      </c>
      <c r="I6" s="276" cm="1">
        <f t="array" ref="I6">IFERROR(INDEX('Guias Salariais'!$D$1:$D$1000,SMALL(IF(I$1='Guias Salariais'!$C$1:$C$1000,ROW('Guias Salariais'!$C$1:$C$1000)-ROW('Guias Salariais'!$C$1)+1),ROW(5:5))),"")</f>
        <v>3003.46875</v>
      </c>
      <c r="J6" s="386" cm="1">
        <f t="array" ref="J6">IFERROR(INDEX('Guias Salariais'!$D$1:$D$1000,SMALL(IF(J$1='Guias Salariais'!$C$1:$C$1000,ROW('Guias Salariais'!$C$1:$C$1000)-ROW('Guias Salariais'!$C$1)+1),ROW(5:5))),"")</f>
        <v>5442.43</v>
      </c>
      <c r="K6" s="386" cm="1">
        <f t="array" ref="K6">IFERROR(INDEX('Guias Salariais'!$D$1:$D$1000,SMALL(IF(K$1='Guias Salariais'!$C$1:$C$1000,ROW('Guias Salariais'!$C$1:$C$1000)-ROW('Guias Salariais'!$C$1)+1),ROW(5:5))),"")</f>
        <v>7419.99</v>
      </c>
      <c r="L6" s="383" cm="1">
        <f t="array" ref="L6">IFERROR(INDEX('Guias Salariais'!$D$1:$D$1000,SMALL(IF(L$1='Guias Salariais'!$C$1:$C$1000,ROW('Guias Salariais'!$C$1:$C$1000)-ROW('Guias Salariais'!$C$1)+1),ROW(5:5))),"")</f>
        <v>16500</v>
      </c>
      <c r="M6" s="276" t="str" cm="1">
        <f t="array" ref="M6">IFERROR(INDEX('Guias Salariais'!$D$1:$D$1000,SMALL(IF(M$1='Guias Salariais'!$C$1:$C$1000,ROW('Guias Salariais'!$C$1:$C$1000)-ROW('Guias Salariais'!$C$1)+1),ROW(5:5))),"")</f>
        <v/>
      </c>
      <c r="N6" s="386" t="str" cm="1">
        <f t="array" ref="N6">IFERROR(INDEX('Guias Salariais'!$D$1:$D$1000,SMALL(IF(N$1='Guias Salariais'!$C$1:$C$1000,ROW('Guias Salariais'!$C$1:$C$1000)-ROW('Guias Salariais'!$C$1)+1),ROW(5:5))),"")</f>
        <v/>
      </c>
      <c r="O6" s="605"/>
      <c r="P6" s="383" t="str" cm="1">
        <f t="array" ref="P6">IFERROR(INDEX('Guias Salariais'!$D$1:$D$1000,SMALL(IF(P$1='Guias Salariais'!$C$1:$C$1000,ROW('Guias Salariais'!$C$1:$C$1000)-ROW('Guias Salariais'!$C$1)+1),ROW(5:5))),"")</f>
        <v/>
      </c>
      <c r="Q6" s="385" t="str" cm="1">
        <f t="array" ref="Q6">IFERROR(INDEX('Guias Salariais'!$D$1:$D$1000,SMALL(IF(Q$1='Guias Salariais'!$C$1:$C$1000,ROW('Guias Salariais'!$C$1:$C$1000)-ROW('Guias Salariais'!$C$1)+1),ROW(5:5))),"")</f>
        <v/>
      </c>
      <c r="R6" s="385" cm="1">
        <f t="array" ref="R6">IFERROR(INDEX('Guias Salariais'!$D$1:$D$1000,SMALL(IF(R$1='Guias Salariais'!$C$1:$C$1000,ROW('Guias Salariais'!$C$1:$C$1000)-ROW('Guias Salariais'!$C$1)+1),ROW(5:5))),"")</f>
        <v>9960.9375</v>
      </c>
      <c r="S6" s="276" cm="1">
        <f t="array" ref="S6">IFERROR(INDEX('Guias Salariais'!$D$1:$D$1000,SMALL(IF(S$1='Guias Salariais'!$C$1:$C$1000,ROW('Guias Salariais'!$C$1:$C$1000)-ROW('Guias Salariais'!$C$1)+1),ROW(5:5))),"")</f>
        <v>3661.4612499999994</v>
      </c>
      <c r="T6" s="386" cm="1">
        <f t="array" ref="T6">IFERROR(INDEX('Guias Salariais'!$D$1:$D$1000,SMALL(IF(T$1='Guias Salariais'!$C$1:$C$1000,ROW('Guias Salariais'!$C$1:$C$1000)-ROW('Guias Salariais'!$C$1)+1),ROW(5:5))),"")</f>
        <v>6250</v>
      </c>
      <c r="U6" s="386" cm="1">
        <f t="array" ref="U6">IFERROR(INDEX('Guias Salariais'!$D$1:$D$1000,SMALL(IF(U$1='Guias Salariais'!$C$1:$C$1000,ROW('Guias Salariais'!$C$1:$C$1000)-ROW('Guias Salariais'!$C$1)+1),ROW(5:5))),"")</f>
        <v>8550</v>
      </c>
      <c r="V6" s="383" t="str" cm="1">
        <f t="array" ref="V6">IFERROR(INDEX('Guias Salariais'!$D$1:$D$1000,SMALL(IF(V$1='Guias Salariais'!$C$1:$C$1000,ROW('Guias Salariais'!$C$1:$C$1000)-ROW('Guias Salariais'!$C$1)+1),ROW(5:5))),"")</f>
        <v/>
      </c>
      <c r="W6" s="385" t="str" cm="1">
        <f t="array" ref="W6">IFERROR(INDEX('Guias Salariais'!$D$1:$D$1000,SMALL(IF(W$1='Guias Salariais'!$C$1:$C$1000,ROW('Guias Salariais'!$C$1:$C$1000)-ROW('Guias Salariais'!$C$1)+1),ROW(5:5))),"")</f>
        <v/>
      </c>
      <c r="X6" s="385" t="str" cm="1">
        <f t="array" ref="X6">IFERROR(INDEX('Guias Salariais'!$D$1:$D$1000,SMALL(IF(X$1='Guias Salariais'!$C$1:$C$1000,ROW('Guias Salariais'!$C$1:$C$1000)-ROW('Guias Salariais'!$C$1)+1),ROW(5:5))),"")</f>
        <v/>
      </c>
      <c r="Y6" s="604"/>
      <c r="Z6" s="386" cm="1">
        <f t="array" ref="Z6">IFERROR(INDEX('Guias Salariais'!$D$1:$D$1000,SMALL(IF(Z$1='Guias Salariais'!$C$1:$C$1000,ROW('Guias Salariais'!$C$1:$C$1000)-ROW('Guias Salariais'!$C$1)+1),ROW(5:5))),"")</f>
        <v>10000</v>
      </c>
      <c r="AA6" s="386" cm="1">
        <f t="array" ref="AA6">IFERROR(INDEX('Guias Salariais'!$D$1:$D$1000,SMALL(IF(AA$1='Guias Salariais'!$C$1:$C$1000,ROW('Guias Salariais'!$C$1:$C$1000)-ROW('Guias Salariais'!$C$1)+1),ROW(5:5))),"")</f>
        <v>13000</v>
      </c>
      <c r="AB6" s="383" t="str" cm="1">
        <f t="array" ref="AB6">IFERROR(INDEX('Guias Salariais'!$D$1:$D$1000,SMALL(IF(AB$1='Guias Salariais'!$C$1:$C$1000,ROW('Guias Salariais'!$C$1:$C$1000)-ROW('Guias Salariais'!$C$1)+1),ROW(5:5))),"")</f>
        <v/>
      </c>
      <c r="AC6" s="385" t="str" cm="1">
        <f t="array" ref="AC6">IFERROR(INDEX('Guias Salariais'!$D$1:$D$1000,SMALL(IF(AC$1='Guias Salariais'!$C$1:$C$1000,ROW('Guias Salariais'!$C$1:$C$1000)-ROW('Guias Salariais'!$C$1)+1),ROW(5:5))),"")</f>
        <v/>
      </c>
      <c r="AD6" s="385" cm="1">
        <f t="array" ref="AD6">IFERROR(INDEX('Guias Salariais'!$D$1:$D$1000,SMALL(IF(AD$1='Guias Salariais'!$C$1:$C$1000,ROW('Guias Salariais'!$C$1:$C$1000)-ROW('Guias Salariais'!$C$1)+1),ROW(5:5))),"")</f>
        <v>9000</v>
      </c>
      <c r="AE6" s="276" cm="1">
        <f t="array" ref="AE6">IFERROR(INDEX('Guias Salariais'!$D$1:$D$1000,SMALL(IF(AE$1='Guias Salariais'!$C$1:$C$1000,ROW('Guias Salariais'!$C$1:$C$1000)-ROW('Guias Salariais'!$C$1)+1),ROW(5:5))),"")</f>
        <v>5833.3300000000008</v>
      </c>
      <c r="AF6" s="386" cm="1">
        <f t="array" ref="AF6">IFERROR(INDEX('Guias Salariais'!$D$1:$D$1000,SMALL(IF(AF$1='Guias Salariais'!$C$1:$C$1000,ROW('Guias Salariais'!$C$1:$C$1000)-ROW('Guias Salariais'!$C$1)+1),ROW(5:5))),"")</f>
        <v>7833.3300000000008</v>
      </c>
      <c r="AG6" s="386" cm="1">
        <f t="array" ref="AG6">IFERROR(INDEX('Guias Salariais'!$D$1:$D$1000,SMALL(IF(AG$1='Guias Salariais'!$C$1:$C$1000,ROW('Guias Salariais'!$C$1:$C$1000)-ROW('Guias Salariais'!$C$1)+1),ROW(5:5))),"")</f>
        <v>14500</v>
      </c>
      <c r="AH6" s="626" cm="1">
        <f t="array" ref="AH6">IFERROR(INDEX('Guias Salariais'!$D$1:$D$1000,SMALL(IF(AH$1='Guias Salariais'!$C$1:$C$1000,ROW('Guias Salariais'!$C$1:$C$1000)-ROW('Guias Salariais'!$C$1)+1),ROW(5:5))),"")</f>
        <v>14400</v>
      </c>
      <c r="AI6" s="386" cm="1">
        <f t="array" ref="AI6">IFERROR(INDEX('Guias Salariais'!$D$1:$D$1000,SMALL(IF(AI$1='Guias Salariais'!$C$1:$C$1000,ROW('Guias Salariais'!$C$1:$C$1000)-ROW('Guias Salariais'!$C$1)+1),ROW(5:5))),"")</f>
        <v>11500</v>
      </c>
      <c r="AJ6" s="549" cm="1">
        <f t="array" ref="AJ6">IFERROR(INDEX('Guias Salariais'!$D$1:$D$1000,SMALL(IF(AJ$1='Guias Salariais'!$C$1:$C$1000,ROW('Guias Salariais'!$C$1:$C$1000)-ROW('Guias Salariais'!$C$1)+1),ROW(5:5))),"")</f>
        <v>17500</v>
      </c>
    </row>
    <row r="7" spans="1:36" x14ac:dyDescent="0.25">
      <c r="A7" s="689"/>
      <c r="B7" s="383" t="str" cm="1">
        <f t="array" ref="B7">IFERROR(INDEX('Guias Salariais'!$D$1:$D$1000,SMALL(IF(B$1='Guias Salariais'!$C$1:$C$1000,ROW('Guias Salariais'!$C$1:$C$1000)-ROW('Guias Salariais'!$C$1)+1),ROW(6:6))),"")</f>
        <v/>
      </c>
      <c r="C7" s="385" t="str" cm="1">
        <f t="array" ref="C7">IFERROR(INDEX('Guias Salariais'!$D$1:$D$1000,SMALL(IF(C$1='Guias Salariais'!$C$1:$C$1000,ROW('Guias Salariais'!$C$1:$C$1000)-ROW('Guias Salariais'!$C$1)+1),ROW(6:6))),"")</f>
        <v/>
      </c>
      <c r="D7" s="385" t="str" cm="1">
        <f t="array" ref="D7">IFERROR(INDEX('Guias Salariais'!$D$1:$D$1000,SMALL(IF(D$1='Guias Salariais'!$C$1:$C$1000,ROW('Guias Salariais'!$C$1:$C$1000)-ROW('Guias Salariais'!$C$1)+1),ROW(6:6))),"")</f>
        <v/>
      </c>
      <c r="E7" s="276" t="str" cm="1">
        <f t="array" ref="E7">IFERROR(INDEX('Guias Salariais'!$D$1:$D$1000,SMALL(IF(E$1='Guias Salariais'!$C$1:$C$1000,ROW('Guias Salariais'!$C$1:$C$1000)-ROW('Guias Salariais'!$C$1)+1),ROW(6:6))),"")</f>
        <v/>
      </c>
      <c r="F7" s="386" t="str" cm="1">
        <f t="array" ref="F7">IFERROR(INDEX('Guias Salariais'!$D$1:$D$1000,SMALL(IF(F$1='Guias Salariais'!$C$1:$C$1000,ROW('Guias Salariais'!$C$1:$C$1000)-ROW('Guias Salariais'!$C$1)+1),ROW(6:6))),"")</f>
        <v/>
      </c>
      <c r="G7" s="386" t="str" cm="1">
        <f t="array" ref="G7">IFERROR(INDEX('Guias Salariais'!$D$1:$D$1000,SMALL(IF(G$1='Guias Salariais'!$C$1:$C$1000,ROW('Guias Salariais'!$C$1:$C$1000)-ROW('Guias Salariais'!$C$1)+1),ROW(6:6))),"")</f>
        <v/>
      </c>
      <c r="H7" s="383" t="str" cm="1">
        <f t="array" ref="H7">IFERROR(INDEX('Guias Salariais'!$D$1:$D$1000,SMALL(IF(H$1='Guias Salariais'!$C$1:$C$1000,ROW('Guias Salariais'!$C$1:$C$1000)-ROW('Guias Salariais'!$C$1)+1),ROW(6:6))),"")</f>
        <v/>
      </c>
      <c r="I7" s="276" t="str" cm="1">
        <f t="array" ref="I7">IFERROR(INDEX('Guias Salariais'!$D$1:$D$1000,SMALL(IF(I$1='Guias Salariais'!$C$1:$C$1000,ROW('Guias Salariais'!$C$1:$C$1000)-ROW('Guias Salariais'!$C$1)+1),ROW(6:6))),"")</f>
        <v/>
      </c>
      <c r="J7" s="386" cm="1">
        <f t="array" ref="J7">IFERROR(INDEX('Guias Salariais'!$D$1:$D$1000,SMALL(IF(J$1='Guias Salariais'!$C$1:$C$1000,ROW('Guias Salariais'!$C$1:$C$1000)-ROW('Guias Salariais'!$C$1)+1),ROW(6:6))),"")</f>
        <v>4574.5225</v>
      </c>
      <c r="K7" s="386" cm="1">
        <f t="array" ref="K7">IFERROR(INDEX('Guias Salariais'!$D$1:$D$1000,SMALL(IF(K$1='Guias Salariais'!$C$1:$C$1000,ROW('Guias Salariais'!$C$1:$C$1000)-ROW('Guias Salariais'!$C$1)+1),ROW(6:6))),"")</f>
        <v>7146.875</v>
      </c>
      <c r="L7" s="383" cm="1">
        <f t="array" ref="L7">IFERROR(INDEX('Guias Salariais'!$D$1:$D$1000,SMALL(IF(L$1='Guias Salariais'!$C$1:$C$1000,ROW('Guias Salariais'!$C$1:$C$1000)-ROW('Guias Salariais'!$C$1)+1),ROW(6:6))),"")</f>
        <v>17500</v>
      </c>
      <c r="M7" s="276" t="str" cm="1">
        <f t="array" ref="M7">IFERROR(INDEX('Guias Salariais'!$D$1:$D$1000,SMALL(IF(M$1='Guias Salariais'!$C$1:$C$1000,ROW('Guias Salariais'!$C$1:$C$1000)-ROW('Guias Salariais'!$C$1)+1),ROW(6:6))),"")</f>
        <v/>
      </c>
      <c r="N7" s="386" t="str" cm="1">
        <f t="array" ref="N7">IFERROR(INDEX('Guias Salariais'!$D$1:$D$1000,SMALL(IF(N$1='Guias Salariais'!$C$1:$C$1000,ROW('Guias Salariais'!$C$1:$C$1000)-ROW('Guias Salariais'!$C$1)+1),ROW(6:6))),"")</f>
        <v/>
      </c>
      <c r="O7" s="386" t="str" cm="1">
        <f t="array" ref="O7">IFERROR(INDEX('Guias Salariais'!$D$1:$D$1000,SMALL(IF(O$1='Guias Salariais'!$C$1:$C$1000,ROW('Guias Salariais'!$C$1:$C$1000)-ROW('Guias Salariais'!$C$1)+1),ROW(6:6))),"")</f>
        <v/>
      </c>
      <c r="P7" s="383" t="str" cm="1">
        <f t="array" ref="P7">IFERROR(INDEX('Guias Salariais'!$D$1:$D$1000,SMALL(IF(P$1='Guias Salariais'!$C$1:$C$1000,ROW('Guias Salariais'!$C$1:$C$1000)-ROW('Guias Salariais'!$C$1)+1),ROW(6:6))),"")</f>
        <v/>
      </c>
      <c r="Q7" s="385" t="str" cm="1">
        <f t="array" ref="Q7">IFERROR(INDEX('Guias Salariais'!$D$1:$D$1000,SMALL(IF(Q$1='Guias Salariais'!$C$1:$C$1000,ROW('Guias Salariais'!$C$1:$C$1000)-ROW('Guias Salariais'!$C$1)+1),ROW(6:6))),"")</f>
        <v/>
      </c>
      <c r="R7" s="385" cm="1">
        <f t="array" ref="R7">IFERROR(INDEX('Guias Salariais'!$D$1:$D$1000,SMALL(IF(R$1='Guias Salariais'!$C$1:$C$1000,ROW('Guias Salariais'!$C$1:$C$1000)-ROW('Guias Salariais'!$C$1)+1),ROW(6:6))),"")</f>
        <v>10613.75</v>
      </c>
      <c r="S7" s="276" cm="1">
        <f t="array" ref="S7">IFERROR(INDEX('Guias Salariais'!$D$1:$D$1000,SMALL(IF(S$1='Guias Salariais'!$C$1:$C$1000,ROW('Guias Salariais'!$C$1:$C$1000)-ROW('Guias Salariais'!$C$1)+1),ROW(6:6))),"")</f>
        <v>3645.8362499999994</v>
      </c>
      <c r="T7" s="386" cm="1">
        <f t="array" ref="T7">IFERROR(INDEX('Guias Salariais'!$D$1:$D$1000,SMALL(IF(T$1='Guias Salariais'!$C$1:$C$1000,ROW('Guias Salariais'!$C$1:$C$1000)-ROW('Guias Salariais'!$C$1)+1),ROW(6:6))),"")</f>
        <v>5833.3300000000008</v>
      </c>
      <c r="U7" s="605"/>
      <c r="V7" s="383" t="str" cm="1">
        <f t="array" ref="V7">IFERROR(INDEX('Guias Salariais'!$D$1:$D$1000,SMALL(IF(V$1='Guias Salariais'!$C$1:$C$1000,ROW('Guias Salariais'!$C$1:$C$1000)-ROW('Guias Salariais'!$C$1)+1),ROW(6:6))),"")</f>
        <v/>
      </c>
      <c r="W7" s="385" t="str" cm="1">
        <f t="array" ref="W7">IFERROR(INDEX('Guias Salariais'!$D$1:$D$1000,SMALL(IF(W$1='Guias Salariais'!$C$1:$C$1000,ROW('Guias Salariais'!$C$1:$C$1000)-ROW('Guias Salariais'!$C$1)+1),ROW(6:6))),"")</f>
        <v/>
      </c>
      <c r="X7" s="385" t="str" cm="1">
        <f t="array" ref="X7">IFERROR(INDEX('Guias Salariais'!$D$1:$D$1000,SMALL(IF(X$1='Guias Salariais'!$C$1:$C$1000,ROW('Guias Salariais'!$C$1:$C$1000)-ROW('Guias Salariais'!$C$1)+1),ROW(6:6))),"")</f>
        <v/>
      </c>
      <c r="Y7" s="604"/>
      <c r="Z7" s="386" cm="1">
        <f t="array" ref="Z7">IFERROR(INDEX('Guias Salariais'!$D$1:$D$1000,SMALL(IF(Z$1='Guias Salariais'!$C$1:$C$1000,ROW('Guias Salariais'!$C$1:$C$1000)-ROW('Guias Salariais'!$C$1)+1),ROW(6:6))),"")</f>
        <v>12500</v>
      </c>
      <c r="AA7" s="386" cm="1">
        <f t="array" ref="AA7">IFERROR(INDEX('Guias Salariais'!$D$1:$D$1000,SMALL(IF(AA$1='Guias Salariais'!$C$1:$C$1000,ROW('Guias Salariais'!$C$1:$C$1000)-ROW('Guias Salariais'!$C$1)+1),ROW(6:6))),"")</f>
        <v>11000</v>
      </c>
      <c r="AB7" s="383" t="str" cm="1">
        <f t="array" ref="AB7">IFERROR(INDEX('Guias Salariais'!$D$1:$D$1000,SMALL(IF(AB$1='Guias Salariais'!$C$1:$C$1000,ROW('Guias Salariais'!$C$1:$C$1000)-ROW('Guias Salariais'!$C$1)+1),ROW(6:6))),"")</f>
        <v/>
      </c>
      <c r="AC7" s="385" t="str" cm="1">
        <f t="array" ref="AC7">IFERROR(INDEX('Guias Salariais'!$D$1:$D$1000,SMALL(IF(AC$1='Guias Salariais'!$C$1:$C$1000,ROW('Guias Salariais'!$C$1:$C$1000)-ROW('Guias Salariais'!$C$1)+1),ROW(6:6))),"")</f>
        <v/>
      </c>
      <c r="AD7" s="385" cm="1">
        <f t="array" ref="AD7">IFERROR(INDEX('Guias Salariais'!$D$1:$D$1000,SMALL(IF(AD$1='Guias Salariais'!$C$1:$C$1000,ROW('Guias Salariais'!$C$1:$C$1000)-ROW('Guias Salariais'!$C$1)+1),ROW(6:6))),"")</f>
        <v>8200</v>
      </c>
      <c r="AE7" s="276" t="str" cm="1">
        <f t="array" ref="AE7">IFERROR(INDEX('Guias Salariais'!$D$1:$D$1000,SMALL(IF(AE$1='Guias Salariais'!$C$1:$C$1000,ROW('Guias Salariais'!$C$1:$C$1000)-ROW('Guias Salariais'!$C$1)+1),ROW(6:6))),"")</f>
        <v/>
      </c>
      <c r="AF7" s="386" t="str" cm="1">
        <f t="array" ref="AF7">IFERROR(INDEX('Guias Salariais'!$D$1:$D$1000,SMALL(IF(AF$1='Guias Salariais'!$C$1:$C$1000,ROW('Guias Salariais'!$C$1:$C$1000)-ROW('Guias Salariais'!$C$1)+1),ROW(6:6))),"")</f>
        <v/>
      </c>
      <c r="AG7" s="386" cm="1">
        <f t="array" ref="AG7">IFERROR(INDEX('Guias Salariais'!$D$1:$D$1000,SMALL(IF(AG$1='Guias Salariais'!$C$1:$C$1000,ROW('Guias Salariais'!$C$1:$C$1000)-ROW('Guias Salariais'!$C$1)+1),ROW(6:6))),"")</f>
        <v>12432.29125</v>
      </c>
      <c r="AH7" s="626" cm="1">
        <f t="array" ref="AH7">IFERROR(INDEX('Guias Salariais'!$D$1:$D$1000,SMALL(IF(AH$1='Guias Salariais'!$C$1:$C$1000,ROW('Guias Salariais'!$C$1:$C$1000)-ROW('Guias Salariais'!$C$1)+1),ROW(6:6))),"")</f>
        <v>20400</v>
      </c>
      <c r="AI7" s="386" cm="1">
        <f t="array" ref="AI7">IFERROR(INDEX('Guias Salariais'!$D$1:$D$1000,SMALL(IF(AI$1='Guias Salariais'!$C$1:$C$1000,ROW('Guias Salariais'!$C$1:$C$1000)-ROW('Guias Salariais'!$C$1)+1),ROW(6:6))),"")</f>
        <v>11850</v>
      </c>
      <c r="AJ7" s="549" cm="1">
        <f t="array" ref="AJ7">IFERROR(INDEX('Guias Salariais'!$D$1:$D$1000,SMALL(IF(AJ$1='Guias Salariais'!$C$1:$C$1000,ROW('Guias Salariais'!$C$1:$C$1000)-ROW('Guias Salariais'!$C$1)+1),ROW(6:6))),"")</f>
        <v>13700</v>
      </c>
    </row>
    <row r="8" spans="1:36" x14ac:dyDescent="0.25">
      <c r="A8" s="689"/>
      <c r="B8" s="383" t="str" cm="1">
        <f t="array" ref="B8">IFERROR(INDEX('Guias Salariais'!$D$1:$D$1000,SMALL(IF(B$1='Guias Salariais'!$C$1:$C$1000,ROW('Guias Salariais'!$C$1:$C$1000)-ROW('Guias Salariais'!$C$1)+1),ROW(7:7))),"")</f>
        <v/>
      </c>
      <c r="C8" s="385" t="str" cm="1">
        <f t="array" ref="C8">IFERROR(INDEX('Guias Salariais'!$D$1:$D$1000,SMALL(IF(C$1='Guias Salariais'!$C$1:$C$1000,ROW('Guias Salariais'!$C$1:$C$1000)-ROW('Guias Salariais'!$C$1)+1),ROW(7:7))),"")</f>
        <v/>
      </c>
      <c r="D8" s="385" t="str" cm="1">
        <f t="array" ref="D8">IFERROR(INDEX('Guias Salariais'!$D$1:$D$1000,SMALL(IF(D$1='Guias Salariais'!$C$1:$C$1000,ROW('Guias Salariais'!$C$1:$C$1000)-ROW('Guias Salariais'!$C$1)+1),ROW(7:7))),"")</f>
        <v/>
      </c>
      <c r="E8" s="276" t="str" cm="1">
        <f t="array" ref="E8">IFERROR(INDEX('Guias Salariais'!$D$1:$D$1000,SMALL(IF(E$1='Guias Salariais'!$C$1:$C$1000,ROW('Guias Salariais'!$C$1:$C$1000)-ROW('Guias Salariais'!$C$1)+1),ROW(7:7))),"")</f>
        <v/>
      </c>
      <c r="F8" s="386" t="str" cm="1">
        <f t="array" ref="F8">IFERROR(INDEX('Guias Salariais'!$D$1:$D$1000,SMALL(IF(F$1='Guias Salariais'!$C$1:$C$1000,ROW('Guias Salariais'!$C$1:$C$1000)-ROW('Guias Salariais'!$C$1)+1),ROW(7:7))),"")</f>
        <v/>
      </c>
      <c r="G8" s="386" t="str" cm="1">
        <f t="array" ref="G8">IFERROR(INDEX('Guias Salariais'!$D$1:$D$1000,SMALL(IF(G$1='Guias Salariais'!$C$1:$C$1000,ROW('Guias Salariais'!$C$1:$C$1000)-ROW('Guias Salariais'!$C$1)+1),ROW(7:7))),"")</f>
        <v/>
      </c>
      <c r="H8" s="383" t="str" cm="1">
        <f t="array" ref="H8">IFERROR(INDEX('Guias Salariais'!$D$1:$D$1000,SMALL(IF(H$1='Guias Salariais'!$C$1:$C$1000,ROW('Guias Salariais'!$C$1:$C$1000)-ROW('Guias Salariais'!$C$1)+1),ROW(7:7))),"")</f>
        <v/>
      </c>
      <c r="I8" s="276" t="str" cm="1">
        <f t="array" ref="I8">IFERROR(INDEX('Guias Salariais'!$D$1:$D$1000,SMALL(IF(I$1='Guias Salariais'!$C$1:$C$1000,ROW('Guias Salariais'!$C$1:$C$1000)-ROW('Guias Salariais'!$C$1)+1),ROW(7:7))),"")</f>
        <v/>
      </c>
      <c r="J8" s="386" cm="1">
        <f t="array" ref="J8">IFERROR(INDEX('Guias Salariais'!$D$1:$D$1000,SMALL(IF(J$1='Guias Salariais'!$C$1:$C$1000,ROW('Guias Salariais'!$C$1:$C$1000)-ROW('Guias Salariais'!$C$1)+1),ROW(7:7))),"")</f>
        <v>4647.3125</v>
      </c>
      <c r="K8" s="386" cm="1">
        <f t="array" ref="K8">IFERROR(INDEX('Guias Salariais'!$D$1:$D$1000,SMALL(IF(K$1='Guias Salariais'!$C$1:$C$1000,ROW('Guias Salariais'!$C$1:$C$1000)-ROW('Guias Salariais'!$C$1)+1),ROW(7:7))),"")</f>
        <v>6733.9174999999996</v>
      </c>
      <c r="L8" s="383" cm="1">
        <f t="array" ref="L8">IFERROR(INDEX('Guias Salariais'!$D$1:$D$1000,SMALL(IF(L$1='Guias Salariais'!$C$1:$C$1000,ROW('Guias Salariais'!$C$1:$C$1000)-ROW('Guias Salariais'!$C$1)+1),ROW(7:7))),"")</f>
        <v>18666.666666666668</v>
      </c>
      <c r="M8" s="276" t="str" cm="1">
        <f t="array" ref="M8">IFERROR(INDEX('Guias Salariais'!$D$1:$D$1000,SMALL(IF(M$1='Guias Salariais'!$C$1:$C$1000,ROW('Guias Salariais'!$C$1:$C$1000)-ROW('Guias Salariais'!$C$1)+1),ROW(7:7))),"")</f>
        <v/>
      </c>
      <c r="N8" s="386" t="str" cm="1">
        <f t="array" ref="N8">IFERROR(INDEX('Guias Salariais'!$D$1:$D$1000,SMALL(IF(N$1='Guias Salariais'!$C$1:$C$1000,ROW('Guias Salariais'!$C$1:$C$1000)-ROW('Guias Salariais'!$C$1)+1),ROW(7:7))),"")</f>
        <v/>
      </c>
      <c r="O8" s="386" t="str" cm="1">
        <f t="array" ref="O8">IFERROR(INDEX('Guias Salariais'!$D$1:$D$1000,SMALL(IF(O$1='Guias Salariais'!$C$1:$C$1000,ROW('Guias Salariais'!$C$1:$C$1000)-ROW('Guias Salariais'!$C$1)+1),ROW(7:7))),"")</f>
        <v/>
      </c>
      <c r="P8" s="383" t="str" cm="1">
        <f t="array" ref="P8">IFERROR(INDEX('Guias Salariais'!$D$1:$D$1000,SMALL(IF(P$1='Guias Salariais'!$C$1:$C$1000,ROW('Guias Salariais'!$C$1:$C$1000)-ROW('Guias Salariais'!$C$1)+1),ROW(7:7))),"")</f>
        <v/>
      </c>
      <c r="Q8" s="385" t="str" cm="1">
        <f t="array" ref="Q8">IFERROR(INDEX('Guias Salariais'!$D$1:$D$1000,SMALL(IF(Q$1='Guias Salariais'!$C$1:$C$1000,ROW('Guias Salariais'!$C$1:$C$1000)-ROW('Guias Salariais'!$C$1)+1),ROW(7:7))),"")</f>
        <v/>
      </c>
      <c r="R8" s="385" t="str" cm="1">
        <f t="array" ref="R8">IFERROR(INDEX('Guias Salariais'!$D$1:$D$1000,SMALL(IF(R$1='Guias Salariais'!$C$1:$C$1000,ROW('Guias Salariais'!$C$1:$C$1000)-ROW('Guias Salariais'!$C$1)+1),ROW(7:7))),"")</f>
        <v/>
      </c>
      <c r="S8" s="276" cm="1">
        <f t="array" ref="S8">IFERROR(INDEX('Guias Salariais'!$D$1:$D$1000,SMALL(IF(S$1='Guias Salariais'!$C$1:$C$1000,ROW('Guias Salariais'!$C$1:$C$1000)-ROW('Guias Salariais'!$C$1)+1),ROW(7:7))),"")</f>
        <v>3661.4612499999994</v>
      </c>
      <c r="T8" s="386" cm="1">
        <f t="array" ref="T8">IFERROR(INDEX('Guias Salariais'!$D$1:$D$1000,SMALL(IF(T$1='Guias Salariais'!$C$1:$C$1000,ROW('Guias Salariais'!$C$1:$C$1000)-ROW('Guias Salariais'!$C$1)+1),ROW(7:7))),"")</f>
        <v>5822.9137500000006</v>
      </c>
      <c r="U8" s="605"/>
      <c r="V8" s="383" t="str" cm="1">
        <f t="array" ref="V8">IFERROR(INDEX('Guias Salariais'!$D$1:$D$1000,SMALL(IF(V$1='Guias Salariais'!$C$1:$C$1000,ROW('Guias Salariais'!$C$1:$C$1000)-ROW('Guias Salariais'!$C$1)+1),ROW(7:7))),"")</f>
        <v/>
      </c>
      <c r="W8" s="385" t="str" cm="1">
        <f t="array" ref="W8">IFERROR(INDEX('Guias Salariais'!$D$1:$D$1000,SMALL(IF(W$1='Guias Salariais'!$C$1:$C$1000,ROW('Guias Salariais'!$C$1:$C$1000)-ROW('Guias Salariais'!$C$1)+1),ROW(7:7))),"")</f>
        <v/>
      </c>
      <c r="X8" s="385" t="str" cm="1">
        <f t="array" ref="X8">IFERROR(INDEX('Guias Salariais'!$D$1:$D$1000,SMALL(IF(X$1='Guias Salariais'!$C$1:$C$1000,ROW('Guias Salariais'!$C$1:$C$1000)-ROW('Guias Salariais'!$C$1)+1),ROW(7:7))),"")</f>
        <v/>
      </c>
      <c r="Y8" s="276" cm="1">
        <f t="array" ref="Y8">IFERROR(INDEX('Guias Salariais'!$D$1:$D$1000,SMALL(IF(Y$1='Guias Salariais'!$C$1:$C$1000,ROW('Guias Salariais'!$C$1:$C$1000)-ROW('Guias Salariais'!$C$1)+1),ROW(7:7))),"")</f>
        <v>5880.125</v>
      </c>
      <c r="Z8" s="386" cm="1">
        <f t="array" ref="Z8">IFERROR(INDEX('Guias Salariais'!$D$1:$D$1000,SMALL(IF(Z$1='Guias Salariais'!$C$1:$C$1000,ROW('Guias Salariais'!$C$1:$C$1000)-ROW('Guias Salariais'!$C$1)+1),ROW(7:7))),"")</f>
        <v>9000</v>
      </c>
      <c r="AA8" s="386" cm="1">
        <f t="array" ref="AA8">IFERROR(INDEX('Guias Salariais'!$D$1:$D$1000,SMALL(IF(AA$1='Guias Salariais'!$C$1:$C$1000,ROW('Guias Salariais'!$C$1:$C$1000)-ROW('Guias Salariais'!$C$1)+1),ROW(7:7))),"")</f>
        <v>12916.666666666666</v>
      </c>
      <c r="AB8" s="383" t="str" cm="1">
        <f t="array" ref="AB8">IFERROR(INDEX('Guias Salariais'!$D$1:$D$1000,SMALL(IF(AB$1='Guias Salariais'!$C$1:$C$1000,ROW('Guias Salariais'!$C$1:$C$1000)-ROW('Guias Salariais'!$C$1)+1),ROW(7:7))),"")</f>
        <v/>
      </c>
      <c r="AC8" s="385" t="str" cm="1">
        <f t="array" ref="AC8">IFERROR(INDEX('Guias Salariais'!$D$1:$D$1000,SMALL(IF(AC$1='Guias Salariais'!$C$1:$C$1000,ROW('Guias Salariais'!$C$1:$C$1000)-ROW('Guias Salariais'!$C$1)+1),ROW(7:7))),"")</f>
        <v/>
      </c>
      <c r="AD8" s="385" cm="1">
        <f t="array" ref="AD8">IFERROR(INDEX('Guias Salariais'!$D$1:$D$1000,SMALL(IF(AD$1='Guias Salariais'!$C$1:$C$1000,ROW('Guias Salariais'!$C$1:$C$1000)-ROW('Guias Salariais'!$C$1)+1),ROW(7:7))),"")</f>
        <v>9583.3362499999985</v>
      </c>
      <c r="AE8" s="276" t="str" cm="1">
        <f t="array" ref="AE8">IFERROR(INDEX('Guias Salariais'!$D$1:$D$1000,SMALL(IF(AE$1='Guias Salariais'!$C$1:$C$1000,ROW('Guias Salariais'!$C$1:$C$1000)-ROW('Guias Salariais'!$C$1)+1),ROW(7:7))),"")</f>
        <v/>
      </c>
      <c r="AF8" s="386" t="str" cm="1">
        <f t="array" ref="AF8">IFERROR(INDEX('Guias Salariais'!$D$1:$D$1000,SMALL(IF(AF$1='Guias Salariais'!$C$1:$C$1000,ROW('Guias Salariais'!$C$1:$C$1000)-ROW('Guias Salariais'!$C$1)+1),ROW(7:7))),"")</f>
        <v/>
      </c>
      <c r="AG8" s="386" cm="1">
        <f t="array" ref="AG8">IFERROR(INDEX('Guias Salariais'!$D$1:$D$1000,SMALL(IF(AG$1='Guias Salariais'!$C$1:$C$1000,ROW('Guias Salariais'!$C$1:$C$1000)-ROW('Guias Salariais'!$C$1)+1),ROW(7:7))),"")</f>
        <v>14637.5</v>
      </c>
      <c r="AH8" s="626" cm="1">
        <f t="array" ref="AH8">IFERROR(INDEX('Guias Salariais'!$D$1:$D$1000,SMALL(IF(AH$1='Guias Salariais'!$C$1:$C$1000,ROW('Guias Salariais'!$C$1:$C$1000)-ROW('Guias Salariais'!$C$1)+1),ROW(7:7))),"")</f>
        <v>17325</v>
      </c>
      <c r="AI8" s="386" cm="1">
        <f t="array" ref="AI8">IFERROR(INDEX('Guias Salariais'!$D$1:$D$1000,SMALL(IF(AI$1='Guias Salariais'!$C$1:$C$1000,ROW('Guias Salariais'!$C$1:$C$1000)-ROW('Guias Salariais'!$C$1)+1),ROW(7:7))),"")</f>
        <v>8771.875</v>
      </c>
      <c r="AJ8" s="549" cm="1">
        <f t="array" ref="AJ8">IFERROR(INDEX('Guias Salariais'!$D$1:$D$1000,SMALL(IF(AJ$1='Guias Salariais'!$C$1:$C$1000,ROW('Guias Salariais'!$C$1:$C$1000)-ROW('Guias Salariais'!$C$1)+1),ROW(7:7))),"")</f>
        <v>14350</v>
      </c>
    </row>
    <row r="9" spans="1:36" x14ac:dyDescent="0.25">
      <c r="A9" s="689"/>
      <c r="B9" s="383" t="str" cm="1">
        <f t="array" ref="B9">IFERROR(INDEX('Guias Salariais'!$D$1:$D$1000,SMALL(IF(B$1='Guias Salariais'!$C$1:$C$1000,ROW('Guias Salariais'!$C$1:$C$1000)-ROW('Guias Salariais'!$C$1)+1),ROW(8:8))),"")</f>
        <v/>
      </c>
      <c r="C9" s="385" t="str" cm="1">
        <f t="array" ref="C9">IFERROR(INDEX('Guias Salariais'!$D$1:$D$1000,SMALL(IF(C$1='Guias Salariais'!$C$1:$C$1000,ROW('Guias Salariais'!$C$1:$C$1000)-ROW('Guias Salariais'!$C$1)+1),ROW(8:8))),"")</f>
        <v/>
      </c>
      <c r="D9" s="385" t="str" cm="1">
        <f t="array" ref="D9">IFERROR(INDEX('Guias Salariais'!$D$1:$D$1000,SMALL(IF(D$1='Guias Salariais'!$C$1:$C$1000,ROW('Guias Salariais'!$C$1:$C$1000)-ROW('Guias Salariais'!$C$1)+1),ROW(8:8))),"")</f>
        <v/>
      </c>
      <c r="E9" s="276" t="str" cm="1">
        <f t="array" ref="E9">IFERROR(INDEX('Guias Salariais'!$D$1:$D$1000,SMALL(IF(E$1='Guias Salariais'!$C$1:$C$1000,ROW('Guias Salariais'!$C$1:$C$1000)-ROW('Guias Salariais'!$C$1)+1),ROW(8:8))),"")</f>
        <v/>
      </c>
      <c r="F9" s="386" t="str" cm="1">
        <f t="array" ref="F9">IFERROR(INDEX('Guias Salariais'!$D$1:$D$1000,SMALL(IF(F$1='Guias Salariais'!$C$1:$C$1000,ROW('Guias Salariais'!$C$1:$C$1000)-ROW('Guias Salariais'!$C$1)+1),ROW(8:8))),"")</f>
        <v/>
      </c>
      <c r="G9" s="386" t="str" cm="1">
        <f t="array" ref="G9">IFERROR(INDEX('Guias Salariais'!$D$1:$D$1000,SMALL(IF(G$1='Guias Salariais'!$C$1:$C$1000,ROW('Guias Salariais'!$C$1:$C$1000)-ROW('Guias Salariais'!$C$1)+1),ROW(8:8))),"")</f>
        <v/>
      </c>
      <c r="H9" s="383" t="str" cm="1">
        <f t="array" ref="H9">IFERROR(INDEX('Guias Salariais'!$D$1:$D$1000,SMALL(IF(H$1='Guias Salariais'!$C$1:$C$1000,ROW('Guias Salariais'!$C$1:$C$1000)-ROW('Guias Salariais'!$C$1)+1),ROW(8:8))),"")</f>
        <v/>
      </c>
      <c r="I9" s="276" t="str" cm="1">
        <f t="array" ref="I9">IFERROR(INDEX('Guias Salariais'!$D$1:$D$1000,SMALL(IF(I$1='Guias Salariais'!$C$1:$C$1000,ROW('Guias Salariais'!$C$1:$C$1000)-ROW('Guias Salariais'!$C$1)+1),ROW(8:8))),"")</f>
        <v/>
      </c>
      <c r="J9" s="386" t="str" cm="1">
        <f t="array" ref="J9">IFERROR(INDEX('Guias Salariais'!$D$1:$D$1000,SMALL(IF(J$1='Guias Salariais'!$C$1:$C$1000,ROW('Guias Salariais'!$C$1:$C$1000)-ROW('Guias Salariais'!$C$1)+1),ROW(8:8))),"")</f>
        <v/>
      </c>
      <c r="K9" s="605"/>
      <c r="L9" s="383" cm="1">
        <f t="array" ref="L9">IFERROR(INDEX('Guias Salariais'!$D$1:$D$1000,SMALL(IF(L$1='Guias Salariais'!$C$1:$C$1000,ROW('Guias Salariais'!$C$1:$C$1000)-ROW('Guias Salariais'!$C$1)+1),ROW(8:8))),"")</f>
        <v>18500</v>
      </c>
      <c r="M9" s="276" t="str" cm="1">
        <f t="array" ref="M9">IFERROR(INDEX('Guias Salariais'!$D$1:$D$1000,SMALL(IF(M$1='Guias Salariais'!$C$1:$C$1000,ROW('Guias Salariais'!$C$1:$C$1000)-ROW('Guias Salariais'!$C$1)+1),ROW(8:8))),"")</f>
        <v/>
      </c>
      <c r="N9" s="386" t="str" cm="1">
        <f t="array" ref="N9">IFERROR(INDEX('Guias Salariais'!$D$1:$D$1000,SMALL(IF(N$1='Guias Salariais'!$C$1:$C$1000,ROW('Guias Salariais'!$C$1:$C$1000)-ROW('Guias Salariais'!$C$1)+1),ROW(8:8))),"")</f>
        <v/>
      </c>
      <c r="O9" s="386" t="str" cm="1">
        <f t="array" ref="O9">IFERROR(INDEX('Guias Salariais'!$D$1:$D$1000,SMALL(IF(O$1='Guias Salariais'!$C$1:$C$1000,ROW('Guias Salariais'!$C$1:$C$1000)-ROW('Guias Salariais'!$C$1)+1),ROW(8:8))),"")</f>
        <v/>
      </c>
      <c r="P9" s="383" t="str" cm="1">
        <f t="array" ref="P9">IFERROR(INDEX('Guias Salariais'!$D$1:$D$1000,SMALL(IF(P$1='Guias Salariais'!$C$1:$C$1000,ROW('Guias Salariais'!$C$1:$C$1000)-ROW('Guias Salariais'!$C$1)+1),ROW(8:8))),"")</f>
        <v/>
      </c>
      <c r="Q9" s="385" t="str" cm="1">
        <f t="array" ref="Q9">IFERROR(INDEX('Guias Salariais'!$D$1:$D$1000,SMALL(IF(Q$1='Guias Salariais'!$C$1:$C$1000,ROW('Guias Salariais'!$C$1:$C$1000)-ROW('Guias Salariais'!$C$1)+1),ROW(8:8))),"")</f>
        <v/>
      </c>
      <c r="R9" s="385" t="str" cm="1">
        <f t="array" ref="R9">IFERROR(INDEX('Guias Salariais'!$D$1:$D$1000,SMALL(IF(R$1='Guias Salariais'!$C$1:$C$1000,ROW('Guias Salariais'!$C$1:$C$1000)-ROW('Guias Salariais'!$C$1)+1),ROW(8:8))),"")</f>
        <v/>
      </c>
      <c r="S9" s="276" cm="1">
        <f t="array" ref="S9">IFERROR(INDEX('Guias Salariais'!$D$1:$D$1000,SMALL(IF(S$1='Guias Salariais'!$C$1:$C$1000,ROW('Guias Salariais'!$C$1:$C$1000)-ROW('Guias Salariais'!$C$1)+1),ROW(8:8))),"")</f>
        <v>3925.8428571428572</v>
      </c>
      <c r="T9" s="386" cm="1">
        <f t="array" ref="T9">IFERROR(INDEX('Guias Salariais'!$D$1:$D$1000,SMALL(IF(T$1='Guias Salariais'!$C$1:$C$1000,ROW('Guias Salariais'!$C$1:$C$1000)-ROW('Guias Salariais'!$C$1)+1),ROW(8:8))),"")</f>
        <v>5822.9137500000006</v>
      </c>
      <c r="U9" s="386" cm="1">
        <f t="array" ref="U9">IFERROR(INDEX('Guias Salariais'!$D$1:$D$1000,SMALL(IF(U$1='Guias Salariais'!$C$1:$C$1000,ROW('Guias Salariais'!$C$1:$C$1000)-ROW('Guias Salariais'!$C$1)+1),ROW(8:8))),"")</f>
        <v>8000</v>
      </c>
      <c r="V9" s="383" t="str" cm="1">
        <f t="array" ref="V9">IFERROR(INDEX('Guias Salariais'!$D$1:$D$1000,SMALL(IF(V$1='Guias Salariais'!$C$1:$C$1000,ROW('Guias Salariais'!$C$1:$C$1000)-ROW('Guias Salariais'!$C$1)+1),ROW(8:8))),"")</f>
        <v/>
      </c>
      <c r="W9" s="385" t="str" cm="1">
        <f t="array" ref="W9">IFERROR(INDEX('Guias Salariais'!$D$1:$D$1000,SMALL(IF(W$1='Guias Salariais'!$C$1:$C$1000,ROW('Guias Salariais'!$C$1:$C$1000)-ROW('Guias Salariais'!$C$1)+1),ROW(8:8))),"")</f>
        <v/>
      </c>
      <c r="X9" s="385" t="str" cm="1">
        <f t="array" ref="X9">IFERROR(INDEX('Guias Salariais'!$D$1:$D$1000,SMALL(IF(X$1='Guias Salariais'!$C$1:$C$1000,ROW('Guias Salariais'!$C$1:$C$1000)-ROW('Guias Salariais'!$C$1)+1),ROW(8:8))),"")</f>
        <v/>
      </c>
      <c r="Y9" s="276" cm="1">
        <f t="array" ref="Y9">IFERROR(INDEX('Guias Salariais'!$D$1:$D$1000,SMALL(IF(Y$1='Guias Salariais'!$C$1:$C$1000,ROW('Guias Salariais'!$C$1:$C$1000)-ROW('Guias Salariais'!$C$1)+1),ROW(8:8))),"")</f>
        <v>5745.8325000000004</v>
      </c>
      <c r="Z9" s="386" cm="1">
        <f t="array" ref="Z9">IFERROR(INDEX('Guias Salariais'!$D$1:$D$1000,SMALL(IF(Z$1='Guias Salariais'!$C$1:$C$1000,ROW('Guias Salariais'!$C$1:$C$1000)-ROW('Guias Salariais'!$C$1)+1),ROW(8:8))),"")</f>
        <v>9800</v>
      </c>
      <c r="AA9" s="605"/>
      <c r="AB9" s="383" t="str" cm="1">
        <f t="array" ref="AB9">IFERROR(INDEX('Guias Salariais'!$D$1:$D$1000,SMALL(IF(AB$1='Guias Salariais'!$C$1:$C$1000,ROW('Guias Salariais'!$C$1:$C$1000)-ROW('Guias Salariais'!$C$1)+1),ROW(8:8))),"")</f>
        <v/>
      </c>
      <c r="AC9" s="385" t="str" cm="1">
        <f t="array" ref="AC9">IFERROR(INDEX('Guias Salariais'!$D$1:$D$1000,SMALL(IF(AC$1='Guias Salariais'!$C$1:$C$1000,ROW('Guias Salariais'!$C$1:$C$1000)-ROW('Guias Salariais'!$C$1)+1),ROW(8:8))),"")</f>
        <v/>
      </c>
      <c r="AD9" s="385" cm="1">
        <f t="array" ref="AD9">IFERROR(INDEX('Guias Salariais'!$D$1:$D$1000,SMALL(IF(AD$1='Guias Salariais'!$C$1:$C$1000,ROW('Guias Salariais'!$C$1:$C$1000)-ROW('Guias Salariais'!$C$1)+1),ROW(8:8))),"")</f>
        <v>9025</v>
      </c>
      <c r="AE9" s="276" t="str" cm="1">
        <f t="array" ref="AE9">IFERROR(INDEX('Guias Salariais'!$D$1:$D$1000,SMALL(IF(AE$1='Guias Salariais'!$C$1:$C$1000,ROW('Guias Salariais'!$C$1:$C$1000)-ROW('Guias Salariais'!$C$1)+1),ROW(8:8))),"")</f>
        <v/>
      </c>
      <c r="AF9" s="386" t="str" cm="1">
        <f t="array" ref="AF9">IFERROR(INDEX('Guias Salariais'!$D$1:$D$1000,SMALL(IF(AF$1='Guias Salariais'!$C$1:$C$1000,ROW('Guias Salariais'!$C$1:$C$1000)-ROW('Guias Salariais'!$C$1)+1),ROW(8:8))),"")</f>
        <v/>
      </c>
      <c r="AG9" s="386" cm="1">
        <f t="array" ref="AG9">IFERROR(INDEX('Guias Salariais'!$D$1:$D$1000,SMALL(IF(AG$1='Guias Salariais'!$C$1:$C$1000,ROW('Guias Salariais'!$C$1:$C$1000)-ROW('Guias Salariais'!$C$1)+1),ROW(8:8))),"")</f>
        <v>12166.67</v>
      </c>
      <c r="AH9" s="626" cm="1">
        <f t="array" ref="AH9">IFERROR(INDEX('Guias Salariais'!$D$1:$D$1000,SMALL(IF(AH$1='Guias Salariais'!$C$1:$C$1000,ROW('Guias Salariais'!$C$1:$C$1000)-ROW('Guias Salariais'!$C$1)+1),ROW(8:8))),"")</f>
        <v>15512.5</v>
      </c>
      <c r="AI9" s="386" cm="1">
        <f t="array" ref="AI9">IFERROR(INDEX('Guias Salariais'!$D$1:$D$1000,SMALL(IF(AI$1='Guias Salariais'!$C$1:$C$1000,ROW('Guias Salariais'!$C$1:$C$1000)-ROW('Guias Salariais'!$C$1)+1),ROW(8:8))),"")</f>
        <v>8921.8774999999987</v>
      </c>
      <c r="AJ9" s="549" cm="1">
        <f t="array" ref="AJ9">IFERROR(INDEX('Guias Salariais'!$D$1:$D$1000,SMALL(IF(AJ$1='Guias Salariais'!$C$1:$C$1000,ROW('Guias Salariais'!$C$1:$C$1000)-ROW('Guias Salariais'!$C$1)+1),ROW(8:8))),"")</f>
        <v>14700</v>
      </c>
    </row>
    <row r="10" spans="1:36" x14ac:dyDescent="0.25">
      <c r="A10" s="689"/>
      <c r="B10" s="383" t="str" cm="1">
        <f t="array" ref="B10">IFERROR(INDEX('Guias Salariais'!$D$1:$D$1000,SMALL(IF(B$1='Guias Salariais'!$C$1:$C$1000,ROW('Guias Salariais'!$C$1:$C$1000)-ROW('Guias Salariais'!$C$1)+1),ROW(9:9))),"")</f>
        <v/>
      </c>
      <c r="C10" s="385" t="str" cm="1">
        <f t="array" ref="C10">IFERROR(INDEX('Guias Salariais'!$D$1:$D$1000,SMALL(IF(C$1='Guias Salariais'!$C$1:$C$1000,ROW('Guias Salariais'!$C$1:$C$1000)-ROW('Guias Salariais'!$C$1)+1),ROW(9:9))),"")</f>
        <v/>
      </c>
      <c r="D10" s="385" t="str" cm="1">
        <f t="array" ref="D10">IFERROR(INDEX('Guias Salariais'!$D$1:$D$1000,SMALL(IF(D$1='Guias Salariais'!$C$1:$C$1000,ROW('Guias Salariais'!$C$1:$C$1000)-ROW('Guias Salariais'!$C$1)+1),ROW(9:9))),"")</f>
        <v/>
      </c>
      <c r="E10" s="276" t="str" cm="1">
        <f t="array" ref="E10">IFERROR(INDEX('Guias Salariais'!$D$1:$D$1000,SMALL(IF(E$1='Guias Salariais'!$C$1:$C$1000,ROW('Guias Salariais'!$C$1:$C$1000)-ROW('Guias Salariais'!$C$1)+1),ROW(9:9))),"")</f>
        <v/>
      </c>
      <c r="F10" s="386" t="str" cm="1">
        <f t="array" ref="F10">IFERROR(INDEX('Guias Salariais'!$D$1:$D$1000,SMALL(IF(F$1='Guias Salariais'!$C$1:$C$1000,ROW('Guias Salariais'!$C$1:$C$1000)-ROW('Guias Salariais'!$C$1)+1),ROW(9:9))),"")</f>
        <v/>
      </c>
      <c r="G10" s="386" t="str" cm="1">
        <f t="array" ref="G10">IFERROR(INDEX('Guias Salariais'!$D$1:$D$1000,SMALL(IF(G$1='Guias Salariais'!$C$1:$C$1000,ROW('Guias Salariais'!$C$1:$C$1000)-ROW('Guias Salariais'!$C$1)+1),ROW(9:9))),"")</f>
        <v/>
      </c>
      <c r="H10" s="383" t="str" cm="1">
        <f t="array" ref="H10">IFERROR(INDEX('Guias Salariais'!$D$1:$D$1000,SMALL(IF(H$1='Guias Salariais'!$C$1:$C$1000,ROW('Guias Salariais'!$C$1:$C$1000)-ROW('Guias Salariais'!$C$1)+1),ROW(9:9))),"")</f>
        <v/>
      </c>
      <c r="I10" s="276" t="str" cm="1">
        <f t="array" ref="I10">IFERROR(INDEX('Guias Salariais'!$D$1:$D$1000,SMALL(IF(I$1='Guias Salariais'!$C$1:$C$1000,ROW('Guias Salariais'!$C$1:$C$1000)-ROW('Guias Salariais'!$C$1)+1),ROW(9:9))),"")</f>
        <v/>
      </c>
      <c r="J10" s="386" t="str" cm="1">
        <f t="array" ref="J10">IFERROR(INDEX('Guias Salariais'!$D$1:$D$1000,SMALL(IF(J$1='Guias Salariais'!$C$1:$C$1000,ROW('Guias Salariais'!$C$1:$C$1000)-ROW('Guias Salariais'!$C$1)+1),ROW(9:9))),"")</f>
        <v/>
      </c>
      <c r="K10" s="386" cm="1">
        <f t="array" ref="K10">IFERROR(INDEX('Guias Salariais'!$D$1:$D$1000,SMALL(IF(K$1='Guias Salariais'!$C$1:$C$1000,ROW('Guias Salariais'!$C$1:$C$1000)-ROW('Guias Salariais'!$C$1)+1),ROW(9:9))),"")</f>
        <v>6686.4562500000002</v>
      </c>
      <c r="L10" s="383" cm="1">
        <f t="array" ref="L10">IFERROR(INDEX('Guias Salariais'!$D$1:$D$1000,SMALL(IF(L$1='Guias Salariais'!$C$1:$C$1000,ROW('Guias Salariais'!$C$1:$C$1000)-ROW('Guias Salariais'!$C$1)+1),ROW(9:9))),"")</f>
        <v>12000</v>
      </c>
      <c r="M10" s="276" t="str" cm="1">
        <f t="array" ref="M10">IFERROR(INDEX('Guias Salariais'!$D$1:$D$1000,SMALL(IF(M$1='Guias Salariais'!$C$1:$C$1000,ROW('Guias Salariais'!$C$1:$C$1000)-ROW('Guias Salariais'!$C$1)+1),ROW(9:9))),"")</f>
        <v/>
      </c>
      <c r="N10" s="386" t="str" cm="1">
        <f t="array" ref="N10">IFERROR(INDEX('Guias Salariais'!$D$1:$D$1000,SMALL(IF(N$1='Guias Salariais'!$C$1:$C$1000,ROW('Guias Salariais'!$C$1:$C$1000)-ROW('Guias Salariais'!$C$1)+1),ROW(9:9))),"")</f>
        <v/>
      </c>
      <c r="O10" s="386" t="str" cm="1">
        <f t="array" ref="O10">IFERROR(INDEX('Guias Salariais'!$D$1:$D$1000,SMALL(IF(O$1='Guias Salariais'!$C$1:$C$1000,ROW('Guias Salariais'!$C$1:$C$1000)-ROW('Guias Salariais'!$C$1)+1),ROW(9:9))),"")</f>
        <v/>
      </c>
      <c r="P10" s="383" t="str" cm="1">
        <f t="array" ref="P10">IFERROR(INDEX('Guias Salariais'!$D$1:$D$1000,SMALL(IF(P$1='Guias Salariais'!$C$1:$C$1000,ROW('Guias Salariais'!$C$1:$C$1000)-ROW('Guias Salariais'!$C$1)+1),ROW(9:9))),"")</f>
        <v/>
      </c>
      <c r="Q10" s="385" t="str" cm="1">
        <f t="array" ref="Q10">IFERROR(INDEX('Guias Salariais'!$D$1:$D$1000,SMALL(IF(Q$1='Guias Salariais'!$C$1:$C$1000,ROW('Guias Salariais'!$C$1:$C$1000)-ROW('Guias Salariais'!$C$1)+1),ROW(9:9))),"")</f>
        <v/>
      </c>
      <c r="R10" s="385" t="str" cm="1">
        <f t="array" ref="R10">IFERROR(INDEX('Guias Salariais'!$D$1:$D$1000,SMALL(IF(R$1='Guias Salariais'!$C$1:$C$1000,ROW('Guias Salariais'!$C$1:$C$1000)-ROW('Guias Salariais'!$C$1)+1),ROW(9:9))),"")</f>
        <v/>
      </c>
      <c r="S10" s="604"/>
      <c r="T10" s="386" cm="1">
        <f t="array" ref="T10">IFERROR(INDEX('Guias Salariais'!$D$1:$D$1000,SMALL(IF(T$1='Guias Salariais'!$C$1:$C$1000,ROW('Guias Salariais'!$C$1:$C$1000)-ROW('Guias Salariais'!$C$1)+1),ROW(9:9))),"")</f>
        <v>5619.7887500000006</v>
      </c>
      <c r="U10" s="386" cm="1">
        <f t="array" ref="U10">IFERROR(INDEX('Guias Salariais'!$D$1:$D$1000,SMALL(IF(U$1='Guias Salariais'!$C$1:$C$1000,ROW('Guias Salariais'!$C$1:$C$1000)-ROW('Guias Salariais'!$C$1)+1),ROW(9:9))),"")</f>
        <v>8600</v>
      </c>
      <c r="V10" s="383" t="str" cm="1">
        <f t="array" ref="V10">IFERROR(INDEX('Guias Salariais'!$D$1:$D$1000,SMALL(IF(V$1='Guias Salariais'!$C$1:$C$1000,ROW('Guias Salariais'!$C$1:$C$1000)-ROW('Guias Salariais'!$C$1)+1),ROW(9:9))),"")</f>
        <v/>
      </c>
      <c r="W10" s="385" t="str" cm="1">
        <f t="array" ref="W10">IFERROR(INDEX('Guias Salariais'!$D$1:$D$1000,SMALL(IF(W$1='Guias Salariais'!$C$1:$C$1000,ROW('Guias Salariais'!$C$1:$C$1000)-ROW('Guias Salariais'!$C$1)+1),ROW(9:9))),"")</f>
        <v/>
      </c>
      <c r="X10" s="385" t="str" cm="1">
        <f t="array" ref="X10">IFERROR(INDEX('Guias Salariais'!$D$1:$D$1000,SMALL(IF(X$1='Guias Salariais'!$C$1:$C$1000,ROW('Guias Salariais'!$C$1:$C$1000)-ROW('Guias Salariais'!$C$1)+1),ROW(9:9))),"")</f>
        <v/>
      </c>
      <c r="Y10" s="276" cm="1">
        <f t="array" ref="Y10">IFERROR(INDEX('Guias Salariais'!$D$1:$D$1000,SMALL(IF(Y$1='Guias Salariais'!$C$1:$C$1000,ROW('Guias Salariais'!$C$1:$C$1000)-ROW('Guias Salariais'!$C$1)+1),ROW(9:9))),"")</f>
        <v>6500</v>
      </c>
      <c r="Z10" s="386" cm="1">
        <f t="array" ref="Z10">IFERROR(INDEX('Guias Salariais'!$D$1:$D$1000,SMALL(IF(Z$1='Guias Salariais'!$C$1:$C$1000,ROW('Guias Salariais'!$C$1:$C$1000)-ROW('Guias Salariais'!$C$1)+1),ROW(9:9))),"")</f>
        <v>9083.3333333333339</v>
      </c>
      <c r="AA10" s="605"/>
      <c r="AB10" s="383" t="str" cm="1">
        <f t="array" ref="AB10">IFERROR(INDEX('Guias Salariais'!$D$1:$D$1000,SMALL(IF(AB$1='Guias Salariais'!$C$1:$C$1000,ROW('Guias Salariais'!$C$1:$C$1000)-ROW('Guias Salariais'!$C$1)+1),ROW(9:9))),"")</f>
        <v/>
      </c>
      <c r="AC10" s="385" t="str" cm="1">
        <f t="array" ref="AC10">IFERROR(INDEX('Guias Salariais'!$D$1:$D$1000,SMALL(IF(AC$1='Guias Salariais'!$C$1:$C$1000,ROW('Guias Salariais'!$C$1:$C$1000)-ROW('Guias Salariais'!$C$1)+1),ROW(9:9))),"")</f>
        <v/>
      </c>
      <c r="AD10" s="385" t="str" cm="1">
        <f t="array" ref="AD10">IFERROR(INDEX('Guias Salariais'!$D$1:$D$1000,SMALL(IF(AD$1='Guias Salariais'!$C$1:$C$1000,ROW('Guias Salariais'!$C$1:$C$1000)-ROW('Guias Salariais'!$C$1)+1),ROW(9:9))),"")</f>
        <v/>
      </c>
      <c r="AE10" s="276" t="str" cm="1">
        <f t="array" ref="AE10">IFERROR(INDEX('Guias Salariais'!$D$1:$D$1000,SMALL(IF(AE$1='Guias Salariais'!$C$1:$C$1000,ROW('Guias Salariais'!$C$1:$C$1000)-ROW('Guias Salariais'!$C$1)+1),ROW(9:9))),"")</f>
        <v/>
      </c>
      <c r="AF10" s="386" t="str" cm="1">
        <f t="array" ref="AF10">IFERROR(INDEX('Guias Salariais'!$D$1:$D$1000,SMALL(IF(AF$1='Guias Salariais'!$C$1:$C$1000,ROW('Guias Salariais'!$C$1:$C$1000)-ROW('Guias Salariais'!$C$1)+1),ROW(9:9))),"")</f>
        <v/>
      </c>
      <c r="AG10" s="386" cm="1">
        <f t="array" ref="AG10">IFERROR(INDEX('Guias Salariais'!$D$1:$D$1000,SMALL(IF(AG$1='Guias Salariais'!$C$1:$C$1000,ROW('Guias Salariais'!$C$1:$C$1000)-ROW('Guias Salariais'!$C$1)+1),ROW(9:9))),"")</f>
        <v>12912.5</v>
      </c>
      <c r="AH10" s="626" cm="1">
        <f t="array" ref="AH10">IFERROR(INDEX('Guias Salariais'!$D$1:$D$1000,SMALL(IF(AH$1='Guias Salariais'!$C$1:$C$1000,ROW('Guias Salariais'!$C$1:$C$1000)-ROW('Guias Salariais'!$C$1)+1),ROW(9:9))),"")</f>
        <v>22432.2925</v>
      </c>
      <c r="AI10" s="386" cm="1">
        <f t="array" ref="AI10">IFERROR(INDEX('Guias Salariais'!$D$1:$D$1000,SMALL(IF(AI$1='Guias Salariais'!$C$1:$C$1000,ROW('Guias Salariais'!$C$1:$C$1000)-ROW('Guias Salariais'!$C$1)+1),ROW(9:9))),"")</f>
        <v>8921.8774999999987</v>
      </c>
      <c r="AJ10" s="549" cm="1">
        <f t="array" ref="AJ10">IFERROR(INDEX('Guias Salariais'!$D$1:$D$1000,SMALL(IF(AJ$1='Guias Salariais'!$C$1:$C$1000,ROW('Guias Salariais'!$C$1:$C$1000)-ROW('Guias Salariais'!$C$1)+1),ROW(9:9))),"")</f>
        <v>10368.75</v>
      </c>
    </row>
    <row r="11" spans="1:36" x14ac:dyDescent="0.25">
      <c r="A11" s="689"/>
      <c r="B11" s="383" t="str" cm="1">
        <f t="array" ref="B11">IFERROR(INDEX('Guias Salariais'!$D$1:$D$1000,SMALL(IF(B$1='Guias Salariais'!$C$1:$C$1000,ROW('Guias Salariais'!$C$1:$C$1000)-ROW('Guias Salariais'!$C$1)+1),ROW(10:10))),"")</f>
        <v/>
      </c>
      <c r="C11" s="385" t="str" cm="1">
        <f t="array" ref="C11">IFERROR(INDEX('Guias Salariais'!$D$1:$D$1000,SMALL(IF(C$1='Guias Salariais'!$C$1:$C$1000,ROW('Guias Salariais'!$C$1:$C$1000)-ROW('Guias Salariais'!$C$1)+1),ROW(10:10))),"")</f>
        <v/>
      </c>
      <c r="D11" s="385" t="str" cm="1">
        <f t="array" ref="D11">IFERROR(INDEX('Guias Salariais'!$D$1:$D$1000,SMALL(IF(D$1='Guias Salariais'!$C$1:$C$1000,ROW('Guias Salariais'!$C$1:$C$1000)-ROW('Guias Salariais'!$C$1)+1),ROW(10:10))),"")</f>
        <v/>
      </c>
      <c r="E11" s="276" t="str" cm="1">
        <f t="array" ref="E11">IFERROR(INDEX('Guias Salariais'!$D$1:$D$1000,SMALL(IF(E$1='Guias Salariais'!$C$1:$C$1000,ROW('Guias Salariais'!$C$1:$C$1000)-ROW('Guias Salariais'!$C$1)+1),ROW(10:10))),"")</f>
        <v/>
      </c>
      <c r="F11" s="386" t="str" cm="1">
        <f t="array" ref="F11">IFERROR(INDEX('Guias Salariais'!$D$1:$D$1000,SMALL(IF(F$1='Guias Salariais'!$C$1:$C$1000,ROW('Guias Salariais'!$C$1:$C$1000)-ROW('Guias Salariais'!$C$1)+1),ROW(10:10))),"")</f>
        <v/>
      </c>
      <c r="G11" s="386" t="str" cm="1">
        <f t="array" ref="G11">IFERROR(INDEX('Guias Salariais'!$D$1:$D$1000,SMALL(IF(G$1='Guias Salariais'!$C$1:$C$1000,ROW('Guias Salariais'!$C$1:$C$1000)-ROW('Guias Salariais'!$C$1)+1),ROW(10:10))),"")</f>
        <v/>
      </c>
      <c r="H11" s="383" t="str" cm="1">
        <f t="array" ref="H11">IFERROR(INDEX('Guias Salariais'!$D$1:$D$1000,SMALL(IF(H$1='Guias Salariais'!$C$1:$C$1000,ROW('Guias Salariais'!$C$1:$C$1000)-ROW('Guias Salariais'!$C$1)+1),ROW(10:10))),"")</f>
        <v/>
      </c>
      <c r="I11" s="276" t="str" cm="1">
        <f t="array" ref="I11">IFERROR(INDEX('Guias Salariais'!$D$1:$D$1000,SMALL(IF(I$1='Guias Salariais'!$C$1:$C$1000,ROW('Guias Salariais'!$C$1:$C$1000)-ROW('Guias Salariais'!$C$1)+1),ROW(10:10))),"")</f>
        <v/>
      </c>
      <c r="J11" s="386" t="str" cm="1">
        <f t="array" ref="J11">IFERROR(INDEX('Guias Salariais'!$D$1:$D$1000,SMALL(IF(J$1='Guias Salariais'!$C$1:$C$1000,ROW('Guias Salariais'!$C$1:$C$1000)-ROW('Guias Salariais'!$C$1)+1),ROW(10:10))),"")</f>
        <v/>
      </c>
      <c r="K11" s="386" cm="1">
        <f t="array" ref="K11">IFERROR(INDEX('Guias Salariais'!$D$1:$D$1000,SMALL(IF(K$1='Guias Salariais'!$C$1:$C$1000,ROW('Guias Salariais'!$C$1:$C$1000)-ROW('Guias Salariais'!$C$1)+1),ROW(10:10))),"")</f>
        <v>7954.3325000000004</v>
      </c>
      <c r="L11" s="383" cm="1">
        <f t="array" ref="L11">IFERROR(INDEX('Guias Salariais'!$D$1:$D$1000,SMALL(IF(L$1='Guias Salariais'!$C$1:$C$1000,ROW('Guias Salariais'!$C$1:$C$1000)-ROW('Guias Salariais'!$C$1)+1),ROW(10:10))),"")</f>
        <v>17300</v>
      </c>
      <c r="M11" s="276" t="str" cm="1">
        <f t="array" ref="M11">IFERROR(INDEX('Guias Salariais'!$D$1:$D$1000,SMALL(IF(M$1='Guias Salariais'!$C$1:$C$1000,ROW('Guias Salariais'!$C$1:$C$1000)-ROW('Guias Salariais'!$C$1)+1),ROW(10:10))),"")</f>
        <v/>
      </c>
      <c r="N11" s="386" t="str" cm="1">
        <f t="array" ref="N11">IFERROR(INDEX('Guias Salariais'!$D$1:$D$1000,SMALL(IF(N$1='Guias Salariais'!$C$1:$C$1000,ROW('Guias Salariais'!$C$1:$C$1000)-ROW('Guias Salariais'!$C$1)+1),ROW(10:10))),"")</f>
        <v/>
      </c>
      <c r="O11" s="386" t="str" cm="1">
        <f t="array" ref="O11">IFERROR(INDEX('Guias Salariais'!$D$1:$D$1000,SMALL(IF(O$1='Guias Salariais'!$C$1:$C$1000,ROW('Guias Salariais'!$C$1:$C$1000)-ROW('Guias Salariais'!$C$1)+1),ROW(10:10))),"")</f>
        <v/>
      </c>
      <c r="P11" s="383" t="str" cm="1">
        <f t="array" ref="P11">IFERROR(INDEX('Guias Salariais'!$D$1:$D$1000,SMALL(IF(P$1='Guias Salariais'!$C$1:$C$1000,ROW('Guias Salariais'!$C$1:$C$1000)-ROW('Guias Salariais'!$C$1)+1),ROW(10:10))),"")</f>
        <v/>
      </c>
      <c r="Q11" s="385" t="str" cm="1">
        <f t="array" ref="Q11">IFERROR(INDEX('Guias Salariais'!$D$1:$D$1000,SMALL(IF(Q$1='Guias Salariais'!$C$1:$C$1000,ROW('Guias Salariais'!$C$1:$C$1000)-ROW('Guias Salariais'!$C$1)+1),ROW(10:10))),"")</f>
        <v/>
      </c>
      <c r="R11" s="385" t="str" cm="1">
        <f t="array" ref="R11">IFERROR(INDEX('Guias Salariais'!$D$1:$D$1000,SMALL(IF(R$1='Guias Salariais'!$C$1:$C$1000,ROW('Guias Salariais'!$C$1:$C$1000)-ROW('Guias Salariais'!$C$1)+1),ROW(10:10))),"")</f>
        <v/>
      </c>
      <c r="S11" s="276" cm="1">
        <f t="array" ref="S11">IFERROR(INDEX('Guias Salariais'!$D$1:$D$1000,SMALL(IF(S$1='Guias Salariais'!$C$1:$C$1000,ROW('Guias Salariais'!$C$1:$C$1000)-ROW('Guias Salariais'!$C$1)+1),ROW(10:10))),"")</f>
        <v>4120.0012500000003</v>
      </c>
      <c r="T11" s="386" cm="1">
        <f t="array" ref="T11">IFERROR(INDEX('Guias Salariais'!$D$1:$D$1000,SMALL(IF(T$1='Guias Salariais'!$C$1:$C$1000,ROW('Guias Salariais'!$C$1:$C$1000)-ROW('Guias Salariais'!$C$1)+1),ROW(10:10))),"")</f>
        <v>5822.9137500000006</v>
      </c>
      <c r="U11" s="386" cm="1">
        <f t="array" ref="U11">IFERROR(INDEX('Guias Salariais'!$D$1:$D$1000,SMALL(IF(U$1='Guias Salariais'!$C$1:$C$1000,ROW('Guias Salariais'!$C$1:$C$1000)-ROW('Guias Salariais'!$C$1)+1),ROW(10:10))),"")</f>
        <v>8000</v>
      </c>
      <c r="V11" s="383" t="str" cm="1">
        <f t="array" ref="V11">IFERROR(INDEX('Guias Salariais'!$D$1:$D$1000,SMALL(IF(V$1='Guias Salariais'!$C$1:$C$1000,ROW('Guias Salariais'!$C$1:$C$1000)-ROW('Guias Salariais'!$C$1)+1),ROW(10:10))),"")</f>
        <v/>
      </c>
      <c r="W11" s="385" t="str" cm="1">
        <f t="array" ref="W11">IFERROR(INDEX('Guias Salariais'!$D$1:$D$1000,SMALL(IF(W$1='Guias Salariais'!$C$1:$C$1000,ROW('Guias Salariais'!$C$1:$C$1000)-ROW('Guias Salariais'!$C$1)+1),ROW(10:10))),"")</f>
        <v/>
      </c>
      <c r="X11" s="385" t="str" cm="1">
        <f t="array" ref="X11">IFERROR(INDEX('Guias Salariais'!$D$1:$D$1000,SMALL(IF(X$1='Guias Salariais'!$C$1:$C$1000,ROW('Guias Salariais'!$C$1:$C$1000)-ROW('Guias Salariais'!$C$1)+1),ROW(10:10))),"")</f>
        <v/>
      </c>
      <c r="Y11" s="276" t="str" cm="1">
        <f t="array" ref="Y11">IFERROR(INDEX('Guias Salariais'!$D$1:$D$1000,SMALL(IF(Y$1='Guias Salariais'!$C$1:$C$1000,ROW('Guias Salariais'!$C$1:$C$1000)-ROW('Guias Salariais'!$C$1)+1),ROW(10:10))),"")</f>
        <v/>
      </c>
      <c r="Z11" s="605"/>
      <c r="AA11" s="386" cm="1">
        <f t="array" ref="AA11">IFERROR(INDEX('Guias Salariais'!$D$1:$D$1000,SMALL(IF(AA$1='Guias Salariais'!$C$1:$C$1000,ROW('Guias Salariais'!$C$1:$C$1000)-ROW('Guias Salariais'!$C$1)+1),ROW(10:10))),"")</f>
        <v>9061.1875</v>
      </c>
      <c r="AB11" s="383" t="str" cm="1">
        <f t="array" ref="AB11">IFERROR(INDEX('Guias Salariais'!$D$1:$D$1000,SMALL(IF(AB$1='Guias Salariais'!$C$1:$C$1000,ROW('Guias Salariais'!$C$1:$C$1000)-ROW('Guias Salariais'!$C$1)+1),ROW(10:10))),"")</f>
        <v/>
      </c>
      <c r="AC11" s="385" t="str" cm="1">
        <f t="array" ref="AC11">IFERROR(INDEX('Guias Salariais'!$D$1:$D$1000,SMALL(IF(AC$1='Guias Salariais'!$C$1:$C$1000,ROW('Guias Salariais'!$C$1:$C$1000)-ROW('Guias Salariais'!$C$1)+1),ROW(10:10))),"")</f>
        <v/>
      </c>
      <c r="AD11" s="385" t="str" cm="1">
        <f t="array" ref="AD11">IFERROR(INDEX('Guias Salariais'!$D$1:$D$1000,SMALL(IF(AD$1='Guias Salariais'!$C$1:$C$1000,ROW('Guias Salariais'!$C$1:$C$1000)-ROW('Guias Salariais'!$C$1)+1),ROW(10:10))),"")</f>
        <v/>
      </c>
      <c r="AE11" s="276" t="str" cm="1">
        <f t="array" ref="AE11">IFERROR(INDEX('Guias Salariais'!$D$1:$D$1000,SMALL(IF(AE$1='Guias Salariais'!$C$1:$C$1000,ROW('Guias Salariais'!$C$1:$C$1000)-ROW('Guias Salariais'!$C$1)+1),ROW(10:10))),"")</f>
        <v/>
      </c>
      <c r="AF11" s="386" t="str" cm="1">
        <f t="array" ref="AF11">IFERROR(INDEX('Guias Salariais'!$D$1:$D$1000,SMALL(IF(AF$1='Guias Salariais'!$C$1:$C$1000,ROW('Guias Salariais'!$C$1:$C$1000)-ROW('Guias Salariais'!$C$1)+1),ROW(10:10))),"")</f>
        <v/>
      </c>
      <c r="AG11" s="386" t="str" cm="1">
        <f t="array" ref="AG11">IFERROR(INDEX('Guias Salariais'!$D$1:$D$1000,SMALL(IF(AG$1='Guias Salariais'!$C$1:$C$1000,ROW('Guias Salariais'!$C$1:$C$1000)-ROW('Guias Salariais'!$C$1)+1),ROW(10:10))),"")</f>
        <v/>
      </c>
      <c r="AH11" s="626" t="str" cm="1">
        <f t="array" ref="AH11">IFERROR(INDEX('Guias Salariais'!$D$1:$D$1000,SMALL(IF(AH$1='Guias Salariais'!$C$1:$C$1000,ROW('Guias Salariais'!$C$1:$C$1000)-ROW('Guias Salariais'!$C$1)+1),ROW(10:10))),"")</f>
        <v/>
      </c>
      <c r="AI11" s="386" t="str" cm="1">
        <f t="array" ref="AI11">IFERROR(INDEX('Guias Salariais'!$D$1:$D$1000,SMALL(IF(AI$1='Guias Salariais'!$C$1:$C$1000,ROW('Guias Salariais'!$C$1:$C$1000)-ROW('Guias Salariais'!$C$1)+1),ROW(10:10))),"")</f>
        <v/>
      </c>
      <c r="AJ11" s="549" cm="1">
        <f t="array" ref="AJ11">IFERROR(INDEX('Guias Salariais'!$D$1:$D$1000,SMALL(IF(AJ$1='Guias Salariais'!$C$1:$C$1000,ROW('Guias Salariais'!$C$1:$C$1000)-ROW('Guias Salariais'!$C$1)+1),ROW(10:10))),"")</f>
        <v>17500</v>
      </c>
    </row>
    <row r="12" spans="1:36" x14ac:dyDescent="0.25">
      <c r="A12" s="689"/>
      <c r="B12" s="383" t="str" cm="1">
        <f t="array" ref="B12">IFERROR(INDEX('Guias Salariais'!$D$1:$D$1000,SMALL(IF(B$1='Guias Salariais'!$C$1:$C$1000,ROW('Guias Salariais'!$C$1:$C$1000)-ROW('Guias Salariais'!$C$1)+1),ROW(11:11))),"")</f>
        <v/>
      </c>
      <c r="C12" s="385" t="str" cm="1">
        <f t="array" ref="C12">IFERROR(INDEX('Guias Salariais'!$D$1:$D$1000,SMALL(IF(C$1='Guias Salariais'!$C$1:$C$1000,ROW('Guias Salariais'!$C$1:$C$1000)-ROW('Guias Salariais'!$C$1)+1),ROW(11:11))),"")</f>
        <v/>
      </c>
      <c r="D12" s="385" t="str" cm="1">
        <f t="array" ref="D12">IFERROR(INDEX('Guias Salariais'!$D$1:$D$1000,SMALL(IF(D$1='Guias Salariais'!$C$1:$C$1000,ROW('Guias Salariais'!$C$1:$C$1000)-ROW('Guias Salariais'!$C$1)+1),ROW(11:11))),"")</f>
        <v/>
      </c>
      <c r="E12" s="276" t="str" cm="1">
        <f t="array" ref="E12">IFERROR(INDEX('Guias Salariais'!$D$1:$D$1000,SMALL(IF(E$1='Guias Salariais'!$C$1:$C$1000,ROW('Guias Salariais'!$C$1:$C$1000)-ROW('Guias Salariais'!$C$1)+1),ROW(11:11))),"")</f>
        <v/>
      </c>
      <c r="F12" s="386" t="str" cm="1">
        <f t="array" ref="F12">IFERROR(INDEX('Guias Salariais'!$D$1:$D$1000,SMALL(IF(F$1='Guias Salariais'!$C$1:$C$1000,ROW('Guias Salariais'!$C$1:$C$1000)-ROW('Guias Salariais'!$C$1)+1),ROW(11:11))),"")</f>
        <v/>
      </c>
      <c r="G12" s="386" t="str" cm="1">
        <f t="array" ref="G12">IFERROR(INDEX('Guias Salariais'!$D$1:$D$1000,SMALL(IF(G$1='Guias Salariais'!$C$1:$C$1000,ROW('Guias Salariais'!$C$1:$C$1000)-ROW('Guias Salariais'!$C$1)+1),ROW(11:11))),"")</f>
        <v/>
      </c>
      <c r="H12" s="383" t="str" cm="1">
        <f t="array" ref="H12">IFERROR(INDEX('Guias Salariais'!$D$1:$D$1000,SMALL(IF(H$1='Guias Salariais'!$C$1:$C$1000,ROW('Guias Salariais'!$C$1:$C$1000)-ROW('Guias Salariais'!$C$1)+1),ROW(11:11))),"")</f>
        <v/>
      </c>
      <c r="I12" s="276" t="str" cm="1">
        <f t="array" ref="I12">IFERROR(INDEX('Guias Salariais'!$D$1:$D$1000,SMALL(IF(I$1='Guias Salariais'!$C$1:$C$1000,ROW('Guias Salariais'!$C$1:$C$1000)-ROW('Guias Salariais'!$C$1)+1),ROW(11:11))),"")</f>
        <v/>
      </c>
      <c r="J12" s="386" t="str" cm="1">
        <f t="array" ref="J12">IFERROR(INDEX('Guias Salariais'!$D$1:$D$1000,SMALL(IF(J$1='Guias Salariais'!$C$1:$C$1000,ROW('Guias Salariais'!$C$1:$C$1000)-ROW('Guias Salariais'!$C$1)+1),ROW(11:11))),"")</f>
        <v/>
      </c>
      <c r="K12" s="386" t="str" cm="1">
        <f t="array" ref="K12">IFERROR(INDEX('Guias Salariais'!$D$1:$D$1000,SMALL(IF(K$1='Guias Salariais'!$C$1:$C$1000,ROW('Guias Salariais'!$C$1:$C$1000)-ROW('Guias Salariais'!$C$1)+1),ROW(11:11))),"")</f>
        <v/>
      </c>
      <c r="L12" s="383" cm="1">
        <f t="array" ref="L12">IFERROR(INDEX('Guias Salariais'!$D$1:$D$1000,SMALL(IF(L$1='Guias Salariais'!$C$1:$C$1000,ROW('Guias Salariais'!$C$1:$C$1000)-ROW('Guias Salariais'!$C$1)+1),ROW(11:11))),"")</f>
        <v>13100</v>
      </c>
      <c r="M12" s="276" t="str" cm="1">
        <f t="array" ref="M12">IFERROR(INDEX('Guias Salariais'!$D$1:$D$1000,SMALL(IF(M$1='Guias Salariais'!$C$1:$C$1000,ROW('Guias Salariais'!$C$1:$C$1000)-ROW('Guias Salariais'!$C$1)+1),ROW(11:11))),"")</f>
        <v/>
      </c>
      <c r="N12" s="386" t="str" cm="1">
        <f t="array" ref="N12">IFERROR(INDEX('Guias Salariais'!$D$1:$D$1000,SMALL(IF(N$1='Guias Salariais'!$C$1:$C$1000,ROW('Guias Salariais'!$C$1:$C$1000)-ROW('Guias Salariais'!$C$1)+1),ROW(11:11))),"")</f>
        <v/>
      </c>
      <c r="O12" s="386" t="str" cm="1">
        <f t="array" ref="O12">IFERROR(INDEX('Guias Salariais'!$D$1:$D$1000,SMALL(IF(O$1='Guias Salariais'!$C$1:$C$1000,ROW('Guias Salariais'!$C$1:$C$1000)-ROW('Guias Salariais'!$C$1)+1),ROW(11:11))),"")</f>
        <v/>
      </c>
      <c r="P12" s="383" t="str" cm="1">
        <f t="array" ref="P12">IFERROR(INDEX('Guias Salariais'!$D$1:$D$1000,SMALL(IF(P$1='Guias Salariais'!$C$1:$C$1000,ROW('Guias Salariais'!$C$1:$C$1000)-ROW('Guias Salariais'!$C$1)+1),ROW(11:11))),"")</f>
        <v/>
      </c>
      <c r="Q12" s="385" t="str" cm="1">
        <f t="array" ref="Q12">IFERROR(INDEX('Guias Salariais'!$D$1:$D$1000,SMALL(IF(Q$1='Guias Salariais'!$C$1:$C$1000,ROW('Guias Salariais'!$C$1:$C$1000)-ROW('Guias Salariais'!$C$1)+1),ROW(11:11))),"")</f>
        <v/>
      </c>
      <c r="R12" s="385" t="str" cm="1">
        <f t="array" ref="R12">IFERROR(INDEX('Guias Salariais'!$D$1:$D$1000,SMALL(IF(R$1='Guias Salariais'!$C$1:$C$1000,ROW('Guias Salariais'!$C$1:$C$1000)-ROW('Guias Salariais'!$C$1)+1),ROW(11:11))),"")</f>
        <v/>
      </c>
      <c r="S12" s="604"/>
      <c r="T12" s="386" cm="1">
        <f t="array" ref="T12">IFERROR(INDEX('Guias Salariais'!$D$1:$D$1000,SMALL(IF(T$1='Guias Salariais'!$C$1:$C$1000,ROW('Guias Salariais'!$C$1:$C$1000)-ROW('Guias Salariais'!$C$1)+1),ROW(11:11))),"")</f>
        <v>6025.52</v>
      </c>
      <c r="U12" s="386" cm="1">
        <f t="array" ref="U12">IFERROR(INDEX('Guias Salariais'!$D$1:$D$1000,SMALL(IF(U$1='Guias Salariais'!$C$1:$C$1000,ROW('Guias Salariais'!$C$1:$C$1000)-ROW('Guias Salariais'!$C$1)+1),ROW(11:11))),"")</f>
        <v>9100</v>
      </c>
      <c r="V12" s="383" t="str" cm="1">
        <f t="array" ref="V12">IFERROR(INDEX('Guias Salariais'!$D$1:$D$1000,SMALL(IF(V$1='Guias Salariais'!$C$1:$C$1000,ROW('Guias Salariais'!$C$1:$C$1000)-ROW('Guias Salariais'!$C$1)+1),ROW(11:11))),"")</f>
        <v/>
      </c>
      <c r="W12" s="385" t="str" cm="1">
        <f t="array" ref="W12">IFERROR(INDEX('Guias Salariais'!$D$1:$D$1000,SMALL(IF(W$1='Guias Salariais'!$C$1:$C$1000,ROW('Guias Salariais'!$C$1:$C$1000)-ROW('Guias Salariais'!$C$1)+1),ROW(11:11))),"")</f>
        <v/>
      </c>
      <c r="X12" s="385" t="str" cm="1">
        <f t="array" ref="X12">IFERROR(INDEX('Guias Salariais'!$D$1:$D$1000,SMALL(IF(X$1='Guias Salariais'!$C$1:$C$1000,ROW('Guias Salariais'!$C$1:$C$1000)-ROW('Guias Salariais'!$C$1)+1),ROW(11:11))),"")</f>
        <v/>
      </c>
      <c r="Y12" s="276" t="str" cm="1">
        <f t="array" ref="Y12">IFERROR(INDEX('Guias Salariais'!$D$1:$D$1000,SMALL(IF(Y$1='Guias Salariais'!$C$1:$C$1000,ROW('Guias Salariais'!$C$1:$C$1000)-ROW('Guias Salariais'!$C$1)+1),ROW(11:11))),"")</f>
        <v/>
      </c>
      <c r="Z12" s="605"/>
      <c r="AA12" s="386" cm="1">
        <f t="array" ref="AA12">IFERROR(INDEX('Guias Salariais'!$D$1:$D$1000,SMALL(IF(AA$1='Guias Salariais'!$C$1:$C$1000,ROW('Guias Salariais'!$C$1:$C$1000)-ROW('Guias Salariais'!$C$1)+1),ROW(11:11))),"")</f>
        <v>11732.125</v>
      </c>
      <c r="AB12" s="383" t="str" cm="1">
        <f t="array" ref="AB12">IFERROR(INDEX('Guias Salariais'!$D$1:$D$1000,SMALL(IF(AB$1='Guias Salariais'!$C$1:$C$1000,ROW('Guias Salariais'!$C$1:$C$1000)-ROW('Guias Salariais'!$C$1)+1),ROW(11:11))),"")</f>
        <v/>
      </c>
      <c r="AC12" s="385" t="str" cm="1">
        <f t="array" ref="AC12">IFERROR(INDEX('Guias Salariais'!$D$1:$D$1000,SMALL(IF(AC$1='Guias Salariais'!$C$1:$C$1000,ROW('Guias Salariais'!$C$1:$C$1000)-ROW('Guias Salariais'!$C$1)+1),ROW(11:11))),"")</f>
        <v/>
      </c>
      <c r="AD12" s="385" t="str" cm="1">
        <f t="array" ref="AD12">IFERROR(INDEX('Guias Salariais'!$D$1:$D$1000,SMALL(IF(AD$1='Guias Salariais'!$C$1:$C$1000,ROW('Guias Salariais'!$C$1:$C$1000)-ROW('Guias Salariais'!$C$1)+1),ROW(11:11))),"")</f>
        <v/>
      </c>
      <c r="AE12" s="276" t="str" cm="1">
        <f t="array" ref="AE12">IFERROR(INDEX('Guias Salariais'!$D$1:$D$1000,SMALL(IF(AE$1='Guias Salariais'!$C$1:$C$1000,ROW('Guias Salariais'!$C$1:$C$1000)-ROW('Guias Salariais'!$C$1)+1),ROW(11:11))),"")</f>
        <v/>
      </c>
      <c r="AF12" s="386" t="str" cm="1">
        <f t="array" ref="AF12">IFERROR(INDEX('Guias Salariais'!$D$1:$D$1000,SMALL(IF(AF$1='Guias Salariais'!$C$1:$C$1000,ROW('Guias Salariais'!$C$1:$C$1000)-ROW('Guias Salariais'!$C$1)+1),ROW(11:11))),"")</f>
        <v/>
      </c>
      <c r="AG12" s="386" t="str" cm="1">
        <f t="array" ref="AG12">IFERROR(INDEX('Guias Salariais'!$D$1:$D$1000,SMALL(IF(AG$1='Guias Salariais'!$C$1:$C$1000,ROW('Guias Salariais'!$C$1:$C$1000)-ROW('Guias Salariais'!$C$1)+1),ROW(11:11))),"")</f>
        <v/>
      </c>
      <c r="AH12" s="626" t="str" cm="1">
        <f t="array" ref="AH12">IFERROR(INDEX('Guias Salariais'!$D$1:$D$1000,SMALL(IF(AH$1='Guias Salariais'!$C$1:$C$1000,ROW('Guias Salariais'!$C$1:$C$1000)-ROW('Guias Salariais'!$C$1)+1),ROW(11:11))),"")</f>
        <v/>
      </c>
      <c r="AI12" s="386" t="str" cm="1">
        <f t="array" ref="AI12">IFERROR(INDEX('Guias Salariais'!$D$1:$D$1000,SMALL(IF(AI$1='Guias Salariais'!$C$1:$C$1000,ROW('Guias Salariais'!$C$1:$C$1000)-ROW('Guias Salariais'!$C$1)+1),ROW(11:11))),"")</f>
        <v/>
      </c>
      <c r="AJ12" s="549" cm="1">
        <f t="array" ref="AJ12">IFERROR(INDEX('Guias Salariais'!$D$1:$D$1000,SMALL(IF(AJ$1='Guias Salariais'!$C$1:$C$1000,ROW('Guias Salariais'!$C$1:$C$1000)-ROW('Guias Salariais'!$C$1)+1),ROW(11:11))),"")</f>
        <v>10984.377499999999</v>
      </c>
    </row>
    <row r="13" spans="1:36" x14ac:dyDescent="0.25">
      <c r="A13" s="689"/>
      <c r="B13" s="383" t="str" cm="1">
        <f t="array" ref="B13">IFERROR(INDEX('Guias Salariais'!$D$1:$D$1000,SMALL(IF(B$1='Guias Salariais'!$C$1:$C$1000,ROW('Guias Salariais'!$C$1:$C$1000)-ROW('Guias Salariais'!$C$1)+1),ROW(12:12))),"")</f>
        <v/>
      </c>
      <c r="C13" s="385" t="str" cm="1">
        <f t="array" ref="C13">IFERROR(INDEX('Guias Salariais'!$D$1:$D$1000,SMALL(IF(C$1='Guias Salariais'!$C$1:$C$1000,ROW('Guias Salariais'!$C$1:$C$1000)-ROW('Guias Salariais'!$C$1)+1),ROW(12:12))),"")</f>
        <v/>
      </c>
      <c r="D13" s="385" t="str" cm="1">
        <f t="array" ref="D13">IFERROR(INDEX('Guias Salariais'!$D$1:$D$1000,SMALL(IF(D$1='Guias Salariais'!$C$1:$C$1000,ROW('Guias Salariais'!$C$1:$C$1000)-ROW('Guias Salariais'!$C$1)+1),ROW(12:12))),"")</f>
        <v/>
      </c>
      <c r="E13" s="276" t="str" cm="1">
        <f t="array" ref="E13">IFERROR(INDEX('Guias Salariais'!$D$1:$D$1000,SMALL(IF(E$1='Guias Salariais'!$C$1:$C$1000,ROW('Guias Salariais'!$C$1:$C$1000)-ROW('Guias Salariais'!$C$1)+1),ROW(12:12))),"")</f>
        <v/>
      </c>
      <c r="F13" s="386" t="str" cm="1">
        <f t="array" ref="F13">IFERROR(INDEX('Guias Salariais'!$D$1:$D$1000,SMALL(IF(F$1='Guias Salariais'!$C$1:$C$1000,ROW('Guias Salariais'!$C$1:$C$1000)-ROW('Guias Salariais'!$C$1)+1),ROW(12:12))),"")</f>
        <v/>
      </c>
      <c r="G13" s="386" t="str" cm="1">
        <f t="array" ref="G13">IFERROR(INDEX('Guias Salariais'!$D$1:$D$1000,SMALL(IF(G$1='Guias Salariais'!$C$1:$C$1000,ROW('Guias Salariais'!$C$1:$C$1000)-ROW('Guias Salariais'!$C$1)+1),ROW(12:12))),"")</f>
        <v/>
      </c>
      <c r="H13" s="383" t="str" cm="1">
        <f t="array" ref="H13">IFERROR(INDEX('Guias Salariais'!$D$1:$D$1000,SMALL(IF(H$1='Guias Salariais'!$C$1:$C$1000,ROW('Guias Salariais'!$C$1:$C$1000)-ROW('Guias Salariais'!$C$1)+1),ROW(12:12))),"")</f>
        <v/>
      </c>
      <c r="I13" s="276" t="str" cm="1">
        <f t="array" ref="I13">IFERROR(INDEX('Guias Salariais'!$D$1:$D$1000,SMALL(IF(I$1='Guias Salariais'!$C$1:$C$1000,ROW('Guias Salariais'!$C$1:$C$1000)-ROW('Guias Salariais'!$C$1)+1),ROW(12:12))),"")</f>
        <v/>
      </c>
      <c r="J13" s="386" t="str" cm="1">
        <f t="array" ref="J13">IFERROR(INDEX('Guias Salariais'!$D$1:$D$1000,SMALL(IF(J$1='Guias Salariais'!$C$1:$C$1000,ROW('Guias Salariais'!$C$1:$C$1000)-ROW('Guias Salariais'!$C$1)+1),ROW(12:12))),"")</f>
        <v/>
      </c>
      <c r="K13" s="386" t="str" cm="1">
        <f t="array" ref="K13">IFERROR(INDEX('Guias Salariais'!$D$1:$D$1000,SMALL(IF(K$1='Guias Salariais'!$C$1:$C$1000,ROW('Guias Salariais'!$C$1:$C$1000)-ROW('Guias Salariais'!$C$1)+1),ROW(12:12))),"")</f>
        <v/>
      </c>
      <c r="L13" s="383" cm="1">
        <f t="array" ref="L13">IFERROR(INDEX('Guias Salariais'!$D$1:$D$1000,SMALL(IF(L$1='Guias Salariais'!$C$1:$C$1000,ROW('Guias Salariais'!$C$1:$C$1000)-ROW('Guias Salariais'!$C$1)+1),ROW(12:12))),"")</f>
        <v>15200</v>
      </c>
      <c r="M13" s="276" t="str" cm="1">
        <f t="array" ref="M13">IFERROR(INDEX('Guias Salariais'!$D$1:$D$1000,SMALL(IF(M$1='Guias Salariais'!$C$1:$C$1000,ROW('Guias Salariais'!$C$1:$C$1000)-ROW('Guias Salariais'!$C$1)+1),ROW(12:12))),"")</f>
        <v/>
      </c>
      <c r="N13" s="386" t="str" cm="1">
        <f t="array" ref="N13">IFERROR(INDEX('Guias Salariais'!$D$1:$D$1000,SMALL(IF(N$1='Guias Salariais'!$C$1:$C$1000,ROW('Guias Salariais'!$C$1:$C$1000)-ROW('Guias Salariais'!$C$1)+1),ROW(12:12))),"")</f>
        <v/>
      </c>
      <c r="O13" s="386" t="str" cm="1">
        <f t="array" ref="O13">IFERROR(INDEX('Guias Salariais'!$D$1:$D$1000,SMALL(IF(O$1='Guias Salariais'!$C$1:$C$1000,ROW('Guias Salariais'!$C$1:$C$1000)-ROW('Guias Salariais'!$C$1)+1),ROW(12:12))),"")</f>
        <v/>
      </c>
      <c r="P13" s="383" t="str" cm="1">
        <f t="array" ref="P13">IFERROR(INDEX('Guias Salariais'!$D$1:$D$1000,SMALL(IF(P$1='Guias Salariais'!$C$1:$C$1000,ROW('Guias Salariais'!$C$1:$C$1000)-ROW('Guias Salariais'!$C$1)+1),ROW(12:12))),"")</f>
        <v/>
      </c>
      <c r="Q13" s="385" t="str" cm="1">
        <f t="array" ref="Q13">IFERROR(INDEX('Guias Salariais'!$D$1:$D$1000,SMALL(IF(Q$1='Guias Salariais'!$C$1:$C$1000,ROW('Guias Salariais'!$C$1:$C$1000)-ROW('Guias Salariais'!$C$1)+1),ROW(12:12))),"")</f>
        <v/>
      </c>
      <c r="R13" s="385" t="str" cm="1">
        <f t="array" ref="R13">IFERROR(INDEX('Guias Salariais'!$D$1:$D$1000,SMALL(IF(R$1='Guias Salariais'!$C$1:$C$1000,ROW('Guias Salariais'!$C$1:$C$1000)-ROW('Guias Salariais'!$C$1)+1),ROW(12:12))),"")</f>
        <v/>
      </c>
      <c r="S13" s="604"/>
      <c r="T13" s="605"/>
      <c r="U13" s="386" cm="1">
        <f t="array" ref="U13">IFERROR(INDEX('Guias Salariais'!$D$1:$D$1000,SMALL(IF(U$1='Guias Salariais'!$C$1:$C$1000,ROW('Guias Salariais'!$C$1:$C$1000)-ROW('Guias Salariais'!$C$1)+1),ROW(12:12))),"")</f>
        <v>8000</v>
      </c>
      <c r="V13" s="383" t="str" cm="1">
        <f t="array" ref="V13">IFERROR(INDEX('Guias Salariais'!$D$1:$D$1000,SMALL(IF(V$1='Guias Salariais'!$C$1:$C$1000,ROW('Guias Salariais'!$C$1:$C$1000)-ROW('Guias Salariais'!$C$1)+1),ROW(12:12))),"")</f>
        <v/>
      </c>
      <c r="W13" s="385" t="str" cm="1">
        <f t="array" ref="W13">IFERROR(INDEX('Guias Salariais'!$D$1:$D$1000,SMALL(IF(W$1='Guias Salariais'!$C$1:$C$1000,ROW('Guias Salariais'!$C$1:$C$1000)-ROW('Guias Salariais'!$C$1)+1),ROW(12:12))),"")</f>
        <v/>
      </c>
      <c r="X13" s="385" t="str" cm="1">
        <f t="array" ref="X13">IFERROR(INDEX('Guias Salariais'!$D$1:$D$1000,SMALL(IF(X$1='Guias Salariais'!$C$1:$C$1000,ROW('Guias Salariais'!$C$1:$C$1000)-ROW('Guias Salariais'!$C$1)+1),ROW(12:12))),"")</f>
        <v/>
      </c>
      <c r="Y13" s="276" t="str" cm="1">
        <f t="array" ref="Y13">IFERROR(INDEX('Guias Salariais'!$D$1:$D$1000,SMALL(IF(Y$1='Guias Salariais'!$C$1:$C$1000,ROW('Guias Salariais'!$C$1:$C$1000)-ROW('Guias Salariais'!$C$1)+1),ROW(12:12))),"")</f>
        <v/>
      </c>
      <c r="Z13" s="386" cm="1">
        <f t="array" ref="Z13">IFERROR(INDEX('Guias Salariais'!$D$1:$D$1000,SMALL(IF(Z$1='Guias Salariais'!$C$1:$C$1000,ROW('Guias Salariais'!$C$1:$C$1000)-ROW('Guias Salariais'!$C$1)+1),ROW(12:12))),"")</f>
        <v>7458.25</v>
      </c>
      <c r="AA13" s="386" cm="1">
        <f t="array" ref="AA13">IFERROR(INDEX('Guias Salariais'!$D$1:$D$1000,SMALL(IF(AA$1='Guias Salariais'!$C$1:$C$1000,ROW('Guias Salariais'!$C$1:$C$1000)-ROW('Guias Salariais'!$C$1)+1),ROW(12:12))),"")</f>
        <v>12893.75</v>
      </c>
      <c r="AB13" s="383" t="str" cm="1">
        <f t="array" ref="AB13">IFERROR(INDEX('Guias Salariais'!$D$1:$D$1000,SMALL(IF(AB$1='Guias Salariais'!$C$1:$C$1000,ROW('Guias Salariais'!$C$1:$C$1000)-ROW('Guias Salariais'!$C$1)+1),ROW(12:12))),"")</f>
        <v/>
      </c>
      <c r="AC13" s="385" t="str" cm="1">
        <f t="array" ref="AC13">IFERROR(INDEX('Guias Salariais'!$D$1:$D$1000,SMALL(IF(AC$1='Guias Salariais'!$C$1:$C$1000,ROW('Guias Salariais'!$C$1:$C$1000)-ROW('Guias Salariais'!$C$1)+1),ROW(12:12))),"")</f>
        <v/>
      </c>
      <c r="AD13" s="385" t="str" cm="1">
        <f t="array" ref="AD13">IFERROR(INDEX('Guias Salariais'!$D$1:$D$1000,SMALL(IF(AD$1='Guias Salariais'!$C$1:$C$1000,ROW('Guias Salariais'!$C$1:$C$1000)-ROW('Guias Salariais'!$C$1)+1),ROW(12:12))),"")</f>
        <v/>
      </c>
      <c r="AE13" s="276" t="str" cm="1">
        <f t="array" ref="AE13">IFERROR(INDEX('Guias Salariais'!$D$1:$D$1000,SMALL(IF(AE$1='Guias Salariais'!$C$1:$C$1000,ROW('Guias Salariais'!$C$1:$C$1000)-ROW('Guias Salariais'!$C$1)+1),ROW(12:12))),"")</f>
        <v/>
      </c>
      <c r="AF13" s="386" t="str" cm="1">
        <f t="array" ref="AF13">IFERROR(INDEX('Guias Salariais'!$D$1:$D$1000,SMALL(IF(AF$1='Guias Salariais'!$C$1:$C$1000,ROW('Guias Salariais'!$C$1:$C$1000)-ROW('Guias Salariais'!$C$1)+1),ROW(12:12))),"")</f>
        <v/>
      </c>
      <c r="AG13" s="386" t="str" cm="1">
        <f t="array" ref="AG13">IFERROR(INDEX('Guias Salariais'!$D$1:$D$1000,SMALL(IF(AG$1='Guias Salariais'!$C$1:$C$1000,ROW('Guias Salariais'!$C$1:$C$1000)-ROW('Guias Salariais'!$C$1)+1),ROW(12:12))),"")</f>
        <v/>
      </c>
      <c r="AH13" s="626" t="str" cm="1">
        <f t="array" ref="AH13">IFERROR(INDEX('Guias Salariais'!$D$1:$D$1000,SMALL(IF(AH$1='Guias Salariais'!$C$1:$C$1000,ROW('Guias Salariais'!$C$1:$C$1000)-ROW('Guias Salariais'!$C$1)+1),ROW(12:12))),"")</f>
        <v/>
      </c>
      <c r="AI13" s="386" t="str" cm="1">
        <f t="array" ref="AI13">IFERROR(INDEX('Guias Salariais'!$D$1:$D$1000,SMALL(IF(AI$1='Guias Salariais'!$C$1:$C$1000,ROW('Guias Salariais'!$C$1:$C$1000)-ROW('Guias Salariais'!$C$1)+1),ROW(12:12))),"")</f>
        <v/>
      </c>
      <c r="AJ13" s="549" cm="1">
        <f t="array" ref="AJ13">IFERROR(INDEX('Guias Salariais'!$D$1:$D$1000,SMALL(IF(AJ$1='Guias Salariais'!$C$1:$C$1000,ROW('Guias Salariais'!$C$1:$C$1000)-ROW('Guias Salariais'!$C$1)+1),ROW(12:12))),"")</f>
        <v>17500</v>
      </c>
    </row>
    <row r="14" spans="1:36" x14ac:dyDescent="0.25">
      <c r="A14" s="689"/>
      <c r="B14" s="383" t="str" cm="1">
        <f t="array" ref="B14">IFERROR(INDEX('Guias Salariais'!$D$1:$D$1000,SMALL(IF(B$1='Guias Salariais'!$C$1:$C$1000,ROW('Guias Salariais'!$C$1:$C$1000)-ROW('Guias Salariais'!$C$1)+1),ROW(13:13))),"")</f>
        <v/>
      </c>
      <c r="C14" s="385" t="str" cm="1">
        <f t="array" ref="C14">IFERROR(INDEX('Guias Salariais'!$D$1:$D$1000,SMALL(IF(C$1='Guias Salariais'!$C$1:$C$1000,ROW('Guias Salariais'!$C$1:$C$1000)-ROW('Guias Salariais'!$C$1)+1),ROW(13:13))),"")</f>
        <v/>
      </c>
      <c r="D14" s="385" t="str" cm="1">
        <f t="array" ref="D14">IFERROR(INDEX('Guias Salariais'!$D$1:$D$1000,SMALL(IF(D$1='Guias Salariais'!$C$1:$C$1000,ROW('Guias Salariais'!$C$1:$C$1000)-ROW('Guias Salariais'!$C$1)+1),ROW(13:13))),"")</f>
        <v/>
      </c>
      <c r="E14" s="276" t="str" cm="1">
        <f t="array" ref="E14">IFERROR(INDEX('Guias Salariais'!$D$1:$D$1000,SMALL(IF(E$1='Guias Salariais'!$C$1:$C$1000,ROW('Guias Salariais'!$C$1:$C$1000)-ROW('Guias Salariais'!$C$1)+1),ROW(13:13))),"")</f>
        <v/>
      </c>
      <c r="F14" s="386" t="str" cm="1">
        <f t="array" ref="F14">IFERROR(INDEX('Guias Salariais'!$D$1:$D$1000,SMALL(IF(F$1='Guias Salariais'!$C$1:$C$1000,ROW('Guias Salariais'!$C$1:$C$1000)-ROW('Guias Salariais'!$C$1)+1),ROW(13:13))),"")</f>
        <v/>
      </c>
      <c r="G14" s="386" t="str" cm="1">
        <f t="array" ref="G14">IFERROR(INDEX('Guias Salariais'!$D$1:$D$1000,SMALL(IF(G$1='Guias Salariais'!$C$1:$C$1000,ROW('Guias Salariais'!$C$1:$C$1000)-ROW('Guias Salariais'!$C$1)+1),ROW(13:13))),"")</f>
        <v/>
      </c>
      <c r="H14" s="383" t="str" cm="1">
        <f t="array" ref="H14">IFERROR(INDEX('Guias Salariais'!$D$1:$D$1000,SMALL(IF(H$1='Guias Salariais'!$C$1:$C$1000,ROW('Guias Salariais'!$C$1:$C$1000)-ROW('Guias Salariais'!$C$1)+1),ROW(13:13))),"")</f>
        <v/>
      </c>
      <c r="I14" s="276" t="str" cm="1">
        <f t="array" ref="I14">IFERROR(INDEX('Guias Salariais'!$D$1:$D$1000,SMALL(IF(I$1='Guias Salariais'!$C$1:$C$1000,ROW('Guias Salariais'!$C$1:$C$1000)-ROW('Guias Salariais'!$C$1)+1),ROW(13:13))),"")</f>
        <v/>
      </c>
      <c r="J14" s="386" t="str" cm="1">
        <f t="array" ref="J14">IFERROR(INDEX('Guias Salariais'!$D$1:$D$1000,SMALL(IF(J$1='Guias Salariais'!$C$1:$C$1000,ROW('Guias Salariais'!$C$1:$C$1000)-ROW('Guias Salariais'!$C$1)+1),ROW(13:13))),"")</f>
        <v/>
      </c>
      <c r="K14" s="386" t="str" cm="1">
        <f t="array" ref="K14">IFERROR(INDEX('Guias Salariais'!$D$1:$D$1000,SMALL(IF(K$1='Guias Salariais'!$C$1:$C$1000,ROW('Guias Salariais'!$C$1:$C$1000)-ROW('Guias Salariais'!$C$1)+1),ROW(13:13))),"")</f>
        <v/>
      </c>
      <c r="L14" s="383" cm="1">
        <f t="array" ref="L14">IFERROR(INDEX('Guias Salariais'!$D$1:$D$1000,SMALL(IF(L$1='Guias Salariais'!$C$1:$C$1000,ROW('Guias Salariais'!$C$1:$C$1000)-ROW('Guias Salariais'!$C$1)+1),ROW(13:13))),"")</f>
        <v>13450</v>
      </c>
      <c r="M14" s="276" t="str" cm="1">
        <f t="array" ref="M14">IFERROR(INDEX('Guias Salariais'!$D$1:$D$1000,SMALL(IF(M$1='Guias Salariais'!$C$1:$C$1000,ROW('Guias Salariais'!$C$1:$C$1000)-ROW('Guias Salariais'!$C$1)+1),ROW(13:13))),"")</f>
        <v/>
      </c>
      <c r="N14" s="386" t="str" cm="1">
        <f t="array" ref="N14">IFERROR(INDEX('Guias Salariais'!$D$1:$D$1000,SMALL(IF(N$1='Guias Salariais'!$C$1:$C$1000,ROW('Guias Salariais'!$C$1:$C$1000)-ROW('Guias Salariais'!$C$1)+1),ROW(13:13))),"")</f>
        <v/>
      </c>
      <c r="O14" s="386" t="str" cm="1">
        <f t="array" ref="O14">IFERROR(INDEX('Guias Salariais'!$D$1:$D$1000,SMALL(IF(O$1='Guias Salariais'!$C$1:$C$1000,ROW('Guias Salariais'!$C$1:$C$1000)-ROW('Guias Salariais'!$C$1)+1),ROW(13:13))),"")</f>
        <v/>
      </c>
      <c r="P14" s="383" t="str" cm="1">
        <f t="array" ref="P14">IFERROR(INDEX('Guias Salariais'!$D$1:$D$1000,SMALL(IF(P$1='Guias Salariais'!$C$1:$C$1000,ROW('Guias Salariais'!$C$1:$C$1000)-ROW('Guias Salariais'!$C$1)+1),ROW(13:13))),"")</f>
        <v/>
      </c>
      <c r="Q14" s="385" t="str" cm="1">
        <f t="array" ref="Q14">IFERROR(INDEX('Guias Salariais'!$D$1:$D$1000,SMALL(IF(Q$1='Guias Salariais'!$C$1:$C$1000,ROW('Guias Salariais'!$C$1:$C$1000)-ROW('Guias Salariais'!$C$1)+1),ROW(13:13))),"")</f>
        <v/>
      </c>
      <c r="R14" s="385" t="str" cm="1">
        <f t="array" ref="R14">IFERROR(INDEX('Guias Salariais'!$D$1:$D$1000,SMALL(IF(R$1='Guias Salariais'!$C$1:$C$1000,ROW('Guias Salariais'!$C$1:$C$1000)-ROW('Guias Salariais'!$C$1)+1),ROW(13:13))),"")</f>
        <v/>
      </c>
      <c r="S14" s="276" cm="1">
        <f t="array" ref="S14">IFERROR(INDEX('Guias Salariais'!$D$1:$D$1000,SMALL(IF(S$1='Guias Salariais'!$C$1:$C$1000,ROW('Guias Salariais'!$C$1:$C$1000)-ROW('Guias Salariais'!$C$1)+1),ROW(13:13))),"")</f>
        <v>5166.6699999999992</v>
      </c>
      <c r="T14" s="386" cm="1">
        <f t="array" ref="T14">IFERROR(INDEX('Guias Salariais'!$D$1:$D$1000,SMALL(IF(T$1='Guias Salariais'!$C$1:$C$1000,ROW('Guias Salariais'!$C$1:$C$1000)-ROW('Guias Salariais'!$C$1)+1),ROW(13:13))),"")</f>
        <v>6377.0837500000007</v>
      </c>
      <c r="U14" s="386" cm="1">
        <f t="array" ref="U14">IFERROR(INDEX('Guias Salariais'!$D$1:$D$1000,SMALL(IF(U$1='Guias Salariais'!$C$1:$C$1000,ROW('Guias Salariais'!$C$1:$C$1000)-ROW('Guias Salariais'!$C$1)+1),ROW(13:13))),"")</f>
        <v>9075</v>
      </c>
      <c r="V14" s="383" t="str" cm="1">
        <f t="array" ref="V14">IFERROR(INDEX('Guias Salariais'!$D$1:$D$1000,SMALL(IF(V$1='Guias Salariais'!$C$1:$C$1000,ROW('Guias Salariais'!$C$1:$C$1000)-ROW('Guias Salariais'!$C$1)+1),ROW(13:13))),"")</f>
        <v/>
      </c>
      <c r="W14" s="385" t="str" cm="1">
        <f t="array" ref="W14">IFERROR(INDEX('Guias Salariais'!$D$1:$D$1000,SMALL(IF(W$1='Guias Salariais'!$C$1:$C$1000,ROW('Guias Salariais'!$C$1:$C$1000)-ROW('Guias Salariais'!$C$1)+1),ROW(13:13))),"")</f>
        <v/>
      </c>
      <c r="X14" s="385" t="str" cm="1">
        <f t="array" ref="X14">IFERROR(INDEX('Guias Salariais'!$D$1:$D$1000,SMALL(IF(X$1='Guias Salariais'!$C$1:$C$1000,ROW('Guias Salariais'!$C$1:$C$1000)-ROW('Guias Salariais'!$C$1)+1),ROW(13:13))),"")</f>
        <v/>
      </c>
      <c r="Y14" s="276" t="str" cm="1">
        <f t="array" ref="Y14">IFERROR(INDEX('Guias Salariais'!$D$1:$D$1000,SMALL(IF(Y$1='Guias Salariais'!$C$1:$C$1000,ROW('Guias Salariais'!$C$1:$C$1000)-ROW('Guias Salariais'!$C$1)+1),ROW(13:13))),"")</f>
        <v/>
      </c>
      <c r="Z14" s="386" cm="1">
        <f t="array" ref="Z14">IFERROR(INDEX('Guias Salariais'!$D$1:$D$1000,SMALL(IF(Z$1='Guias Salariais'!$C$1:$C$1000,ROW('Guias Salariais'!$C$1:$C$1000)-ROW('Guias Salariais'!$C$1)+1),ROW(13:13))),"")</f>
        <v>9602.0849999999991</v>
      </c>
      <c r="AA14" s="386" cm="1">
        <f t="array" ref="AA14">IFERROR(INDEX('Guias Salariais'!$D$1:$D$1000,SMALL(IF(AA$1='Guias Salariais'!$C$1:$C$1000,ROW('Guias Salariais'!$C$1:$C$1000)-ROW('Guias Salariais'!$C$1)+1),ROW(13:13))),"")</f>
        <v>12841.875</v>
      </c>
      <c r="AB14" s="383" t="str" cm="1">
        <f t="array" ref="AB14">IFERROR(INDEX('Guias Salariais'!$D$1:$D$1000,SMALL(IF(AB$1='Guias Salariais'!$C$1:$C$1000,ROW('Guias Salariais'!$C$1:$C$1000)-ROW('Guias Salariais'!$C$1)+1),ROW(13:13))),"")</f>
        <v/>
      </c>
      <c r="AC14" s="385" t="str" cm="1">
        <f t="array" ref="AC14">IFERROR(INDEX('Guias Salariais'!$D$1:$D$1000,SMALL(IF(AC$1='Guias Salariais'!$C$1:$C$1000,ROW('Guias Salariais'!$C$1:$C$1000)-ROW('Guias Salariais'!$C$1)+1),ROW(13:13))),"")</f>
        <v/>
      </c>
      <c r="AD14" s="385" t="str" cm="1">
        <f t="array" ref="AD14">IFERROR(INDEX('Guias Salariais'!$D$1:$D$1000,SMALL(IF(AD$1='Guias Salariais'!$C$1:$C$1000,ROW('Guias Salariais'!$C$1:$C$1000)-ROW('Guias Salariais'!$C$1)+1),ROW(13:13))),"")</f>
        <v/>
      </c>
      <c r="AE14" s="276" t="str" cm="1">
        <f t="array" ref="AE14">IFERROR(INDEX('Guias Salariais'!$D$1:$D$1000,SMALL(IF(AE$1='Guias Salariais'!$C$1:$C$1000,ROW('Guias Salariais'!$C$1:$C$1000)-ROW('Guias Salariais'!$C$1)+1),ROW(13:13))),"")</f>
        <v/>
      </c>
      <c r="AF14" s="386" t="str" cm="1">
        <f t="array" ref="AF14">IFERROR(INDEX('Guias Salariais'!$D$1:$D$1000,SMALL(IF(AF$1='Guias Salariais'!$C$1:$C$1000,ROW('Guias Salariais'!$C$1:$C$1000)-ROW('Guias Salariais'!$C$1)+1),ROW(13:13))),"")</f>
        <v/>
      </c>
      <c r="AG14" s="386" t="str" cm="1">
        <f t="array" ref="AG14">IFERROR(INDEX('Guias Salariais'!$D$1:$D$1000,SMALL(IF(AG$1='Guias Salariais'!$C$1:$C$1000,ROW('Guias Salariais'!$C$1:$C$1000)-ROW('Guias Salariais'!$C$1)+1),ROW(13:13))),"")</f>
        <v/>
      </c>
      <c r="AH14" s="626" t="str" cm="1">
        <f t="array" ref="AH14">IFERROR(INDEX('Guias Salariais'!$D$1:$D$1000,SMALL(IF(AH$1='Guias Salariais'!$C$1:$C$1000,ROW('Guias Salariais'!$C$1:$C$1000)-ROW('Guias Salariais'!$C$1)+1),ROW(13:13))),"")</f>
        <v/>
      </c>
      <c r="AI14" s="386" t="str" cm="1">
        <f t="array" ref="AI14">IFERROR(INDEX('Guias Salariais'!$D$1:$D$1000,SMALL(IF(AI$1='Guias Salariais'!$C$1:$C$1000,ROW('Guias Salariais'!$C$1:$C$1000)-ROW('Guias Salariais'!$C$1)+1),ROW(13:13))),"")</f>
        <v/>
      </c>
      <c r="AJ14" s="549" cm="1">
        <f t="array" ref="AJ14">IFERROR(INDEX('Guias Salariais'!$D$1:$D$1000,SMALL(IF(AJ$1='Guias Salariais'!$C$1:$C$1000,ROW('Guias Salariais'!$C$1:$C$1000)-ROW('Guias Salariais'!$C$1)+1),ROW(13:13))),"")</f>
        <v>10984.377499999999</v>
      </c>
    </row>
    <row r="15" spans="1:36" x14ac:dyDescent="0.25">
      <c r="A15" s="689"/>
      <c r="B15" s="383" t="str" cm="1">
        <f t="array" ref="B15">IFERROR(INDEX('Guias Salariais'!$D$1:$D$1000,SMALL(IF(B$1='Guias Salariais'!$C$1:$C$1000,ROW('Guias Salariais'!$C$1:$C$1000)-ROW('Guias Salariais'!$C$1)+1),ROW(14:14))),"")</f>
        <v/>
      </c>
      <c r="C15" s="385" t="str" cm="1">
        <f t="array" ref="C15">IFERROR(INDEX('Guias Salariais'!$D$1:$D$1000,SMALL(IF(C$1='Guias Salariais'!$C$1:$C$1000,ROW('Guias Salariais'!$C$1:$C$1000)-ROW('Guias Salariais'!$C$1)+1),ROW(14:14))),"")</f>
        <v/>
      </c>
      <c r="D15" s="385" t="str" cm="1">
        <f t="array" ref="D15">IFERROR(INDEX('Guias Salariais'!$D$1:$D$1000,SMALL(IF(D$1='Guias Salariais'!$C$1:$C$1000,ROW('Guias Salariais'!$C$1:$C$1000)-ROW('Guias Salariais'!$C$1)+1),ROW(14:14))),"")</f>
        <v/>
      </c>
      <c r="E15" s="276" t="str" cm="1">
        <f t="array" ref="E15">IFERROR(INDEX('Guias Salariais'!$D$1:$D$1000,SMALL(IF(E$1='Guias Salariais'!$C$1:$C$1000,ROW('Guias Salariais'!$C$1:$C$1000)-ROW('Guias Salariais'!$C$1)+1),ROW(14:14))),"")</f>
        <v/>
      </c>
      <c r="F15" s="386" t="str" cm="1">
        <f t="array" ref="F15">IFERROR(INDEX('Guias Salariais'!$D$1:$D$1000,SMALL(IF(F$1='Guias Salariais'!$C$1:$C$1000,ROW('Guias Salariais'!$C$1:$C$1000)-ROW('Guias Salariais'!$C$1)+1),ROW(14:14))),"")</f>
        <v/>
      </c>
      <c r="G15" s="386" t="str" cm="1">
        <f t="array" ref="G15">IFERROR(INDEX('Guias Salariais'!$D$1:$D$1000,SMALL(IF(G$1='Guias Salariais'!$C$1:$C$1000,ROW('Guias Salariais'!$C$1:$C$1000)-ROW('Guias Salariais'!$C$1)+1),ROW(14:14))),"")</f>
        <v/>
      </c>
      <c r="H15" s="383" t="str" cm="1">
        <f t="array" ref="H15">IFERROR(INDEX('Guias Salariais'!$D$1:$D$1000,SMALL(IF(H$1='Guias Salariais'!$C$1:$C$1000,ROW('Guias Salariais'!$C$1:$C$1000)-ROW('Guias Salariais'!$C$1)+1),ROW(14:14))),"")</f>
        <v/>
      </c>
      <c r="I15" s="276" t="str" cm="1">
        <f t="array" ref="I15">IFERROR(INDEX('Guias Salariais'!$D$1:$D$1000,SMALL(IF(I$1='Guias Salariais'!$C$1:$C$1000,ROW('Guias Salariais'!$C$1:$C$1000)-ROW('Guias Salariais'!$C$1)+1),ROW(14:14))),"")</f>
        <v/>
      </c>
      <c r="J15" s="386" t="str" cm="1">
        <f t="array" ref="J15">IFERROR(INDEX('Guias Salariais'!$D$1:$D$1000,SMALL(IF(J$1='Guias Salariais'!$C$1:$C$1000,ROW('Guias Salariais'!$C$1:$C$1000)-ROW('Guias Salariais'!$C$1)+1),ROW(14:14))),"")</f>
        <v/>
      </c>
      <c r="K15" s="386" t="str" cm="1">
        <f t="array" ref="K15">IFERROR(INDEX('Guias Salariais'!$D$1:$D$1000,SMALL(IF(K$1='Guias Salariais'!$C$1:$C$1000,ROW('Guias Salariais'!$C$1:$C$1000)-ROW('Guias Salariais'!$C$1)+1),ROW(14:14))),"")</f>
        <v/>
      </c>
      <c r="L15" s="383" cm="1">
        <f t="array" ref="L15">IFERROR(INDEX('Guias Salariais'!$D$1:$D$1000,SMALL(IF(L$1='Guias Salariais'!$C$1:$C$1000,ROW('Guias Salariais'!$C$1:$C$1000)-ROW('Guias Salariais'!$C$1)+1),ROW(14:14))),"")</f>
        <v>16166.67</v>
      </c>
      <c r="M15" s="276" t="str" cm="1">
        <f t="array" ref="M15">IFERROR(INDEX('Guias Salariais'!$D$1:$D$1000,SMALL(IF(M$1='Guias Salariais'!$C$1:$C$1000,ROW('Guias Salariais'!$C$1:$C$1000)-ROW('Guias Salariais'!$C$1)+1),ROW(14:14))),"")</f>
        <v/>
      </c>
      <c r="N15" s="386" t="str" cm="1">
        <f t="array" ref="N15">IFERROR(INDEX('Guias Salariais'!$D$1:$D$1000,SMALL(IF(N$1='Guias Salariais'!$C$1:$C$1000,ROW('Guias Salariais'!$C$1:$C$1000)-ROW('Guias Salariais'!$C$1)+1),ROW(14:14))),"")</f>
        <v/>
      </c>
      <c r="O15" s="386" t="str" cm="1">
        <f t="array" ref="O15">IFERROR(INDEX('Guias Salariais'!$D$1:$D$1000,SMALL(IF(O$1='Guias Salariais'!$C$1:$C$1000,ROW('Guias Salariais'!$C$1:$C$1000)-ROW('Guias Salariais'!$C$1)+1),ROW(14:14))),"")</f>
        <v/>
      </c>
      <c r="P15" s="383" t="str" cm="1">
        <f t="array" ref="P15">IFERROR(INDEX('Guias Salariais'!$D$1:$D$1000,SMALL(IF(P$1='Guias Salariais'!$C$1:$C$1000,ROW('Guias Salariais'!$C$1:$C$1000)-ROW('Guias Salariais'!$C$1)+1),ROW(14:14))),"")</f>
        <v/>
      </c>
      <c r="Q15" s="385" t="str" cm="1">
        <f t="array" ref="Q15">IFERROR(INDEX('Guias Salariais'!$D$1:$D$1000,SMALL(IF(Q$1='Guias Salariais'!$C$1:$C$1000,ROW('Guias Salariais'!$C$1:$C$1000)-ROW('Guias Salariais'!$C$1)+1),ROW(14:14))),"")</f>
        <v/>
      </c>
      <c r="R15" s="385" t="str" cm="1">
        <f t="array" ref="R15">IFERROR(INDEX('Guias Salariais'!$D$1:$D$1000,SMALL(IF(R$1='Guias Salariais'!$C$1:$C$1000,ROW('Guias Salariais'!$C$1:$C$1000)-ROW('Guias Salariais'!$C$1)+1),ROW(14:14))),"")</f>
        <v/>
      </c>
      <c r="S15" s="276" t="str" cm="1">
        <f t="array" ref="S15">IFERROR(INDEX('Guias Salariais'!$D$1:$D$1000,SMALL(IF(S$1='Guias Salariais'!$C$1:$C$1000,ROW('Guias Salariais'!$C$1:$C$1000)-ROW('Guias Salariais'!$C$1)+1),ROW(14:14))),"")</f>
        <v/>
      </c>
      <c r="T15" s="605"/>
      <c r="U15" s="386" cm="1">
        <f t="array" ref="U15">IFERROR(INDEX('Guias Salariais'!$D$1:$D$1000,SMALL(IF(U$1='Guias Salariais'!$C$1:$C$1000,ROW('Guias Salariais'!$C$1:$C$1000)-ROW('Guias Salariais'!$C$1)+1),ROW(14:14))),"")</f>
        <v>7796.875</v>
      </c>
      <c r="V15" s="383" t="str" cm="1">
        <f t="array" ref="V15">IFERROR(INDEX('Guias Salariais'!$D$1:$D$1000,SMALL(IF(V$1='Guias Salariais'!$C$1:$C$1000,ROW('Guias Salariais'!$C$1:$C$1000)-ROW('Guias Salariais'!$C$1)+1),ROW(14:14))),"")</f>
        <v/>
      </c>
      <c r="W15" s="385" t="str" cm="1">
        <f t="array" ref="W15">IFERROR(INDEX('Guias Salariais'!$D$1:$D$1000,SMALL(IF(W$1='Guias Salariais'!$C$1:$C$1000,ROW('Guias Salariais'!$C$1:$C$1000)-ROW('Guias Salariais'!$C$1)+1),ROW(14:14))),"")</f>
        <v/>
      </c>
      <c r="X15" s="385" t="str" cm="1">
        <f t="array" ref="X15">IFERROR(INDEX('Guias Salariais'!$D$1:$D$1000,SMALL(IF(X$1='Guias Salariais'!$C$1:$C$1000,ROW('Guias Salariais'!$C$1:$C$1000)-ROW('Guias Salariais'!$C$1)+1),ROW(14:14))),"")</f>
        <v/>
      </c>
      <c r="Y15" s="276" t="str" cm="1">
        <f t="array" ref="Y15">IFERROR(INDEX('Guias Salariais'!$D$1:$D$1000,SMALL(IF(Y$1='Guias Salariais'!$C$1:$C$1000,ROW('Guias Salariais'!$C$1:$C$1000)-ROW('Guias Salariais'!$C$1)+1),ROW(14:14))),"")</f>
        <v/>
      </c>
      <c r="Z15" s="386" cm="1">
        <f t="array" ref="Z15">IFERROR(INDEX('Guias Salariais'!$D$1:$D$1000,SMALL(IF(Z$1='Guias Salariais'!$C$1:$C$1000,ROW('Guias Salariais'!$C$1:$C$1000)-ROW('Guias Salariais'!$C$1)+1),ROW(14:14))),"")</f>
        <v>9333.33</v>
      </c>
      <c r="AA15" s="386" cm="1">
        <f t="array" ref="AA15">IFERROR(INDEX('Guias Salariais'!$D$1:$D$1000,SMALL(IF(AA$1='Guias Salariais'!$C$1:$C$1000,ROW('Guias Salariais'!$C$1:$C$1000)-ROW('Guias Salariais'!$C$1)+1),ROW(14:14))),"")</f>
        <v>12500</v>
      </c>
      <c r="AB15" s="383" t="str" cm="1">
        <f t="array" ref="AB15">IFERROR(INDEX('Guias Salariais'!$D$1:$D$1000,SMALL(IF(AB$1='Guias Salariais'!$C$1:$C$1000,ROW('Guias Salariais'!$C$1:$C$1000)-ROW('Guias Salariais'!$C$1)+1),ROW(14:14))),"")</f>
        <v/>
      </c>
      <c r="AC15" s="385" t="str" cm="1">
        <f t="array" ref="AC15">IFERROR(INDEX('Guias Salariais'!$D$1:$D$1000,SMALL(IF(AC$1='Guias Salariais'!$C$1:$C$1000,ROW('Guias Salariais'!$C$1:$C$1000)-ROW('Guias Salariais'!$C$1)+1),ROW(14:14))),"")</f>
        <v/>
      </c>
      <c r="AD15" s="385" t="str" cm="1">
        <f t="array" ref="AD15">IFERROR(INDEX('Guias Salariais'!$D$1:$D$1000,SMALL(IF(AD$1='Guias Salariais'!$C$1:$C$1000,ROW('Guias Salariais'!$C$1:$C$1000)-ROW('Guias Salariais'!$C$1)+1),ROW(14:14))),"")</f>
        <v/>
      </c>
      <c r="AE15" s="276" t="str" cm="1">
        <f t="array" ref="AE15">IFERROR(INDEX('Guias Salariais'!$D$1:$D$1000,SMALL(IF(AE$1='Guias Salariais'!$C$1:$C$1000,ROW('Guias Salariais'!$C$1:$C$1000)-ROW('Guias Salariais'!$C$1)+1),ROW(14:14))),"")</f>
        <v/>
      </c>
      <c r="AF15" s="386" t="str" cm="1">
        <f t="array" ref="AF15">IFERROR(INDEX('Guias Salariais'!$D$1:$D$1000,SMALL(IF(AF$1='Guias Salariais'!$C$1:$C$1000,ROW('Guias Salariais'!$C$1:$C$1000)-ROW('Guias Salariais'!$C$1)+1),ROW(14:14))),"")</f>
        <v/>
      </c>
      <c r="AG15" s="386" t="str" cm="1">
        <f t="array" ref="AG15">IFERROR(INDEX('Guias Salariais'!$D$1:$D$1000,SMALL(IF(AG$1='Guias Salariais'!$C$1:$C$1000,ROW('Guias Salariais'!$C$1:$C$1000)-ROW('Guias Salariais'!$C$1)+1),ROW(14:14))),"")</f>
        <v/>
      </c>
      <c r="AH15" s="626" t="str" cm="1">
        <f t="array" ref="AH15">IFERROR(INDEX('Guias Salariais'!$D$1:$D$1000,SMALL(IF(AH$1='Guias Salariais'!$C$1:$C$1000,ROW('Guias Salariais'!$C$1:$C$1000)-ROW('Guias Salariais'!$C$1)+1),ROW(14:14))),"")</f>
        <v/>
      </c>
      <c r="AI15" s="386" t="str" cm="1">
        <f t="array" ref="AI15">IFERROR(INDEX('Guias Salariais'!$D$1:$D$1000,SMALL(IF(AI$1='Guias Salariais'!$C$1:$C$1000,ROW('Guias Salariais'!$C$1:$C$1000)-ROW('Guias Salariais'!$C$1)+1),ROW(14:14))),"")</f>
        <v/>
      </c>
      <c r="AJ15" s="549" cm="1">
        <f t="array" ref="AJ15">IFERROR(INDEX('Guias Salariais'!$D$1:$D$1000,SMALL(IF(AJ$1='Guias Salariais'!$C$1:$C$1000,ROW('Guias Salariais'!$C$1:$C$1000)-ROW('Guias Salariais'!$C$1)+1),ROW(14:14))),"")</f>
        <v>17500</v>
      </c>
    </row>
    <row r="16" spans="1:36" x14ac:dyDescent="0.25">
      <c r="A16" s="689"/>
      <c r="B16" s="383" t="str" cm="1">
        <f t="array" ref="B16">IFERROR(INDEX('Guias Salariais'!$D$1:$D$1000,SMALL(IF(B$1='Guias Salariais'!$C$1:$C$1000,ROW('Guias Salariais'!$C$1:$C$1000)-ROW('Guias Salariais'!$C$1)+1),ROW(15:15))),"")</f>
        <v/>
      </c>
      <c r="C16" s="385" t="str" cm="1">
        <f t="array" ref="C16">IFERROR(INDEX('Guias Salariais'!$D$1:$D$1000,SMALL(IF(C$1='Guias Salariais'!$C$1:$C$1000,ROW('Guias Salariais'!$C$1:$C$1000)-ROW('Guias Salariais'!$C$1)+1),ROW(15:15))),"")</f>
        <v/>
      </c>
      <c r="D16" s="385" t="str" cm="1">
        <f t="array" ref="D16">IFERROR(INDEX('Guias Salariais'!$D$1:$D$1000,SMALL(IF(D$1='Guias Salariais'!$C$1:$C$1000,ROW('Guias Salariais'!$C$1:$C$1000)-ROW('Guias Salariais'!$C$1)+1),ROW(15:15))),"")</f>
        <v/>
      </c>
      <c r="E16" s="276" t="str" cm="1">
        <f t="array" ref="E16">IFERROR(INDEX('Guias Salariais'!$D$1:$D$1000,SMALL(IF(E$1='Guias Salariais'!$C$1:$C$1000,ROW('Guias Salariais'!$C$1:$C$1000)-ROW('Guias Salariais'!$C$1)+1),ROW(15:15))),"")</f>
        <v/>
      </c>
      <c r="F16" s="386" t="str" cm="1">
        <f t="array" ref="F16">IFERROR(INDEX('Guias Salariais'!$D$1:$D$1000,SMALL(IF(F$1='Guias Salariais'!$C$1:$C$1000,ROW('Guias Salariais'!$C$1:$C$1000)-ROW('Guias Salariais'!$C$1)+1),ROW(15:15))),"")</f>
        <v/>
      </c>
      <c r="G16" s="386" t="str" cm="1">
        <f t="array" ref="G16">IFERROR(INDEX('Guias Salariais'!$D$1:$D$1000,SMALL(IF(G$1='Guias Salariais'!$C$1:$C$1000,ROW('Guias Salariais'!$C$1:$C$1000)-ROW('Guias Salariais'!$C$1)+1),ROW(15:15))),"")</f>
        <v/>
      </c>
      <c r="H16" s="383" t="str" cm="1">
        <f t="array" ref="H16">IFERROR(INDEX('Guias Salariais'!$D$1:$D$1000,SMALL(IF(H$1='Guias Salariais'!$C$1:$C$1000,ROW('Guias Salariais'!$C$1:$C$1000)-ROW('Guias Salariais'!$C$1)+1),ROW(15:15))),"")</f>
        <v/>
      </c>
      <c r="I16" s="276" t="str" cm="1">
        <f t="array" ref="I16">IFERROR(INDEX('Guias Salariais'!$D$1:$D$1000,SMALL(IF(I$1='Guias Salariais'!$C$1:$C$1000,ROW('Guias Salariais'!$C$1:$C$1000)-ROW('Guias Salariais'!$C$1)+1),ROW(15:15))),"")</f>
        <v/>
      </c>
      <c r="J16" s="386" t="str" cm="1">
        <f t="array" ref="J16">IFERROR(INDEX('Guias Salariais'!$D$1:$D$1000,SMALL(IF(J$1='Guias Salariais'!$C$1:$C$1000,ROW('Guias Salariais'!$C$1:$C$1000)-ROW('Guias Salariais'!$C$1)+1),ROW(15:15))),"")</f>
        <v/>
      </c>
      <c r="K16" s="386" t="str" cm="1">
        <f t="array" ref="K16">IFERROR(INDEX('Guias Salariais'!$D$1:$D$1000,SMALL(IF(K$1='Guias Salariais'!$C$1:$C$1000,ROW('Guias Salariais'!$C$1:$C$1000)-ROW('Guias Salariais'!$C$1)+1),ROW(15:15))),"")</f>
        <v/>
      </c>
      <c r="L16" s="383" cm="1">
        <f t="array" ref="L16">IFERROR(INDEX('Guias Salariais'!$D$1:$D$1000,SMALL(IF(L$1='Guias Salariais'!$C$1:$C$1000,ROW('Guias Salariais'!$C$1:$C$1000)-ROW('Guias Salariais'!$C$1)+1),ROW(15:15))),"")</f>
        <v>20640.626250000001</v>
      </c>
      <c r="M16" s="276" t="str" cm="1">
        <f t="array" ref="M16">IFERROR(INDEX('Guias Salariais'!$D$1:$D$1000,SMALL(IF(M$1='Guias Salariais'!$C$1:$C$1000,ROW('Guias Salariais'!$C$1:$C$1000)-ROW('Guias Salariais'!$C$1)+1),ROW(15:15))),"")</f>
        <v/>
      </c>
      <c r="N16" s="386" t="str" cm="1">
        <f t="array" ref="N16">IFERROR(INDEX('Guias Salariais'!$D$1:$D$1000,SMALL(IF(N$1='Guias Salariais'!$C$1:$C$1000,ROW('Guias Salariais'!$C$1:$C$1000)-ROW('Guias Salariais'!$C$1)+1),ROW(15:15))),"")</f>
        <v/>
      </c>
      <c r="O16" s="386" t="str" cm="1">
        <f t="array" ref="O16">IFERROR(INDEX('Guias Salariais'!$D$1:$D$1000,SMALL(IF(O$1='Guias Salariais'!$C$1:$C$1000,ROW('Guias Salariais'!$C$1:$C$1000)-ROW('Guias Salariais'!$C$1)+1),ROW(15:15))),"")</f>
        <v/>
      </c>
      <c r="P16" s="383" t="str" cm="1">
        <f t="array" ref="P16">IFERROR(INDEX('Guias Salariais'!$D$1:$D$1000,SMALL(IF(P$1='Guias Salariais'!$C$1:$C$1000,ROW('Guias Salariais'!$C$1:$C$1000)-ROW('Guias Salariais'!$C$1)+1),ROW(15:15))),"")</f>
        <v/>
      </c>
      <c r="Q16" s="385" t="str" cm="1">
        <f t="array" ref="Q16">IFERROR(INDEX('Guias Salariais'!$D$1:$D$1000,SMALL(IF(Q$1='Guias Salariais'!$C$1:$C$1000,ROW('Guias Salariais'!$C$1:$C$1000)-ROW('Guias Salariais'!$C$1)+1),ROW(15:15))),"")</f>
        <v/>
      </c>
      <c r="R16" s="385" t="str" cm="1">
        <f t="array" ref="R16">IFERROR(INDEX('Guias Salariais'!$D$1:$D$1000,SMALL(IF(R$1='Guias Salariais'!$C$1:$C$1000,ROW('Guias Salariais'!$C$1:$C$1000)-ROW('Guias Salariais'!$C$1)+1),ROW(15:15))),"")</f>
        <v/>
      </c>
      <c r="S16" s="276" t="str" cm="1">
        <f t="array" ref="S16">IFERROR(INDEX('Guias Salariais'!$D$1:$D$1000,SMALL(IF(S$1='Guias Salariais'!$C$1:$C$1000,ROW('Guias Salariais'!$C$1:$C$1000)-ROW('Guias Salariais'!$C$1)+1),ROW(15:15))),"")</f>
        <v/>
      </c>
      <c r="T16" s="386" cm="1">
        <f t="array" ref="T16">IFERROR(INDEX('Guias Salariais'!$D$1:$D$1000,SMALL(IF(T$1='Guias Salariais'!$C$1:$C$1000,ROW('Guias Salariais'!$C$1:$C$1000)-ROW('Guias Salariais'!$C$1)+1),ROW(15:15))),"")</f>
        <v>4166.6699999999992</v>
      </c>
      <c r="U16" s="386" cm="1">
        <f t="array" ref="U16">IFERROR(INDEX('Guias Salariais'!$D$1:$D$1000,SMALL(IF(U$1='Guias Salariais'!$C$1:$C$1000,ROW('Guias Salariais'!$C$1:$C$1000)-ROW('Guias Salariais'!$C$1)+1),ROW(15:15))),"")</f>
        <v>8934.375</v>
      </c>
      <c r="V16" s="383" t="str" cm="1">
        <f t="array" ref="V16">IFERROR(INDEX('Guias Salariais'!$D$1:$D$1000,SMALL(IF(V$1='Guias Salariais'!$C$1:$C$1000,ROW('Guias Salariais'!$C$1:$C$1000)-ROW('Guias Salariais'!$C$1)+1),ROW(15:15))),"")</f>
        <v/>
      </c>
      <c r="W16" s="385" t="str" cm="1">
        <f t="array" ref="W16">IFERROR(INDEX('Guias Salariais'!$D$1:$D$1000,SMALL(IF(W$1='Guias Salariais'!$C$1:$C$1000,ROW('Guias Salariais'!$C$1:$C$1000)-ROW('Guias Salariais'!$C$1)+1),ROW(15:15))),"")</f>
        <v/>
      </c>
      <c r="X16" s="385" t="str" cm="1">
        <f t="array" ref="X16">IFERROR(INDEX('Guias Salariais'!$D$1:$D$1000,SMALL(IF(X$1='Guias Salariais'!$C$1:$C$1000,ROW('Guias Salariais'!$C$1:$C$1000)-ROW('Guias Salariais'!$C$1)+1),ROW(15:15))),"")</f>
        <v/>
      </c>
      <c r="Y16" s="276" t="str" cm="1">
        <f t="array" ref="Y16">IFERROR(INDEX('Guias Salariais'!$D$1:$D$1000,SMALL(IF(Y$1='Guias Salariais'!$C$1:$C$1000,ROW('Guias Salariais'!$C$1:$C$1000)-ROW('Guias Salariais'!$C$1)+1),ROW(15:15))),"")</f>
        <v/>
      </c>
      <c r="Z16" s="386" t="str" cm="1">
        <f t="array" ref="Z16">IFERROR(INDEX('Guias Salariais'!$D$1:$D$1000,SMALL(IF(Z$1='Guias Salariais'!$C$1:$C$1000,ROW('Guias Salariais'!$C$1:$C$1000)-ROW('Guias Salariais'!$C$1)+1),ROW(15:15))),"")</f>
        <v/>
      </c>
      <c r="AA16" s="386" cm="1">
        <f t="array" ref="AA16">IFERROR(INDEX('Guias Salariais'!$D$1:$D$1000,SMALL(IF(AA$1='Guias Salariais'!$C$1:$C$1000,ROW('Guias Salariais'!$C$1:$C$1000)-ROW('Guias Salariais'!$C$1)+1),ROW(15:15))),"")</f>
        <v>12182.5</v>
      </c>
      <c r="AB16" s="383" t="str" cm="1">
        <f t="array" ref="AB16">IFERROR(INDEX('Guias Salariais'!$D$1:$D$1000,SMALL(IF(AB$1='Guias Salariais'!$C$1:$C$1000,ROW('Guias Salariais'!$C$1:$C$1000)-ROW('Guias Salariais'!$C$1)+1),ROW(15:15))),"")</f>
        <v/>
      </c>
      <c r="AC16" s="385" t="str" cm="1">
        <f t="array" ref="AC16">IFERROR(INDEX('Guias Salariais'!$D$1:$D$1000,SMALL(IF(AC$1='Guias Salariais'!$C$1:$C$1000,ROW('Guias Salariais'!$C$1:$C$1000)-ROW('Guias Salariais'!$C$1)+1),ROW(15:15))),"")</f>
        <v/>
      </c>
      <c r="AD16" s="385" t="str" cm="1">
        <f t="array" ref="AD16">IFERROR(INDEX('Guias Salariais'!$D$1:$D$1000,SMALL(IF(AD$1='Guias Salariais'!$C$1:$C$1000,ROW('Guias Salariais'!$C$1:$C$1000)-ROW('Guias Salariais'!$C$1)+1),ROW(15:15))),"")</f>
        <v/>
      </c>
      <c r="AE16" s="276" t="str" cm="1">
        <f t="array" ref="AE16">IFERROR(INDEX('Guias Salariais'!$D$1:$D$1000,SMALL(IF(AE$1='Guias Salariais'!$C$1:$C$1000,ROW('Guias Salariais'!$C$1:$C$1000)-ROW('Guias Salariais'!$C$1)+1),ROW(15:15))),"")</f>
        <v/>
      </c>
      <c r="AF16" s="386" t="str" cm="1">
        <f t="array" ref="AF16">IFERROR(INDEX('Guias Salariais'!$D$1:$D$1000,SMALL(IF(AF$1='Guias Salariais'!$C$1:$C$1000,ROW('Guias Salariais'!$C$1:$C$1000)-ROW('Guias Salariais'!$C$1)+1),ROW(15:15))),"")</f>
        <v/>
      </c>
      <c r="AG16" s="386" t="str" cm="1">
        <f t="array" ref="AG16">IFERROR(INDEX('Guias Salariais'!$D$1:$D$1000,SMALL(IF(AG$1='Guias Salariais'!$C$1:$C$1000,ROW('Guias Salariais'!$C$1:$C$1000)-ROW('Guias Salariais'!$C$1)+1),ROW(15:15))),"")</f>
        <v/>
      </c>
      <c r="AH16" s="626" t="str" cm="1">
        <f t="array" ref="AH16">IFERROR(INDEX('Guias Salariais'!$D$1:$D$1000,SMALL(IF(AH$1='Guias Salariais'!$C$1:$C$1000,ROW('Guias Salariais'!$C$1:$C$1000)-ROW('Guias Salariais'!$C$1)+1),ROW(15:15))),"")</f>
        <v/>
      </c>
      <c r="AI16" s="386" t="str" cm="1">
        <f t="array" ref="AI16">IFERROR(INDEX('Guias Salariais'!$D$1:$D$1000,SMALL(IF(AI$1='Guias Salariais'!$C$1:$C$1000,ROW('Guias Salariais'!$C$1:$C$1000)-ROW('Guias Salariais'!$C$1)+1),ROW(15:15))),"")</f>
        <v/>
      </c>
      <c r="AJ16" s="549" cm="1">
        <f t="array" ref="AJ16">IFERROR(INDEX('Guias Salariais'!$D$1:$D$1000,SMALL(IF(AJ$1='Guias Salariais'!$C$1:$C$1000,ROW('Guias Salariais'!$C$1:$C$1000)-ROW('Guias Salariais'!$C$1)+1),ROW(15:15))),"")</f>
        <v>15343.752499999999</v>
      </c>
    </row>
    <row r="17" spans="1:36" x14ac:dyDescent="0.25">
      <c r="A17" s="689"/>
      <c r="B17" s="383" t="str" cm="1">
        <f t="array" ref="B17">IFERROR(INDEX('Guias Salariais'!$D$1:$D$1000,SMALL(IF(B$1='Guias Salariais'!$C$1:$C$1000,ROW('Guias Salariais'!$C$1:$C$1000)-ROW('Guias Salariais'!$C$1)+1),ROW(16:16))),"")</f>
        <v/>
      </c>
      <c r="C17" s="385" t="str" cm="1">
        <f t="array" ref="C17">IFERROR(INDEX('Guias Salariais'!$D$1:$D$1000,SMALL(IF(C$1='Guias Salariais'!$C$1:$C$1000,ROW('Guias Salariais'!$C$1:$C$1000)-ROW('Guias Salariais'!$C$1)+1),ROW(16:16))),"")</f>
        <v/>
      </c>
      <c r="D17" s="385" t="str" cm="1">
        <f t="array" ref="D17">IFERROR(INDEX('Guias Salariais'!$D$1:$D$1000,SMALL(IF(D$1='Guias Salariais'!$C$1:$C$1000,ROW('Guias Salariais'!$C$1:$C$1000)-ROW('Guias Salariais'!$C$1)+1),ROW(16:16))),"")</f>
        <v/>
      </c>
      <c r="E17" s="276" t="str" cm="1">
        <f t="array" ref="E17">IFERROR(INDEX('Guias Salariais'!$D$1:$D$1000,SMALL(IF(E$1='Guias Salariais'!$C$1:$C$1000,ROW('Guias Salariais'!$C$1:$C$1000)-ROW('Guias Salariais'!$C$1)+1),ROW(16:16))),"")</f>
        <v/>
      </c>
      <c r="F17" s="386" t="str" cm="1">
        <f t="array" ref="F17">IFERROR(INDEX('Guias Salariais'!$D$1:$D$1000,SMALL(IF(F$1='Guias Salariais'!$C$1:$C$1000,ROW('Guias Salariais'!$C$1:$C$1000)-ROW('Guias Salariais'!$C$1)+1),ROW(16:16))),"")</f>
        <v/>
      </c>
      <c r="G17" s="386" t="str" cm="1">
        <f t="array" ref="G17">IFERROR(INDEX('Guias Salariais'!$D$1:$D$1000,SMALL(IF(G$1='Guias Salariais'!$C$1:$C$1000,ROW('Guias Salariais'!$C$1:$C$1000)-ROW('Guias Salariais'!$C$1)+1),ROW(16:16))),"")</f>
        <v/>
      </c>
      <c r="H17" s="383" t="str" cm="1">
        <f t="array" ref="H17">IFERROR(INDEX('Guias Salariais'!$D$1:$D$1000,SMALL(IF(H$1='Guias Salariais'!$C$1:$C$1000,ROW('Guias Salariais'!$C$1:$C$1000)-ROW('Guias Salariais'!$C$1)+1),ROW(16:16))),"")</f>
        <v/>
      </c>
      <c r="I17" s="276" t="str" cm="1">
        <f t="array" ref="I17">IFERROR(INDEX('Guias Salariais'!$D$1:$D$1000,SMALL(IF(I$1='Guias Salariais'!$C$1:$C$1000,ROW('Guias Salariais'!$C$1:$C$1000)-ROW('Guias Salariais'!$C$1)+1),ROW(16:16))),"")</f>
        <v/>
      </c>
      <c r="J17" s="386" t="str" cm="1">
        <f t="array" ref="J17">IFERROR(INDEX('Guias Salariais'!$D$1:$D$1000,SMALL(IF(J$1='Guias Salariais'!$C$1:$C$1000,ROW('Guias Salariais'!$C$1:$C$1000)-ROW('Guias Salariais'!$C$1)+1),ROW(16:16))),"")</f>
        <v/>
      </c>
      <c r="K17" s="386" t="str" cm="1">
        <f t="array" ref="K17">IFERROR(INDEX('Guias Salariais'!$D$1:$D$1000,SMALL(IF(K$1='Guias Salariais'!$C$1:$C$1000,ROW('Guias Salariais'!$C$1:$C$1000)-ROW('Guias Salariais'!$C$1)+1),ROW(16:16))),"")</f>
        <v/>
      </c>
      <c r="L17" s="383" cm="1">
        <f t="array" ref="L17">IFERROR(INDEX('Guias Salariais'!$D$1:$D$1000,SMALL(IF(L$1='Guias Salariais'!$C$1:$C$1000,ROW('Guias Salariais'!$C$1:$C$1000)-ROW('Guias Salariais'!$C$1)+1),ROW(16:16))),"")</f>
        <v>13738.75</v>
      </c>
      <c r="M17" s="276" t="str" cm="1">
        <f t="array" ref="M17">IFERROR(INDEX('Guias Salariais'!$D$1:$D$1000,SMALL(IF(M$1='Guias Salariais'!$C$1:$C$1000,ROW('Guias Salariais'!$C$1:$C$1000)-ROW('Guias Salariais'!$C$1)+1),ROW(16:16))),"")</f>
        <v/>
      </c>
      <c r="N17" s="386" t="str" cm="1">
        <f t="array" ref="N17">IFERROR(INDEX('Guias Salariais'!$D$1:$D$1000,SMALL(IF(N$1='Guias Salariais'!$C$1:$C$1000,ROW('Guias Salariais'!$C$1:$C$1000)-ROW('Guias Salariais'!$C$1)+1),ROW(16:16))),"")</f>
        <v/>
      </c>
      <c r="O17" s="386" t="str" cm="1">
        <f t="array" ref="O17">IFERROR(INDEX('Guias Salariais'!$D$1:$D$1000,SMALL(IF(O$1='Guias Salariais'!$C$1:$C$1000,ROW('Guias Salariais'!$C$1:$C$1000)-ROW('Guias Salariais'!$C$1)+1),ROW(16:16))),"")</f>
        <v/>
      </c>
      <c r="P17" s="383" t="str" cm="1">
        <f t="array" ref="P17">IFERROR(INDEX('Guias Salariais'!$D$1:$D$1000,SMALL(IF(P$1='Guias Salariais'!$C$1:$C$1000,ROW('Guias Salariais'!$C$1:$C$1000)-ROW('Guias Salariais'!$C$1)+1),ROW(16:16))),"")</f>
        <v/>
      </c>
      <c r="Q17" s="385" t="str" cm="1">
        <f t="array" ref="Q17">IFERROR(INDEX('Guias Salariais'!$D$1:$D$1000,SMALL(IF(Q$1='Guias Salariais'!$C$1:$C$1000,ROW('Guias Salariais'!$C$1:$C$1000)-ROW('Guias Salariais'!$C$1)+1),ROW(16:16))),"")</f>
        <v/>
      </c>
      <c r="R17" s="385" t="str" cm="1">
        <f t="array" ref="R17">IFERROR(INDEX('Guias Salariais'!$D$1:$D$1000,SMALL(IF(R$1='Guias Salariais'!$C$1:$C$1000,ROW('Guias Salariais'!$C$1:$C$1000)-ROW('Guias Salariais'!$C$1)+1),ROW(16:16))),"")</f>
        <v/>
      </c>
      <c r="S17" s="276" t="str" cm="1">
        <f t="array" ref="S17">IFERROR(INDEX('Guias Salariais'!$D$1:$D$1000,SMALL(IF(S$1='Guias Salariais'!$C$1:$C$1000,ROW('Guias Salariais'!$C$1:$C$1000)-ROW('Guias Salariais'!$C$1)+1),ROW(16:16))),"")</f>
        <v/>
      </c>
      <c r="T17" s="386" cm="1">
        <f t="array" ref="T17">IFERROR(INDEX('Guias Salariais'!$D$1:$D$1000,SMALL(IF(T$1='Guias Salariais'!$C$1:$C$1000,ROW('Guias Salariais'!$C$1:$C$1000)-ROW('Guias Salariais'!$C$1)+1),ROW(16:16))),"")</f>
        <v>6666.6699999999992</v>
      </c>
      <c r="U17" s="386" cm="1">
        <f t="array" ref="U17">IFERROR(INDEX('Guias Salariais'!$D$1:$D$1000,SMALL(IF(U$1='Guias Salariais'!$C$1:$C$1000,ROW('Guias Salariais'!$C$1:$C$1000)-ROW('Guias Salariais'!$C$1)+1),ROW(16:16))),"")</f>
        <v>8000</v>
      </c>
      <c r="V17" s="383" t="str" cm="1">
        <f t="array" ref="V17">IFERROR(INDEX('Guias Salariais'!$D$1:$D$1000,SMALL(IF(V$1='Guias Salariais'!$C$1:$C$1000,ROW('Guias Salariais'!$C$1:$C$1000)-ROW('Guias Salariais'!$C$1)+1),ROW(16:16))),"")</f>
        <v/>
      </c>
      <c r="W17" s="385" t="str" cm="1">
        <f t="array" ref="W17">IFERROR(INDEX('Guias Salariais'!$D$1:$D$1000,SMALL(IF(W$1='Guias Salariais'!$C$1:$C$1000,ROW('Guias Salariais'!$C$1:$C$1000)-ROW('Guias Salariais'!$C$1)+1),ROW(16:16))),"")</f>
        <v/>
      </c>
      <c r="X17" s="385" t="str" cm="1">
        <f t="array" ref="X17">IFERROR(INDEX('Guias Salariais'!$D$1:$D$1000,SMALL(IF(X$1='Guias Salariais'!$C$1:$C$1000,ROW('Guias Salariais'!$C$1:$C$1000)-ROW('Guias Salariais'!$C$1)+1),ROW(16:16))),"")</f>
        <v/>
      </c>
      <c r="Y17" s="276" t="str" cm="1">
        <f t="array" ref="Y17">IFERROR(INDEX('Guias Salariais'!$D$1:$D$1000,SMALL(IF(Y$1='Guias Salariais'!$C$1:$C$1000,ROW('Guias Salariais'!$C$1:$C$1000)-ROW('Guias Salariais'!$C$1)+1),ROW(16:16))),"")</f>
        <v/>
      </c>
      <c r="Z17" s="386" t="str" cm="1">
        <f t="array" ref="Z17">IFERROR(INDEX('Guias Salariais'!$D$1:$D$1000,SMALL(IF(Z$1='Guias Salariais'!$C$1:$C$1000,ROW('Guias Salariais'!$C$1:$C$1000)-ROW('Guias Salariais'!$C$1)+1),ROW(16:16))),"")</f>
        <v/>
      </c>
      <c r="AA17" s="386" t="str" cm="1">
        <f t="array" ref="AA17">IFERROR(INDEX('Guias Salariais'!$D$1:$D$1000,SMALL(IF(AA$1='Guias Salariais'!$C$1:$C$1000,ROW('Guias Salariais'!$C$1:$C$1000)-ROW('Guias Salariais'!$C$1)+1),ROW(16:16))),"")</f>
        <v/>
      </c>
      <c r="AB17" s="383" t="str" cm="1">
        <f t="array" ref="AB17">IFERROR(INDEX('Guias Salariais'!$D$1:$D$1000,SMALL(IF(AB$1='Guias Salariais'!$C$1:$C$1000,ROW('Guias Salariais'!$C$1:$C$1000)-ROW('Guias Salariais'!$C$1)+1),ROW(16:16))),"")</f>
        <v/>
      </c>
      <c r="AC17" s="385" t="str" cm="1">
        <f t="array" ref="AC17">IFERROR(INDEX('Guias Salariais'!$D$1:$D$1000,SMALL(IF(AC$1='Guias Salariais'!$C$1:$C$1000,ROW('Guias Salariais'!$C$1:$C$1000)-ROW('Guias Salariais'!$C$1)+1),ROW(16:16))),"")</f>
        <v/>
      </c>
      <c r="AD17" s="385" t="str" cm="1">
        <f t="array" ref="AD17">IFERROR(INDEX('Guias Salariais'!$D$1:$D$1000,SMALL(IF(AD$1='Guias Salariais'!$C$1:$C$1000,ROW('Guias Salariais'!$C$1:$C$1000)-ROW('Guias Salariais'!$C$1)+1),ROW(16:16))),"")</f>
        <v/>
      </c>
      <c r="AE17" s="276" t="str" cm="1">
        <f t="array" ref="AE17">IFERROR(INDEX('Guias Salariais'!$D$1:$D$1000,SMALL(IF(AE$1='Guias Salariais'!$C$1:$C$1000,ROW('Guias Salariais'!$C$1:$C$1000)-ROW('Guias Salariais'!$C$1)+1),ROW(16:16))),"")</f>
        <v/>
      </c>
      <c r="AF17" s="386" t="str" cm="1">
        <f t="array" ref="AF17">IFERROR(INDEX('Guias Salariais'!$D$1:$D$1000,SMALL(IF(AF$1='Guias Salariais'!$C$1:$C$1000,ROW('Guias Salariais'!$C$1:$C$1000)-ROW('Guias Salariais'!$C$1)+1),ROW(16:16))),"")</f>
        <v/>
      </c>
      <c r="AG17" s="386" t="str" cm="1">
        <f t="array" ref="AG17">IFERROR(INDEX('Guias Salariais'!$D$1:$D$1000,SMALL(IF(AG$1='Guias Salariais'!$C$1:$C$1000,ROW('Guias Salariais'!$C$1:$C$1000)-ROW('Guias Salariais'!$C$1)+1),ROW(16:16))),"")</f>
        <v/>
      </c>
      <c r="AH17" s="626" t="str" cm="1">
        <f t="array" ref="AH17">IFERROR(INDEX('Guias Salariais'!$D$1:$D$1000,SMALL(IF(AH$1='Guias Salariais'!$C$1:$C$1000,ROW('Guias Salariais'!$C$1:$C$1000)-ROW('Guias Salariais'!$C$1)+1),ROW(16:16))),"")</f>
        <v/>
      </c>
      <c r="AI17" s="386" t="str" cm="1">
        <f t="array" ref="AI17">IFERROR(INDEX('Guias Salariais'!$D$1:$D$1000,SMALL(IF(AI$1='Guias Salariais'!$C$1:$C$1000,ROW('Guias Salariais'!$C$1:$C$1000)-ROW('Guias Salariais'!$C$1)+1),ROW(16:16))),"")</f>
        <v/>
      </c>
      <c r="AJ17" s="549" t="str" cm="1">
        <f t="array" ref="AJ17">IFERROR(INDEX('Guias Salariais'!$D$1:$D$1000,SMALL(IF(AJ$1='Guias Salariais'!$C$1:$C$1000,ROW('Guias Salariais'!$C$1:$C$1000)-ROW('Guias Salariais'!$C$1)+1),ROW(16:16))),"")</f>
        <v/>
      </c>
    </row>
    <row r="18" spans="1:36" x14ac:dyDescent="0.25">
      <c r="A18" s="689"/>
      <c r="B18" s="383" t="str" cm="1">
        <f t="array" ref="B18">IFERROR(INDEX('Guias Salariais'!$D$1:$D$1000,SMALL(IF(B$1='Guias Salariais'!$C$1:$C$1000,ROW('Guias Salariais'!$C$1:$C$1000)-ROW('Guias Salariais'!$C$1)+1),ROW(17:17))),"")</f>
        <v/>
      </c>
      <c r="C18" s="385" t="str" cm="1">
        <f t="array" ref="C18">IFERROR(INDEX('Guias Salariais'!$D$1:$D$1000,SMALL(IF(C$1='Guias Salariais'!$C$1:$C$1000,ROW('Guias Salariais'!$C$1:$C$1000)-ROW('Guias Salariais'!$C$1)+1),ROW(17:17))),"")</f>
        <v/>
      </c>
      <c r="D18" s="385" t="str" cm="1">
        <f t="array" ref="D18">IFERROR(INDEX('Guias Salariais'!$D$1:$D$1000,SMALL(IF(D$1='Guias Salariais'!$C$1:$C$1000,ROW('Guias Salariais'!$C$1:$C$1000)-ROW('Guias Salariais'!$C$1)+1),ROW(17:17))),"")</f>
        <v/>
      </c>
      <c r="E18" s="276" t="str" cm="1">
        <f t="array" ref="E18">IFERROR(INDEX('Guias Salariais'!$D$1:$D$1000,SMALL(IF(E$1='Guias Salariais'!$C$1:$C$1000,ROW('Guias Salariais'!$C$1:$C$1000)-ROW('Guias Salariais'!$C$1)+1),ROW(17:17))),"")</f>
        <v/>
      </c>
      <c r="F18" s="386" t="str" cm="1">
        <f t="array" ref="F18">IFERROR(INDEX('Guias Salariais'!$D$1:$D$1000,SMALL(IF(F$1='Guias Salariais'!$C$1:$C$1000,ROW('Guias Salariais'!$C$1:$C$1000)-ROW('Guias Salariais'!$C$1)+1),ROW(17:17))),"")</f>
        <v/>
      </c>
      <c r="G18" s="386" t="str" cm="1">
        <f t="array" ref="G18">IFERROR(INDEX('Guias Salariais'!$D$1:$D$1000,SMALL(IF(G$1='Guias Salariais'!$C$1:$C$1000,ROW('Guias Salariais'!$C$1:$C$1000)-ROW('Guias Salariais'!$C$1)+1),ROW(17:17))),"")</f>
        <v/>
      </c>
      <c r="H18" s="383" t="str" cm="1">
        <f t="array" ref="H18">IFERROR(INDEX('Guias Salariais'!$D$1:$D$1000,SMALL(IF(H$1='Guias Salariais'!$C$1:$C$1000,ROW('Guias Salariais'!$C$1:$C$1000)-ROW('Guias Salariais'!$C$1)+1),ROW(17:17))),"")</f>
        <v/>
      </c>
      <c r="I18" s="276" t="str" cm="1">
        <f t="array" ref="I18">IFERROR(INDEX('Guias Salariais'!$D$1:$D$1000,SMALL(IF(I$1='Guias Salariais'!$C$1:$C$1000,ROW('Guias Salariais'!$C$1:$C$1000)-ROW('Guias Salariais'!$C$1)+1),ROW(17:17))),"")</f>
        <v/>
      </c>
      <c r="J18" s="386" t="str" cm="1">
        <f t="array" ref="J18">IFERROR(INDEX('Guias Salariais'!$D$1:$D$1000,SMALL(IF(J$1='Guias Salariais'!$C$1:$C$1000,ROW('Guias Salariais'!$C$1:$C$1000)-ROW('Guias Salariais'!$C$1)+1),ROW(17:17))),"")</f>
        <v/>
      </c>
      <c r="K18" s="386" t="str" cm="1">
        <f t="array" ref="K18">IFERROR(INDEX('Guias Salariais'!$D$1:$D$1000,SMALL(IF(K$1='Guias Salariais'!$C$1:$C$1000,ROW('Guias Salariais'!$C$1:$C$1000)-ROW('Guias Salariais'!$C$1)+1),ROW(17:17))),"")</f>
        <v/>
      </c>
      <c r="L18" s="383" cm="1">
        <f t="array" ref="L18">IFERROR(INDEX('Guias Salariais'!$D$1:$D$1000,SMALL(IF(L$1='Guias Salariais'!$C$1:$C$1000,ROW('Guias Salariais'!$C$1:$C$1000)-ROW('Guias Salariais'!$C$1)+1),ROW(17:17))),"")</f>
        <v>17325</v>
      </c>
      <c r="M18" s="276" t="str" cm="1">
        <f t="array" ref="M18">IFERROR(INDEX('Guias Salariais'!$D$1:$D$1000,SMALL(IF(M$1='Guias Salariais'!$C$1:$C$1000,ROW('Guias Salariais'!$C$1:$C$1000)-ROW('Guias Salariais'!$C$1)+1),ROW(17:17))),"")</f>
        <v/>
      </c>
      <c r="N18" s="386" t="str" cm="1">
        <f t="array" ref="N18">IFERROR(INDEX('Guias Salariais'!$D$1:$D$1000,SMALL(IF(N$1='Guias Salariais'!$C$1:$C$1000,ROW('Guias Salariais'!$C$1:$C$1000)-ROW('Guias Salariais'!$C$1)+1),ROW(17:17))),"")</f>
        <v/>
      </c>
      <c r="O18" s="386" t="str" cm="1">
        <f t="array" ref="O18">IFERROR(INDEX('Guias Salariais'!$D$1:$D$1000,SMALL(IF(O$1='Guias Salariais'!$C$1:$C$1000,ROW('Guias Salariais'!$C$1:$C$1000)-ROW('Guias Salariais'!$C$1)+1),ROW(17:17))),"")</f>
        <v/>
      </c>
      <c r="P18" s="383" t="str" cm="1">
        <f t="array" ref="P18">IFERROR(INDEX('Guias Salariais'!$D$1:$D$1000,SMALL(IF(P$1='Guias Salariais'!$C$1:$C$1000,ROW('Guias Salariais'!$C$1:$C$1000)-ROW('Guias Salariais'!$C$1)+1),ROW(17:17))),"")</f>
        <v/>
      </c>
      <c r="Q18" s="385" t="str" cm="1">
        <f t="array" ref="Q18">IFERROR(INDEX('Guias Salariais'!$D$1:$D$1000,SMALL(IF(Q$1='Guias Salariais'!$C$1:$C$1000,ROW('Guias Salariais'!$C$1:$C$1000)-ROW('Guias Salariais'!$C$1)+1),ROW(17:17))),"")</f>
        <v/>
      </c>
      <c r="R18" s="385" t="str" cm="1">
        <f t="array" ref="R18">IFERROR(INDEX('Guias Salariais'!$D$1:$D$1000,SMALL(IF(R$1='Guias Salariais'!$C$1:$C$1000,ROW('Guias Salariais'!$C$1:$C$1000)-ROW('Guias Salariais'!$C$1)+1),ROW(17:17))),"")</f>
        <v/>
      </c>
      <c r="S18" s="276" t="str" cm="1">
        <f t="array" ref="S18">IFERROR(INDEX('Guias Salariais'!$D$1:$D$1000,SMALL(IF(S$1='Guias Salariais'!$C$1:$C$1000,ROW('Guias Salariais'!$C$1:$C$1000)-ROW('Guias Salariais'!$C$1)+1),ROW(17:17))),"")</f>
        <v/>
      </c>
      <c r="T18" s="386" t="str" cm="1">
        <f t="array" ref="T18">IFERROR(INDEX('Guias Salariais'!$D$1:$D$1000,SMALL(IF(T$1='Guias Salariais'!$C$1:$C$1000,ROW('Guias Salariais'!$C$1:$C$1000)-ROW('Guias Salariais'!$C$1)+1),ROW(17:17))),"")</f>
        <v/>
      </c>
      <c r="U18" s="386" cm="1">
        <f t="array" ref="U18">IFERROR(INDEX('Guias Salariais'!$D$1:$D$1000,SMALL(IF(U$1='Guias Salariais'!$C$1:$C$1000,ROW('Guias Salariais'!$C$1:$C$1000)-ROW('Guias Salariais'!$C$1)+1),ROW(17:17))),"")</f>
        <v>9075</v>
      </c>
      <c r="V18" s="383" t="str" cm="1">
        <f t="array" ref="V18">IFERROR(INDEX('Guias Salariais'!$D$1:$D$1000,SMALL(IF(V$1='Guias Salariais'!$C$1:$C$1000,ROW('Guias Salariais'!$C$1:$C$1000)-ROW('Guias Salariais'!$C$1)+1),ROW(17:17))),"")</f>
        <v/>
      </c>
      <c r="W18" s="385" t="str" cm="1">
        <f t="array" ref="W18">IFERROR(INDEX('Guias Salariais'!$D$1:$D$1000,SMALL(IF(W$1='Guias Salariais'!$C$1:$C$1000,ROW('Guias Salariais'!$C$1:$C$1000)-ROW('Guias Salariais'!$C$1)+1),ROW(17:17))),"")</f>
        <v/>
      </c>
      <c r="X18" s="385" t="str" cm="1">
        <f t="array" ref="X18">IFERROR(INDEX('Guias Salariais'!$D$1:$D$1000,SMALL(IF(X$1='Guias Salariais'!$C$1:$C$1000,ROW('Guias Salariais'!$C$1:$C$1000)-ROW('Guias Salariais'!$C$1)+1),ROW(17:17))),"")</f>
        <v/>
      </c>
      <c r="Y18" s="276" t="str" cm="1">
        <f t="array" ref="Y18">IFERROR(INDEX('Guias Salariais'!$D$1:$D$1000,SMALL(IF(Y$1='Guias Salariais'!$C$1:$C$1000,ROW('Guias Salariais'!$C$1:$C$1000)-ROW('Guias Salariais'!$C$1)+1),ROW(17:17))),"")</f>
        <v/>
      </c>
      <c r="Z18" s="386" t="str" cm="1">
        <f t="array" ref="Z18">IFERROR(INDEX('Guias Salariais'!$D$1:$D$1000,SMALL(IF(Z$1='Guias Salariais'!$C$1:$C$1000,ROW('Guias Salariais'!$C$1:$C$1000)-ROW('Guias Salariais'!$C$1)+1),ROW(17:17))),"")</f>
        <v/>
      </c>
      <c r="AA18" s="386" t="str" cm="1">
        <f t="array" ref="AA18">IFERROR(INDEX('Guias Salariais'!$D$1:$D$1000,SMALL(IF(AA$1='Guias Salariais'!$C$1:$C$1000,ROW('Guias Salariais'!$C$1:$C$1000)-ROW('Guias Salariais'!$C$1)+1),ROW(17:17))),"")</f>
        <v/>
      </c>
      <c r="AB18" s="383" t="str" cm="1">
        <f t="array" ref="AB18">IFERROR(INDEX('Guias Salariais'!$D$1:$D$1000,SMALL(IF(AB$1='Guias Salariais'!$C$1:$C$1000,ROW('Guias Salariais'!$C$1:$C$1000)-ROW('Guias Salariais'!$C$1)+1),ROW(17:17))),"")</f>
        <v/>
      </c>
      <c r="AC18" s="385" t="str" cm="1">
        <f t="array" ref="AC18">IFERROR(INDEX('Guias Salariais'!$D$1:$D$1000,SMALL(IF(AC$1='Guias Salariais'!$C$1:$C$1000,ROW('Guias Salariais'!$C$1:$C$1000)-ROW('Guias Salariais'!$C$1)+1),ROW(17:17))),"")</f>
        <v/>
      </c>
      <c r="AD18" s="385" t="str" cm="1">
        <f t="array" ref="AD18">IFERROR(INDEX('Guias Salariais'!$D$1:$D$1000,SMALL(IF(AD$1='Guias Salariais'!$C$1:$C$1000,ROW('Guias Salariais'!$C$1:$C$1000)-ROW('Guias Salariais'!$C$1)+1),ROW(17:17))),"")</f>
        <v/>
      </c>
      <c r="AE18" s="276" t="str" cm="1">
        <f t="array" ref="AE18">IFERROR(INDEX('Guias Salariais'!$D$1:$D$1000,SMALL(IF(AE$1='Guias Salariais'!$C$1:$C$1000,ROW('Guias Salariais'!$C$1:$C$1000)-ROW('Guias Salariais'!$C$1)+1),ROW(17:17))),"")</f>
        <v/>
      </c>
      <c r="AF18" s="386" t="str" cm="1">
        <f t="array" ref="AF18">IFERROR(INDEX('Guias Salariais'!$D$1:$D$1000,SMALL(IF(AF$1='Guias Salariais'!$C$1:$C$1000,ROW('Guias Salariais'!$C$1:$C$1000)-ROW('Guias Salariais'!$C$1)+1),ROW(17:17))),"")</f>
        <v/>
      </c>
      <c r="AG18" s="386" t="str" cm="1">
        <f t="array" ref="AG18">IFERROR(INDEX('Guias Salariais'!$D$1:$D$1000,SMALL(IF(AG$1='Guias Salariais'!$C$1:$C$1000,ROW('Guias Salariais'!$C$1:$C$1000)-ROW('Guias Salariais'!$C$1)+1),ROW(17:17))),"")</f>
        <v/>
      </c>
      <c r="AH18" s="626" t="str" cm="1">
        <f t="array" ref="AH18">IFERROR(INDEX('Guias Salariais'!$D$1:$D$1000,SMALL(IF(AH$1='Guias Salariais'!$C$1:$C$1000,ROW('Guias Salariais'!$C$1:$C$1000)-ROW('Guias Salariais'!$C$1)+1),ROW(17:17))),"")</f>
        <v/>
      </c>
      <c r="AI18" s="386" t="str" cm="1">
        <f t="array" ref="AI18">IFERROR(INDEX('Guias Salariais'!$D$1:$D$1000,SMALL(IF(AI$1='Guias Salariais'!$C$1:$C$1000,ROW('Guias Salariais'!$C$1:$C$1000)-ROW('Guias Salariais'!$C$1)+1),ROW(17:17))),"")</f>
        <v/>
      </c>
      <c r="AJ18" s="549" t="str" cm="1">
        <f t="array" ref="AJ18">IFERROR(INDEX('Guias Salariais'!$D$1:$D$1000,SMALL(IF(AJ$1='Guias Salariais'!$C$1:$C$1000,ROW('Guias Salariais'!$C$1:$C$1000)-ROW('Guias Salariais'!$C$1)+1),ROW(17:17))),"")</f>
        <v/>
      </c>
    </row>
    <row r="19" spans="1:36" x14ac:dyDescent="0.25">
      <c r="A19" s="689"/>
      <c r="B19" s="383" t="str" cm="1">
        <f t="array" ref="B19">IFERROR(INDEX('Guias Salariais'!$D$1:$D$1000,SMALL(IF(B$1='Guias Salariais'!$C$1:$C$1000,ROW('Guias Salariais'!$C$1:$C$1000)-ROW('Guias Salariais'!$C$1)+1),ROW(18:18))),"")</f>
        <v/>
      </c>
      <c r="C19" s="385" t="str" cm="1">
        <f t="array" ref="C19">IFERROR(INDEX('Guias Salariais'!$D$1:$D$1000,SMALL(IF(C$1='Guias Salariais'!$C$1:$C$1000,ROW('Guias Salariais'!$C$1:$C$1000)-ROW('Guias Salariais'!$C$1)+1),ROW(18:18))),"")</f>
        <v/>
      </c>
      <c r="D19" s="385" t="str" cm="1">
        <f t="array" ref="D19">IFERROR(INDEX('Guias Salariais'!$D$1:$D$1000,SMALL(IF(D$1='Guias Salariais'!$C$1:$C$1000,ROW('Guias Salariais'!$C$1:$C$1000)-ROW('Guias Salariais'!$C$1)+1),ROW(18:18))),"")</f>
        <v/>
      </c>
      <c r="E19" s="276" t="str" cm="1">
        <f t="array" ref="E19">IFERROR(INDEX('Guias Salariais'!$D$1:$D$1000,SMALL(IF(E$1='Guias Salariais'!$C$1:$C$1000,ROW('Guias Salariais'!$C$1:$C$1000)-ROW('Guias Salariais'!$C$1)+1),ROW(18:18))),"")</f>
        <v/>
      </c>
      <c r="F19" s="386" t="str" cm="1">
        <f t="array" ref="F19">IFERROR(INDEX('Guias Salariais'!$D$1:$D$1000,SMALL(IF(F$1='Guias Salariais'!$C$1:$C$1000,ROW('Guias Salariais'!$C$1:$C$1000)-ROW('Guias Salariais'!$C$1)+1),ROW(18:18))),"")</f>
        <v/>
      </c>
      <c r="G19" s="386" t="str" cm="1">
        <f t="array" ref="G19">IFERROR(INDEX('Guias Salariais'!$D$1:$D$1000,SMALL(IF(G$1='Guias Salariais'!$C$1:$C$1000,ROW('Guias Salariais'!$C$1:$C$1000)-ROW('Guias Salariais'!$C$1)+1),ROW(18:18))),"")</f>
        <v/>
      </c>
      <c r="H19" s="383" t="str" cm="1">
        <f t="array" ref="H19">IFERROR(INDEX('Guias Salariais'!$D$1:$D$1000,SMALL(IF(H$1='Guias Salariais'!$C$1:$C$1000,ROW('Guias Salariais'!$C$1:$C$1000)-ROW('Guias Salariais'!$C$1)+1),ROW(18:18))),"")</f>
        <v/>
      </c>
      <c r="I19" s="276" t="str" cm="1">
        <f t="array" ref="I19">IFERROR(INDEX('Guias Salariais'!$D$1:$D$1000,SMALL(IF(I$1='Guias Salariais'!$C$1:$C$1000,ROW('Guias Salariais'!$C$1:$C$1000)-ROW('Guias Salariais'!$C$1)+1),ROW(18:18))),"")</f>
        <v/>
      </c>
      <c r="J19" s="386" t="str" cm="1">
        <f t="array" ref="J19">IFERROR(INDEX('Guias Salariais'!$D$1:$D$1000,SMALL(IF(J$1='Guias Salariais'!$C$1:$C$1000,ROW('Guias Salariais'!$C$1:$C$1000)-ROW('Guias Salariais'!$C$1)+1),ROW(18:18))),"")</f>
        <v/>
      </c>
      <c r="K19" s="386" t="str" cm="1">
        <f t="array" ref="K19">IFERROR(INDEX('Guias Salariais'!$D$1:$D$1000,SMALL(IF(K$1='Guias Salariais'!$C$1:$C$1000,ROW('Guias Salariais'!$C$1:$C$1000)-ROW('Guias Salariais'!$C$1)+1),ROW(18:18))),"")</f>
        <v/>
      </c>
      <c r="L19" s="383" cm="1">
        <f t="array" ref="L19">IFERROR(INDEX('Guias Salariais'!$D$1:$D$1000,SMALL(IF(L$1='Guias Salariais'!$C$1:$C$1000,ROW('Guias Salariais'!$C$1:$C$1000)-ROW('Guias Salariais'!$C$1)+1),ROW(18:18))),"")</f>
        <v>11375</v>
      </c>
      <c r="M19" s="276" t="str" cm="1">
        <f t="array" ref="M19">IFERROR(INDEX('Guias Salariais'!$D$1:$D$1000,SMALL(IF(M$1='Guias Salariais'!$C$1:$C$1000,ROW('Guias Salariais'!$C$1:$C$1000)-ROW('Guias Salariais'!$C$1)+1),ROW(18:18))),"")</f>
        <v/>
      </c>
      <c r="N19" s="386" t="str" cm="1">
        <f t="array" ref="N19">IFERROR(INDEX('Guias Salariais'!$D$1:$D$1000,SMALL(IF(N$1='Guias Salariais'!$C$1:$C$1000,ROW('Guias Salariais'!$C$1:$C$1000)-ROW('Guias Salariais'!$C$1)+1),ROW(18:18))),"")</f>
        <v/>
      </c>
      <c r="O19" s="386" t="str" cm="1">
        <f t="array" ref="O19">IFERROR(INDEX('Guias Salariais'!$D$1:$D$1000,SMALL(IF(O$1='Guias Salariais'!$C$1:$C$1000,ROW('Guias Salariais'!$C$1:$C$1000)-ROW('Guias Salariais'!$C$1)+1),ROW(18:18))),"")</f>
        <v/>
      </c>
      <c r="P19" s="383" t="str" cm="1">
        <f t="array" ref="P19">IFERROR(INDEX('Guias Salariais'!$D$1:$D$1000,SMALL(IF(P$1='Guias Salariais'!$C$1:$C$1000,ROW('Guias Salariais'!$C$1:$C$1000)-ROW('Guias Salariais'!$C$1)+1),ROW(18:18))),"")</f>
        <v/>
      </c>
      <c r="Q19" s="385" t="str" cm="1">
        <f t="array" ref="Q19">IFERROR(INDEX('Guias Salariais'!$D$1:$D$1000,SMALL(IF(Q$1='Guias Salariais'!$C$1:$C$1000,ROW('Guias Salariais'!$C$1:$C$1000)-ROW('Guias Salariais'!$C$1)+1),ROW(18:18))),"")</f>
        <v/>
      </c>
      <c r="R19" s="385" t="str" cm="1">
        <f t="array" ref="R19">IFERROR(INDEX('Guias Salariais'!$D$1:$D$1000,SMALL(IF(R$1='Guias Salariais'!$C$1:$C$1000,ROW('Guias Salariais'!$C$1:$C$1000)-ROW('Guias Salariais'!$C$1)+1),ROW(18:18))),"")</f>
        <v/>
      </c>
      <c r="S19" s="276" t="str" cm="1">
        <f t="array" ref="S19">IFERROR(INDEX('Guias Salariais'!$D$1:$D$1000,SMALL(IF(S$1='Guias Salariais'!$C$1:$C$1000,ROW('Guias Salariais'!$C$1:$C$1000)-ROW('Guias Salariais'!$C$1)+1),ROW(18:18))),"")</f>
        <v/>
      </c>
      <c r="T19" s="386" t="str" cm="1">
        <f t="array" ref="T19">IFERROR(INDEX('Guias Salariais'!$D$1:$D$1000,SMALL(IF(T$1='Guias Salariais'!$C$1:$C$1000,ROW('Guias Salariais'!$C$1:$C$1000)-ROW('Guias Salariais'!$C$1)+1),ROW(18:18))),"")</f>
        <v/>
      </c>
      <c r="U19" s="386" cm="1">
        <f t="array" ref="U19">IFERROR(INDEX('Guias Salariais'!$D$1:$D$1000,SMALL(IF(U$1='Guias Salariais'!$C$1:$C$1000,ROW('Guias Salariais'!$C$1:$C$1000)-ROW('Guias Salariais'!$C$1)+1),ROW(18:18))),"")</f>
        <v>10039.78125</v>
      </c>
      <c r="V19" s="383" t="str" cm="1">
        <f t="array" ref="V19">IFERROR(INDEX('Guias Salariais'!$D$1:$D$1000,SMALL(IF(V$1='Guias Salariais'!$C$1:$C$1000,ROW('Guias Salariais'!$C$1:$C$1000)-ROW('Guias Salariais'!$C$1)+1),ROW(18:18))),"")</f>
        <v/>
      </c>
      <c r="W19" s="385" t="str" cm="1">
        <f t="array" ref="W19">IFERROR(INDEX('Guias Salariais'!$D$1:$D$1000,SMALL(IF(W$1='Guias Salariais'!$C$1:$C$1000,ROW('Guias Salariais'!$C$1:$C$1000)-ROW('Guias Salariais'!$C$1)+1),ROW(18:18))),"")</f>
        <v/>
      </c>
      <c r="X19" s="385" t="str" cm="1">
        <f t="array" ref="X19">IFERROR(INDEX('Guias Salariais'!$D$1:$D$1000,SMALL(IF(X$1='Guias Salariais'!$C$1:$C$1000,ROW('Guias Salariais'!$C$1:$C$1000)-ROW('Guias Salariais'!$C$1)+1),ROW(18:18))),"")</f>
        <v/>
      </c>
      <c r="Y19" s="276" t="str" cm="1">
        <f t="array" ref="Y19">IFERROR(INDEX('Guias Salariais'!$D$1:$D$1000,SMALL(IF(Y$1='Guias Salariais'!$C$1:$C$1000,ROW('Guias Salariais'!$C$1:$C$1000)-ROW('Guias Salariais'!$C$1)+1),ROW(18:18))),"")</f>
        <v/>
      </c>
      <c r="Z19" s="386" t="str" cm="1">
        <f t="array" ref="Z19">IFERROR(INDEX('Guias Salariais'!$D$1:$D$1000,SMALL(IF(Z$1='Guias Salariais'!$C$1:$C$1000,ROW('Guias Salariais'!$C$1:$C$1000)-ROW('Guias Salariais'!$C$1)+1),ROW(18:18))),"")</f>
        <v/>
      </c>
      <c r="AA19" s="386" t="str" cm="1">
        <f t="array" ref="AA19">IFERROR(INDEX('Guias Salariais'!$D$1:$D$1000,SMALL(IF(AA$1='Guias Salariais'!$C$1:$C$1000,ROW('Guias Salariais'!$C$1:$C$1000)-ROW('Guias Salariais'!$C$1)+1),ROW(18:18))),"")</f>
        <v/>
      </c>
      <c r="AB19" s="383" t="str" cm="1">
        <f t="array" ref="AB19">IFERROR(INDEX('Guias Salariais'!$D$1:$D$1000,SMALL(IF(AB$1='Guias Salariais'!$C$1:$C$1000,ROW('Guias Salariais'!$C$1:$C$1000)-ROW('Guias Salariais'!$C$1)+1),ROW(18:18))),"")</f>
        <v/>
      </c>
      <c r="AC19" s="385" t="str" cm="1">
        <f t="array" ref="AC19">IFERROR(INDEX('Guias Salariais'!$D$1:$D$1000,SMALL(IF(AC$1='Guias Salariais'!$C$1:$C$1000,ROW('Guias Salariais'!$C$1:$C$1000)-ROW('Guias Salariais'!$C$1)+1),ROW(18:18))),"")</f>
        <v/>
      </c>
      <c r="AD19" s="385" t="str" cm="1">
        <f t="array" ref="AD19">IFERROR(INDEX('Guias Salariais'!$D$1:$D$1000,SMALL(IF(AD$1='Guias Salariais'!$C$1:$C$1000,ROW('Guias Salariais'!$C$1:$C$1000)-ROW('Guias Salariais'!$C$1)+1),ROW(18:18))),"")</f>
        <v/>
      </c>
      <c r="AE19" s="276" t="str" cm="1">
        <f t="array" ref="AE19">IFERROR(INDEX('Guias Salariais'!$D$1:$D$1000,SMALL(IF(AE$1='Guias Salariais'!$C$1:$C$1000,ROW('Guias Salariais'!$C$1:$C$1000)-ROW('Guias Salariais'!$C$1)+1),ROW(18:18))),"")</f>
        <v/>
      </c>
      <c r="AF19" s="386" t="str" cm="1">
        <f t="array" ref="AF19">IFERROR(INDEX('Guias Salariais'!$D$1:$D$1000,SMALL(IF(AF$1='Guias Salariais'!$C$1:$C$1000,ROW('Guias Salariais'!$C$1:$C$1000)-ROW('Guias Salariais'!$C$1)+1),ROW(18:18))),"")</f>
        <v/>
      </c>
      <c r="AG19" s="386" t="str" cm="1">
        <f t="array" ref="AG19">IFERROR(INDEX('Guias Salariais'!$D$1:$D$1000,SMALL(IF(AG$1='Guias Salariais'!$C$1:$C$1000,ROW('Guias Salariais'!$C$1:$C$1000)-ROW('Guias Salariais'!$C$1)+1),ROW(18:18))),"")</f>
        <v/>
      </c>
      <c r="AH19" s="626" t="str" cm="1">
        <f t="array" ref="AH19">IFERROR(INDEX('Guias Salariais'!$D$1:$D$1000,SMALL(IF(AH$1='Guias Salariais'!$C$1:$C$1000,ROW('Guias Salariais'!$C$1:$C$1000)-ROW('Guias Salariais'!$C$1)+1),ROW(18:18))),"")</f>
        <v/>
      </c>
      <c r="AI19" s="386" t="str" cm="1">
        <f t="array" ref="AI19">IFERROR(INDEX('Guias Salariais'!$D$1:$D$1000,SMALL(IF(AI$1='Guias Salariais'!$C$1:$C$1000,ROW('Guias Salariais'!$C$1:$C$1000)-ROW('Guias Salariais'!$C$1)+1),ROW(18:18))),"")</f>
        <v/>
      </c>
      <c r="AJ19" s="549" t="str" cm="1">
        <f t="array" ref="AJ19">IFERROR(INDEX('Guias Salariais'!$D$1:$D$1000,SMALL(IF(AJ$1='Guias Salariais'!$C$1:$C$1000,ROW('Guias Salariais'!$C$1:$C$1000)-ROW('Guias Salariais'!$C$1)+1),ROW(18:18))),"")</f>
        <v/>
      </c>
    </row>
    <row r="20" spans="1:36" x14ac:dyDescent="0.25">
      <c r="A20" s="689"/>
      <c r="B20" s="383" t="str" cm="1">
        <f t="array" ref="B20">IFERROR(INDEX('Guias Salariais'!$D$1:$D$1000,SMALL(IF(B$1='Guias Salariais'!$C$1:$C$1000,ROW('Guias Salariais'!$C$1:$C$1000)-ROW('Guias Salariais'!$C$1)+1),ROW(19:19))),"")</f>
        <v/>
      </c>
      <c r="C20" s="385" t="str" cm="1">
        <f t="array" ref="C20">IFERROR(INDEX('Guias Salariais'!$D$1:$D$1000,SMALL(IF(C$1='Guias Salariais'!$C$1:$C$1000,ROW('Guias Salariais'!$C$1:$C$1000)-ROW('Guias Salariais'!$C$1)+1),ROW(19:19))),"")</f>
        <v/>
      </c>
      <c r="D20" s="385" t="str" cm="1">
        <f t="array" ref="D20">IFERROR(INDEX('Guias Salariais'!$D$1:$D$1000,SMALL(IF(D$1='Guias Salariais'!$C$1:$C$1000,ROW('Guias Salariais'!$C$1:$C$1000)-ROW('Guias Salariais'!$C$1)+1),ROW(19:19))),"")</f>
        <v/>
      </c>
      <c r="E20" s="276" t="str" cm="1">
        <f t="array" ref="E20">IFERROR(INDEX('Guias Salariais'!$D$1:$D$1000,SMALL(IF(E$1='Guias Salariais'!$C$1:$C$1000,ROW('Guias Salariais'!$C$1:$C$1000)-ROW('Guias Salariais'!$C$1)+1),ROW(19:19))),"")</f>
        <v/>
      </c>
      <c r="F20" s="386" t="str" cm="1">
        <f t="array" ref="F20">IFERROR(INDEX('Guias Salariais'!$D$1:$D$1000,SMALL(IF(F$1='Guias Salariais'!$C$1:$C$1000,ROW('Guias Salariais'!$C$1:$C$1000)-ROW('Guias Salariais'!$C$1)+1),ROW(19:19))),"")</f>
        <v/>
      </c>
      <c r="G20" s="386" t="str" cm="1">
        <f t="array" ref="G20">IFERROR(INDEX('Guias Salariais'!$D$1:$D$1000,SMALL(IF(G$1='Guias Salariais'!$C$1:$C$1000,ROW('Guias Salariais'!$C$1:$C$1000)-ROW('Guias Salariais'!$C$1)+1),ROW(19:19))),"")</f>
        <v/>
      </c>
      <c r="H20" s="383" t="str" cm="1">
        <f t="array" ref="H20">IFERROR(INDEX('Guias Salariais'!$D$1:$D$1000,SMALL(IF(H$1='Guias Salariais'!$C$1:$C$1000,ROW('Guias Salariais'!$C$1:$C$1000)-ROW('Guias Salariais'!$C$1)+1),ROW(19:19))),"")</f>
        <v/>
      </c>
      <c r="I20" s="276" t="str" cm="1">
        <f t="array" ref="I20">IFERROR(INDEX('Guias Salariais'!$D$1:$D$1000,SMALL(IF(I$1='Guias Salariais'!$C$1:$C$1000,ROW('Guias Salariais'!$C$1:$C$1000)-ROW('Guias Salariais'!$C$1)+1),ROW(19:19))),"")</f>
        <v/>
      </c>
      <c r="J20" s="386" t="str" cm="1">
        <f t="array" ref="J20">IFERROR(INDEX('Guias Salariais'!$D$1:$D$1000,SMALL(IF(J$1='Guias Salariais'!$C$1:$C$1000,ROW('Guias Salariais'!$C$1:$C$1000)-ROW('Guias Salariais'!$C$1)+1),ROW(19:19))),"")</f>
        <v/>
      </c>
      <c r="K20" s="386" t="str" cm="1">
        <f t="array" ref="K20">IFERROR(INDEX('Guias Salariais'!$D$1:$D$1000,SMALL(IF(K$1='Guias Salariais'!$C$1:$C$1000,ROW('Guias Salariais'!$C$1:$C$1000)-ROW('Guias Salariais'!$C$1)+1),ROW(19:19))),"")</f>
        <v/>
      </c>
      <c r="L20" s="383" cm="1">
        <f t="array" ref="L20">IFERROR(INDEX('Guias Salariais'!$D$1:$D$1000,SMALL(IF(L$1='Guias Salariais'!$C$1:$C$1000,ROW('Guias Salariais'!$C$1:$C$1000)-ROW('Guias Salariais'!$C$1)+1),ROW(19:19))),"")</f>
        <v>14000</v>
      </c>
      <c r="M20" s="276" t="str" cm="1">
        <f t="array" ref="M20">IFERROR(INDEX('Guias Salariais'!$D$1:$D$1000,SMALL(IF(M$1='Guias Salariais'!$C$1:$C$1000,ROW('Guias Salariais'!$C$1:$C$1000)-ROW('Guias Salariais'!$C$1)+1),ROW(19:19))),"")</f>
        <v/>
      </c>
      <c r="N20" s="386" t="str" cm="1">
        <f t="array" ref="N20">IFERROR(INDEX('Guias Salariais'!$D$1:$D$1000,SMALL(IF(N$1='Guias Salariais'!$C$1:$C$1000,ROW('Guias Salariais'!$C$1:$C$1000)-ROW('Guias Salariais'!$C$1)+1),ROW(19:19))),"")</f>
        <v/>
      </c>
      <c r="O20" s="386" t="str" cm="1">
        <f t="array" ref="O20">IFERROR(INDEX('Guias Salariais'!$D$1:$D$1000,SMALL(IF(O$1='Guias Salariais'!$C$1:$C$1000,ROW('Guias Salariais'!$C$1:$C$1000)-ROW('Guias Salariais'!$C$1)+1),ROW(19:19))),"")</f>
        <v/>
      </c>
      <c r="P20" s="383" t="str" cm="1">
        <f t="array" ref="P20">IFERROR(INDEX('Guias Salariais'!$D$1:$D$1000,SMALL(IF(P$1='Guias Salariais'!$C$1:$C$1000,ROW('Guias Salariais'!$C$1:$C$1000)-ROW('Guias Salariais'!$C$1)+1),ROW(19:19))),"")</f>
        <v/>
      </c>
      <c r="Q20" s="385" t="str" cm="1">
        <f t="array" ref="Q20">IFERROR(INDEX('Guias Salariais'!$D$1:$D$1000,SMALL(IF(Q$1='Guias Salariais'!$C$1:$C$1000,ROW('Guias Salariais'!$C$1:$C$1000)-ROW('Guias Salariais'!$C$1)+1),ROW(19:19))),"")</f>
        <v/>
      </c>
      <c r="R20" s="385" t="str" cm="1">
        <f t="array" ref="R20">IFERROR(INDEX('Guias Salariais'!$D$1:$D$1000,SMALL(IF(R$1='Guias Salariais'!$C$1:$C$1000,ROW('Guias Salariais'!$C$1:$C$1000)-ROW('Guias Salariais'!$C$1)+1),ROW(19:19))),"")</f>
        <v/>
      </c>
      <c r="S20" s="276" t="str" cm="1">
        <f t="array" ref="S20">IFERROR(INDEX('Guias Salariais'!$D$1:$D$1000,SMALL(IF(S$1='Guias Salariais'!$C$1:$C$1000,ROW('Guias Salariais'!$C$1:$C$1000)-ROW('Guias Salariais'!$C$1)+1),ROW(19:19))),"")</f>
        <v/>
      </c>
      <c r="T20" s="386" t="str" cm="1">
        <f t="array" ref="T20">IFERROR(INDEX('Guias Salariais'!$D$1:$D$1000,SMALL(IF(T$1='Guias Salariais'!$C$1:$C$1000,ROW('Guias Salariais'!$C$1:$C$1000)-ROW('Guias Salariais'!$C$1)+1),ROW(19:19))),"")</f>
        <v/>
      </c>
      <c r="U20" s="386" cm="1">
        <f t="array" ref="U20">IFERROR(INDEX('Guias Salariais'!$D$1:$D$1000,SMALL(IF(U$1='Guias Salariais'!$C$1:$C$1000,ROW('Guias Salariais'!$C$1:$C$1000)-ROW('Guias Salariais'!$C$1)+1),ROW(19:19))),"")</f>
        <v>9748.75</v>
      </c>
      <c r="V20" s="383" t="str" cm="1">
        <f t="array" ref="V20">IFERROR(INDEX('Guias Salariais'!$D$1:$D$1000,SMALL(IF(V$1='Guias Salariais'!$C$1:$C$1000,ROW('Guias Salariais'!$C$1:$C$1000)-ROW('Guias Salariais'!$C$1)+1),ROW(19:19))),"")</f>
        <v/>
      </c>
      <c r="W20" s="385" t="str" cm="1">
        <f t="array" ref="W20">IFERROR(INDEX('Guias Salariais'!$D$1:$D$1000,SMALL(IF(W$1='Guias Salariais'!$C$1:$C$1000,ROW('Guias Salariais'!$C$1:$C$1000)-ROW('Guias Salariais'!$C$1)+1),ROW(19:19))),"")</f>
        <v/>
      </c>
      <c r="X20" s="385" t="str" cm="1">
        <f t="array" ref="X20">IFERROR(INDEX('Guias Salariais'!$D$1:$D$1000,SMALL(IF(X$1='Guias Salariais'!$C$1:$C$1000,ROW('Guias Salariais'!$C$1:$C$1000)-ROW('Guias Salariais'!$C$1)+1),ROW(19:19))),"")</f>
        <v/>
      </c>
      <c r="Y20" s="276" t="str" cm="1">
        <f t="array" ref="Y20">IFERROR(INDEX('Guias Salariais'!$D$1:$D$1000,SMALL(IF(Y$1='Guias Salariais'!$C$1:$C$1000,ROW('Guias Salariais'!$C$1:$C$1000)-ROW('Guias Salariais'!$C$1)+1),ROW(19:19))),"")</f>
        <v/>
      </c>
      <c r="Z20" s="386" t="str" cm="1">
        <f t="array" ref="Z20">IFERROR(INDEX('Guias Salariais'!$D$1:$D$1000,SMALL(IF(Z$1='Guias Salariais'!$C$1:$C$1000,ROW('Guias Salariais'!$C$1:$C$1000)-ROW('Guias Salariais'!$C$1)+1),ROW(19:19))),"")</f>
        <v/>
      </c>
      <c r="AA20" s="386" t="str" cm="1">
        <f t="array" ref="AA20">IFERROR(INDEX('Guias Salariais'!$D$1:$D$1000,SMALL(IF(AA$1='Guias Salariais'!$C$1:$C$1000,ROW('Guias Salariais'!$C$1:$C$1000)-ROW('Guias Salariais'!$C$1)+1),ROW(19:19))),"")</f>
        <v/>
      </c>
      <c r="AB20" s="383" t="str" cm="1">
        <f t="array" ref="AB20">IFERROR(INDEX('Guias Salariais'!$D$1:$D$1000,SMALL(IF(AB$1='Guias Salariais'!$C$1:$C$1000,ROW('Guias Salariais'!$C$1:$C$1000)-ROW('Guias Salariais'!$C$1)+1),ROW(19:19))),"")</f>
        <v/>
      </c>
      <c r="AC20" s="385" t="str" cm="1">
        <f t="array" ref="AC20">IFERROR(INDEX('Guias Salariais'!$D$1:$D$1000,SMALL(IF(AC$1='Guias Salariais'!$C$1:$C$1000,ROW('Guias Salariais'!$C$1:$C$1000)-ROW('Guias Salariais'!$C$1)+1),ROW(19:19))),"")</f>
        <v/>
      </c>
      <c r="AD20" s="385" t="str" cm="1">
        <f t="array" ref="AD20">IFERROR(INDEX('Guias Salariais'!$D$1:$D$1000,SMALL(IF(AD$1='Guias Salariais'!$C$1:$C$1000,ROW('Guias Salariais'!$C$1:$C$1000)-ROW('Guias Salariais'!$C$1)+1),ROW(19:19))),"")</f>
        <v/>
      </c>
      <c r="AE20" s="276" t="str" cm="1">
        <f t="array" ref="AE20">IFERROR(INDEX('Guias Salariais'!$D$1:$D$1000,SMALL(IF(AE$1='Guias Salariais'!$C$1:$C$1000,ROW('Guias Salariais'!$C$1:$C$1000)-ROW('Guias Salariais'!$C$1)+1),ROW(19:19))),"")</f>
        <v/>
      </c>
      <c r="AF20" s="386" t="str" cm="1">
        <f t="array" ref="AF20">IFERROR(INDEX('Guias Salariais'!$D$1:$D$1000,SMALL(IF(AF$1='Guias Salariais'!$C$1:$C$1000,ROW('Guias Salariais'!$C$1:$C$1000)-ROW('Guias Salariais'!$C$1)+1),ROW(19:19))),"")</f>
        <v/>
      </c>
      <c r="AG20" s="386" t="str" cm="1">
        <f t="array" ref="AG20">IFERROR(INDEX('Guias Salariais'!$D$1:$D$1000,SMALL(IF(AG$1='Guias Salariais'!$C$1:$C$1000,ROW('Guias Salariais'!$C$1:$C$1000)-ROW('Guias Salariais'!$C$1)+1),ROW(19:19))),"")</f>
        <v/>
      </c>
      <c r="AH20" s="626" t="str" cm="1">
        <f t="array" ref="AH20">IFERROR(INDEX('Guias Salariais'!$D$1:$D$1000,SMALL(IF(AH$1='Guias Salariais'!$C$1:$C$1000,ROW('Guias Salariais'!$C$1:$C$1000)-ROW('Guias Salariais'!$C$1)+1),ROW(19:19))),"")</f>
        <v/>
      </c>
      <c r="AI20" s="386" t="str" cm="1">
        <f t="array" ref="AI20">IFERROR(INDEX('Guias Salariais'!$D$1:$D$1000,SMALL(IF(AI$1='Guias Salariais'!$C$1:$C$1000,ROW('Guias Salariais'!$C$1:$C$1000)-ROW('Guias Salariais'!$C$1)+1),ROW(19:19))),"")</f>
        <v/>
      </c>
      <c r="AJ20" s="549" t="str" cm="1">
        <f t="array" ref="AJ20">IFERROR(INDEX('Guias Salariais'!$D$1:$D$1000,SMALL(IF(AJ$1='Guias Salariais'!$C$1:$C$1000,ROW('Guias Salariais'!$C$1:$C$1000)-ROW('Guias Salariais'!$C$1)+1),ROW(19:19))),"")</f>
        <v/>
      </c>
    </row>
    <row r="21" spans="1:36" x14ac:dyDescent="0.25">
      <c r="A21" s="689"/>
      <c r="B21" s="383" t="str" cm="1">
        <f t="array" ref="B21">IFERROR(INDEX('Guias Salariais'!$D$1:$D$1000,SMALL(IF(B$1='Guias Salariais'!$C$1:$C$1000,ROW('Guias Salariais'!$C$1:$C$1000)-ROW('Guias Salariais'!$C$1)+1),ROW(20:20))),"")</f>
        <v/>
      </c>
      <c r="C21" s="385" t="str" cm="1">
        <f t="array" ref="C21">IFERROR(INDEX('Guias Salariais'!$D$1:$D$1000,SMALL(IF(C$1='Guias Salariais'!$C$1:$C$1000,ROW('Guias Salariais'!$C$1:$C$1000)-ROW('Guias Salariais'!$C$1)+1),ROW(20:20))),"")</f>
        <v/>
      </c>
      <c r="D21" s="385" t="str" cm="1">
        <f t="array" ref="D21">IFERROR(INDEX('Guias Salariais'!$D$1:$D$1000,SMALL(IF(D$1='Guias Salariais'!$C$1:$C$1000,ROW('Guias Salariais'!$C$1:$C$1000)-ROW('Guias Salariais'!$C$1)+1),ROW(20:20))),"")</f>
        <v/>
      </c>
      <c r="E21" s="276" t="str" cm="1">
        <f t="array" ref="E21">IFERROR(INDEX('Guias Salariais'!$D$1:$D$1000,SMALL(IF(E$1='Guias Salariais'!$C$1:$C$1000,ROW('Guias Salariais'!$C$1:$C$1000)-ROW('Guias Salariais'!$C$1)+1),ROW(20:20))),"")</f>
        <v/>
      </c>
      <c r="F21" s="386" t="str" cm="1">
        <f t="array" ref="F21">IFERROR(INDEX('Guias Salariais'!$D$1:$D$1000,SMALL(IF(F$1='Guias Salariais'!$C$1:$C$1000,ROW('Guias Salariais'!$C$1:$C$1000)-ROW('Guias Salariais'!$C$1)+1),ROW(20:20))),"")</f>
        <v/>
      </c>
      <c r="G21" s="386" t="str" cm="1">
        <f t="array" ref="G21">IFERROR(INDEX('Guias Salariais'!$D$1:$D$1000,SMALL(IF(G$1='Guias Salariais'!$C$1:$C$1000,ROW('Guias Salariais'!$C$1:$C$1000)-ROW('Guias Salariais'!$C$1)+1),ROW(20:20))),"")</f>
        <v/>
      </c>
      <c r="H21" s="383" t="str" cm="1">
        <f t="array" ref="H21">IFERROR(INDEX('Guias Salariais'!$D$1:$D$1000,SMALL(IF(H$1='Guias Salariais'!$C$1:$C$1000,ROW('Guias Salariais'!$C$1:$C$1000)-ROW('Guias Salariais'!$C$1)+1),ROW(20:20))),"")</f>
        <v/>
      </c>
      <c r="I21" s="276" t="str" cm="1">
        <f t="array" ref="I21">IFERROR(INDEX('Guias Salariais'!$D$1:$D$1000,SMALL(IF(I$1='Guias Salariais'!$C$1:$C$1000,ROW('Guias Salariais'!$C$1:$C$1000)-ROW('Guias Salariais'!$C$1)+1),ROW(20:20))),"")</f>
        <v/>
      </c>
      <c r="J21" s="386" t="str" cm="1">
        <f t="array" ref="J21">IFERROR(INDEX('Guias Salariais'!$D$1:$D$1000,SMALL(IF(J$1='Guias Salariais'!$C$1:$C$1000,ROW('Guias Salariais'!$C$1:$C$1000)-ROW('Guias Salariais'!$C$1)+1),ROW(20:20))),"")</f>
        <v/>
      </c>
      <c r="K21" s="386" t="str" cm="1">
        <f t="array" ref="K21">IFERROR(INDEX('Guias Salariais'!$D$1:$D$1000,SMALL(IF(K$1='Guias Salariais'!$C$1:$C$1000,ROW('Guias Salariais'!$C$1:$C$1000)-ROW('Guias Salariais'!$C$1)+1),ROW(20:20))),"")</f>
        <v/>
      </c>
      <c r="L21" s="383" cm="1">
        <f t="array" ref="L21">IFERROR(INDEX('Guias Salariais'!$D$1:$D$1000,SMALL(IF(L$1='Guias Salariais'!$C$1:$C$1000,ROW('Guias Salariais'!$C$1:$C$1000)-ROW('Guias Salariais'!$C$1)+1),ROW(20:20))),"")</f>
        <v>12166.67</v>
      </c>
      <c r="M21" s="276" t="str" cm="1">
        <f t="array" ref="M21">IFERROR(INDEX('Guias Salariais'!$D$1:$D$1000,SMALL(IF(M$1='Guias Salariais'!$C$1:$C$1000,ROW('Guias Salariais'!$C$1:$C$1000)-ROW('Guias Salariais'!$C$1)+1),ROW(20:20))),"")</f>
        <v/>
      </c>
      <c r="N21" s="386" t="str" cm="1">
        <f t="array" ref="N21">IFERROR(INDEX('Guias Salariais'!$D$1:$D$1000,SMALL(IF(N$1='Guias Salariais'!$C$1:$C$1000,ROW('Guias Salariais'!$C$1:$C$1000)-ROW('Guias Salariais'!$C$1)+1),ROW(20:20))),"")</f>
        <v/>
      </c>
      <c r="O21" s="386" t="str" cm="1">
        <f t="array" ref="O21">IFERROR(INDEX('Guias Salariais'!$D$1:$D$1000,SMALL(IF(O$1='Guias Salariais'!$C$1:$C$1000,ROW('Guias Salariais'!$C$1:$C$1000)-ROW('Guias Salariais'!$C$1)+1),ROW(20:20))),"")</f>
        <v/>
      </c>
      <c r="P21" s="383" t="str" cm="1">
        <f t="array" ref="P21">IFERROR(INDEX('Guias Salariais'!$D$1:$D$1000,SMALL(IF(P$1='Guias Salariais'!$C$1:$C$1000,ROW('Guias Salariais'!$C$1:$C$1000)-ROW('Guias Salariais'!$C$1)+1),ROW(20:20))),"")</f>
        <v/>
      </c>
      <c r="Q21" s="385" t="str" cm="1">
        <f t="array" ref="Q21">IFERROR(INDEX('Guias Salariais'!$D$1:$D$1000,SMALL(IF(Q$1='Guias Salariais'!$C$1:$C$1000,ROW('Guias Salariais'!$C$1:$C$1000)-ROW('Guias Salariais'!$C$1)+1),ROW(20:20))),"")</f>
        <v/>
      </c>
      <c r="R21" s="385" t="str" cm="1">
        <f t="array" ref="R21">IFERROR(INDEX('Guias Salariais'!$D$1:$D$1000,SMALL(IF(R$1='Guias Salariais'!$C$1:$C$1000,ROW('Guias Salariais'!$C$1:$C$1000)-ROW('Guias Salariais'!$C$1)+1),ROW(20:20))),"")</f>
        <v/>
      </c>
      <c r="S21" s="276" t="str" cm="1">
        <f t="array" ref="S21">IFERROR(INDEX('Guias Salariais'!$D$1:$D$1000,SMALL(IF(S$1='Guias Salariais'!$C$1:$C$1000,ROW('Guias Salariais'!$C$1:$C$1000)-ROW('Guias Salariais'!$C$1)+1),ROW(20:20))),"")</f>
        <v/>
      </c>
      <c r="T21" s="386" t="str" cm="1">
        <f t="array" ref="T21">IFERROR(INDEX('Guias Salariais'!$D$1:$D$1000,SMALL(IF(T$1='Guias Salariais'!$C$1:$C$1000,ROW('Guias Salariais'!$C$1:$C$1000)-ROW('Guias Salariais'!$C$1)+1),ROW(20:20))),"")</f>
        <v/>
      </c>
      <c r="U21" s="386" cm="1">
        <f t="array" ref="U21">IFERROR(INDEX('Guias Salariais'!$D$1:$D$1000,SMALL(IF(U$1='Guias Salariais'!$C$1:$C$1000,ROW('Guias Salariais'!$C$1:$C$1000)-ROW('Guias Salariais'!$C$1)+1),ROW(20:20))),"")</f>
        <v>12068.2925</v>
      </c>
      <c r="V21" s="383" t="str" cm="1">
        <f t="array" ref="V21">IFERROR(INDEX('Guias Salariais'!$D$1:$D$1000,SMALL(IF(V$1='Guias Salariais'!$C$1:$C$1000,ROW('Guias Salariais'!$C$1:$C$1000)-ROW('Guias Salariais'!$C$1)+1),ROW(20:20))),"")</f>
        <v/>
      </c>
      <c r="W21" s="385" t="str" cm="1">
        <f t="array" ref="W21">IFERROR(INDEX('Guias Salariais'!$D$1:$D$1000,SMALL(IF(W$1='Guias Salariais'!$C$1:$C$1000,ROW('Guias Salariais'!$C$1:$C$1000)-ROW('Guias Salariais'!$C$1)+1),ROW(20:20))),"")</f>
        <v/>
      </c>
      <c r="X21" s="385" t="str" cm="1">
        <f t="array" ref="X21">IFERROR(INDEX('Guias Salariais'!$D$1:$D$1000,SMALL(IF(X$1='Guias Salariais'!$C$1:$C$1000,ROW('Guias Salariais'!$C$1:$C$1000)-ROW('Guias Salariais'!$C$1)+1),ROW(20:20))),"")</f>
        <v/>
      </c>
      <c r="Y21" s="276" t="str" cm="1">
        <f t="array" ref="Y21">IFERROR(INDEX('Guias Salariais'!$D$1:$D$1000,SMALL(IF(Y$1='Guias Salariais'!$C$1:$C$1000,ROW('Guias Salariais'!$C$1:$C$1000)-ROW('Guias Salariais'!$C$1)+1),ROW(20:20))),"")</f>
        <v/>
      </c>
      <c r="Z21" s="386" t="str" cm="1">
        <f t="array" ref="Z21">IFERROR(INDEX('Guias Salariais'!$D$1:$D$1000,SMALL(IF(Z$1='Guias Salariais'!$C$1:$C$1000,ROW('Guias Salariais'!$C$1:$C$1000)-ROW('Guias Salariais'!$C$1)+1),ROW(20:20))),"")</f>
        <v/>
      </c>
      <c r="AA21" s="386" t="str" cm="1">
        <f t="array" ref="AA21">IFERROR(INDEX('Guias Salariais'!$D$1:$D$1000,SMALL(IF(AA$1='Guias Salariais'!$C$1:$C$1000,ROW('Guias Salariais'!$C$1:$C$1000)-ROW('Guias Salariais'!$C$1)+1),ROW(20:20))),"")</f>
        <v/>
      </c>
      <c r="AB21" s="383" t="str" cm="1">
        <f t="array" ref="AB21">IFERROR(INDEX('Guias Salariais'!$D$1:$D$1000,SMALL(IF(AB$1='Guias Salariais'!$C$1:$C$1000,ROW('Guias Salariais'!$C$1:$C$1000)-ROW('Guias Salariais'!$C$1)+1),ROW(20:20))),"")</f>
        <v/>
      </c>
      <c r="AC21" s="385" t="str" cm="1">
        <f t="array" ref="AC21">IFERROR(INDEX('Guias Salariais'!$D$1:$D$1000,SMALL(IF(AC$1='Guias Salariais'!$C$1:$C$1000,ROW('Guias Salariais'!$C$1:$C$1000)-ROW('Guias Salariais'!$C$1)+1),ROW(20:20))),"")</f>
        <v/>
      </c>
      <c r="AD21" s="385" t="str" cm="1">
        <f t="array" ref="AD21">IFERROR(INDEX('Guias Salariais'!$D$1:$D$1000,SMALL(IF(AD$1='Guias Salariais'!$C$1:$C$1000,ROW('Guias Salariais'!$C$1:$C$1000)-ROW('Guias Salariais'!$C$1)+1),ROW(20:20))),"")</f>
        <v/>
      </c>
      <c r="AE21" s="276" t="str" cm="1">
        <f t="array" ref="AE21">IFERROR(INDEX('Guias Salariais'!$D$1:$D$1000,SMALL(IF(AE$1='Guias Salariais'!$C$1:$C$1000,ROW('Guias Salariais'!$C$1:$C$1000)-ROW('Guias Salariais'!$C$1)+1),ROW(20:20))),"")</f>
        <v/>
      </c>
      <c r="AF21" s="386" t="str" cm="1">
        <f t="array" ref="AF21">IFERROR(INDEX('Guias Salariais'!$D$1:$D$1000,SMALL(IF(AF$1='Guias Salariais'!$C$1:$C$1000,ROW('Guias Salariais'!$C$1:$C$1000)-ROW('Guias Salariais'!$C$1)+1),ROW(20:20))),"")</f>
        <v/>
      </c>
      <c r="AG21" s="386" t="str" cm="1">
        <f t="array" ref="AG21">IFERROR(INDEX('Guias Salariais'!$D$1:$D$1000,SMALL(IF(AG$1='Guias Salariais'!$C$1:$C$1000,ROW('Guias Salariais'!$C$1:$C$1000)-ROW('Guias Salariais'!$C$1)+1),ROW(20:20))),"")</f>
        <v/>
      </c>
      <c r="AH21" s="626" t="str" cm="1">
        <f t="array" ref="AH21">IFERROR(INDEX('Guias Salariais'!$D$1:$D$1000,SMALL(IF(AH$1='Guias Salariais'!$C$1:$C$1000,ROW('Guias Salariais'!$C$1:$C$1000)-ROW('Guias Salariais'!$C$1)+1),ROW(20:20))),"")</f>
        <v/>
      </c>
      <c r="AI21" s="386" t="str" cm="1">
        <f t="array" ref="AI21">IFERROR(INDEX('Guias Salariais'!$D$1:$D$1000,SMALL(IF(AI$1='Guias Salariais'!$C$1:$C$1000,ROW('Guias Salariais'!$C$1:$C$1000)-ROW('Guias Salariais'!$C$1)+1),ROW(20:20))),"")</f>
        <v/>
      </c>
      <c r="AJ21" s="549" t="str" cm="1">
        <f t="array" ref="AJ21">IFERROR(INDEX('Guias Salariais'!$D$1:$D$1000,SMALL(IF(AJ$1='Guias Salariais'!$C$1:$C$1000,ROW('Guias Salariais'!$C$1:$C$1000)-ROW('Guias Salariais'!$C$1)+1),ROW(20:20))),"")</f>
        <v/>
      </c>
    </row>
    <row r="22" spans="1:36" x14ac:dyDescent="0.25">
      <c r="A22" s="689"/>
      <c r="B22" s="383" t="str" cm="1">
        <f t="array" ref="B22">IFERROR(INDEX('Guias Salariais'!$D$1:$D$1000,SMALL(IF(B$1='Guias Salariais'!$C$1:$C$1000,ROW('Guias Salariais'!$C$1:$C$1000)-ROW('Guias Salariais'!$C$1)+1),ROW(21:21))),"")</f>
        <v/>
      </c>
      <c r="C22" s="385" t="str" cm="1">
        <f t="array" ref="C22">IFERROR(INDEX('Guias Salariais'!$D$1:$D$1000,SMALL(IF(C$1='Guias Salariais'!$C$1:$C$1000,ROW('Guias Salariais'!$C$1:$C$1000)-ROW('Guias Salariais'!$C$1)+1),ROW(21:21))),"")</f>
        <v/>
      </c>
      <c r="D22" s="385" t="str" cm="1">
        <f t="array" ref="D22">IFERROR(INDEX('Guias Salariais'!$D$1:$D$1000,SMALL(IF(D$1='Guias Salariais'!$C$1:$C$1000,ROW('Guias Salariais'!$C$1:$C$1000)-ROW('Guias Salariais'!$C$1)+1),ROW(21:21))),"")</f>
        <v/>
      </c>
      <c r="E22" s="276" t="str" cm="1">
        <f t="array" ref="E22">IFERROR(INDEX('Guias Salariais'!$D$1:$D$1000,SMALL(IF(E$1='Guias Salariais'!$C$1:$C$1000,ROW('Guias Salariais'!$C$1:$C$1000)-ROW('Guias Salariais'!$C$1)+1),ROW(21:21))),"")</f>
        <v/>
      </c>
      <c r="F22" s="386" t="str" cm="1">
        <f t="array" ref="F22">IFERROR(INDEX('Guias Salariais'!$D$1:$D$1000,SMALL(IF(F$1='Guias Salariais'!$C$1:$C$1000,ROW('Guias Salariais'!$C$1:$C$1000)-ROW('Guias Salariais'!$C$1)+1),ROW(21:21))),"")</f>
        <v/>
      </c>
      <c r="G22" s="386" t="str" cm="1">
        <f t="array" ref="G22">IFERROR(INDEX('Guias Salariais'!$D$1:$D$1000,SMALL(IF(G$1='Guias Salariais'!$C$1:$C$1000,ROW('Guias Salariais'!$C$1:$C$1000)-ROW('Guias Salariais'!$C$1)+1),ROW(21:21))),"")</f>
        <v/>
      </c>
      <c r="H22" s="383" t="str" cm="1">
        <f t="array" ref="H22">IFERROR(INDEX('Guias Salariais'!$D$1:$D$1000,SMALL(IF(H$1='Guias Salariais'!$C$1:$C$1000,ROW('Guias Salariais'!$C$1:$C$1000)-ROW('Guias Salariais'!$C$1)+1),ROW(21:21))),"")</f>
        <v/>
      </c>
      <c r="I22" s="276" t="str" cm="1">
        <f t="array" ref="I22">IFERROR(INDEX('Guias Salariais'!$D$1:$D$1000,SMALL(IF(I$1='Guias Salariais'!$C$1:$C$1000,ROW('Guias Salariais'!$C$1:$C$1000)-ROW('Guias Salariais'!$C$1)+1),ROW(21:21))),"")</f>
        <v/>
      </c>
      <c r="J22" s="386" t="str" cm="1">
        <f t="array" ref="J22">IFERROR(INDEX('Guias Salariais'!$D$1:$D$1000,SMALL(IF(J$1='Guias Salariais'!$C$1:$C$1000,ROW('Guias Salariais'!$C$1:$C$1000)-ROW('Guias Salariais'!$C$1)+1),ROW(21:21))),"")</f>
        <v/>
      </c>
      <c r="K22" s="386" t="str" cm="1">
        <f t="array" ref="K22">IFERROR(INDEX('Guias Salariais'!$D$1:$D$1000,SMALL(IF(K$1='Guias Salariais'!$C$1:$C$1000,ROW('Guias Salariais'!$C$1:$C$1000)-ROW('Guias Salariais'!$C$1)+1),ROW(21:21))),"")</f>
        <v/>
      </c>
      <c r="L22" s="383" cm="1">
        <f t="array" ref="L22">IFERROR(INDEX('Guias Salariais'!$D$1:$D$1000,SMALL(IF(L$1='Guias Salariais'!$C$1:$C$1000,ROW('Guias Salariais'!$C$1:$C$1000)-ROW('Guias Salariais'!$C$1)+1),ROW(21:21))),"")</f>
        <v>13500</v>
      </c>
      <c r="M22" s="276" t="str" cm="1">
        <f t="array" ref="M22">IFERROR(INDEX('Guias Salariais'!$D$1:$D$1000,SMALL(IF(M$1='Guias Salariais'!$C$1:$C$1000,ROW('Guias Salariais'!$C$1:$C$1000)-ROW('Guias Salariais'!$C$1)+1),ROW(21:21))),"")</f>
        <v/>
      </c>
      <c r="N22" s="386" t="str" cm="1">
        <f t="array" ref="N22">IFERROR(INDEX('Guias Salariais'!$D$1:$D$1000,SMALL(IF(N$1='Guias Salariais'!$C$1:$C$1000,ROW('Guias Salariais'!$C$1:$C$1000)-ROW('Guias Salariais'!$C$1)+1),ROW(21:21))),"")</f>
        <v/>
      </c>
      <c r="O22" s="386" t="str" cm="1">
        <f t="array" ref="O22">IFERROR(INDEX('Guias Salariais'!$D$1:$D$1000,SMALL(IF(O$1='Guias Salariais'!$C$1:$C$1000,ROW('Guias Salariais'!$C$1:$C$1000)-ROW('Guias Salariais'!$C$1)+1),ROW(21:21))),"")</f>
        <v/>
      </c>
      <c r="P22" s="383" t="str" cm="1">
        <f t="array" ref="P22">IFERROR(INDEX('Guias Salariais'!$D$1:$D$1000,SMALL(IF(P$1='Guias Salariais'!$C$1:$C$1000,ROW('Guias Salariais'!$C$1:$C$1000)-ROW('Guias Salariais'!$C$1)+1),ROW(21:21))),"")</f>
        <v/>
      </c>
      <c r="Q22" s="385" t="str" cm="1">
        <f t="array" ref="Q22">IFERROR(INDEX('Guias Salariais'!$D$1:$D$1000,SMALL(IF(Q$1='Guias Salariais'!$C$1:$C$1000,ROW('Guias Salariais'!$C$1:$C$1000)-ROW('Guias Salariais'!$C$1)+1),ROW(21:21))),"")</f>
        <v/>
      </c>
      <c r="R22" s="385" t="str" cm="1">
        <f t="array" ref="R22">IFERROR(INDEX('Guias Salariais'!$D$1:$D$1000,SMALL(IF(R$1='Guias Salariais'!$C$1:$C$1000,ROW('Guias Salariais'!$C$1:$C$1000)-ROW('Guias Salariais'!$C$1)+1),ROW(21:21))),"")</f>
        <v/>
      </c>
      <c r="S22" s="276" t="str" cm="1">
        <f t="array" ref="S22">IFERROR(INDEX('Guias Salariais'!$D$1:$D$1000,SMALL(IF(S$1='Guias Salariais'!$C$1:$C$1000,ROW('Guias Salariais'!$C$1:$C$1000)-ROW('Guias Salariais'!$C$1)+1),ROW(21:21))),"")</f>
        <v/>
      </c>
      <c r="T22" s="386" t="str" cm="1">
        <f t="array" ref="T22">IFERROR(INDEX('Guias Salariais'!$D$1:$D$1000,SMALL(IF(T$1='Guias Salariais'!$C$1:$C$1000,ROW('Guias Salariais'!$C$1:$C$1000)-ROW('Guias Salariais'!$C$1)+1),ROW(21:21))),"")</f>
        <v/>
      </c>
      <c r="U22" s="605"/>
      <c r="V22" s="383" t="str" cm="1">
        <f t="array" ref="V22">IFERROR(INDEX('Guias Salariais'!$D$1:$D$1000,SMALL(IF(V$1='Guias Salariais'!$C$1:$C$1000,ROW('Guias Salariais'!$C$1:$C$1000)-ROW('Guias Salariais'!$C$1)+1),ROW(21:21))),"")</f>
        <v/>
      </c>
      <c r="W22" s="385" t="str" cm="1">
        <f t="array" ref="W22">IFERROR(INDEX('Guias Salariais'!$D$1:$D$1000,SMALL(IF(W$1='Guias Salariais'!$C$1:$C$1000,ROW('Guias Salariais'!$C$1:$C$1000)-ROW('Guias Salariais'!$C$1)+1),ROW(21:21))),"")</f>
        <v/>
      </c>
      <c r="X22" s="385" t="str" cm="1">
        <f t="array" ref="X22">IFERROR(INDEX('Guias Salariais'!$D$1:$D$1000,SMALL(IF(X$1='Guias Salariais'!$C$1:$C$1000,ROW('Guias Salariais'!$C$1:$C$1000)-ROW('Guias Salariais'!$C$1)+1),ROW(21:21))),"")</f>
        <v/>
      </c>
      <c r="Y22" s="276" t="str" cm="1">
        <f t="array" ref="Y22">IFERROR(INDEX('Guias Salariais'!$D$1:$D$1000,SMALL(IF(Y$1='Guias Salariais'!$C$1:$C$1000,ROW('Guias Salariais'!$C$1:$C$1000)-ROW('Guias Salariais'!$C$1)+1),ROW(21:21))),"")</f>
        <v/>
      </c>
      <c r="Z22" s="386" t="str" cm="1">
        <f t="array" ref="Z22">IFERROR(INDEX('Guias Salariais'!$D$1:$D$1000,SMALL(IF(Z$1='Guias Salariais'!$C$1:$C$1000,ROW('Guias Salariais'!$C$1:$C$1000)-ROW('Guias Salariais'!$C$1)+1),ROW(21:21))),"")</f>
        <v/>
      </c>
      <c r="AA22" s="386" t="str" cm="1">
        <f t="array" ref="AA22">IFERROR(INDEX('Guias Salariais'!$D$1:$D$1000,SMALL(IF(AA$1='Guias Salariais'!$C$1:$C$1000,ROW('Guias Salariais'!$C$1:$C$1000)-ROW('Guias Salariais'!$C$1)+1),ROW(21:21))),"")</f>
        <v/>
      </c>
      <c r="AB22" s="383" t="str" cm="1">
        <f t="array" ref="AB22">IFERROR(INDEX('Guias Salariais'!$D$1:$D$1000,SMALL(IF(AB$1='Guias Salariais'!$C$1:$C$1000,ROW('Guias Salariais'!$C$1:$C$1000)-ROW('Guias Salariais'!$C$1)+1),ROW(21:21))),"")</f>
        <v/>
      </c>
      <c r="AC22" s="385" t="str" cm="1">
        <f t="array" ref="AC22">IFERROR(INDEX('Guias Salariais'!$D$1:$D$1000,SMALL(IF(AC$1='Guias Salariais'!$C$1:$C$1000,ROW('Guias Salariais'!$C$1:$C$1000)-ROW('Guias Salariais'!$C$1)+1),ROW(21:21))),"")</f>
        <v/>
      </c>
      <c r="AD22" s="385" t="str" cm="1">
        <f t="array" ref="AD22">IFERROR(INDEX('Guias Salariais'!$D$1:$D$1000,SMALL(IF(AD$1='Guias Salariais'!$C$1:$C$1000,ROW('Guias Salariais'!$C$1:$C$1000)-ROW('Guias Salariais'!$C$1)+1),ROW(21:21))),"")</f>
        <v/>
      </c>
      <c r="AE22" s="276" t="str" cm="1">
        <f t="array" ref="AE22">IFERROR(INDEX('Guias Salariais'!$D$1:$D$1000,SMALL(IF(AE$1='Guias Salariais'!$C$1:$C$1000,ROW('Guias Salariais'!$C$1:$C$1000)-ROW('Guias Salariais'!$C$1)+1),ROW(21:21))),"")</f>
        <v/>
      </c>
      <c r="AF22" s="386" t="str" cm="1">
        <f t="array" ref="AF22">IFERROR(INDEX('Guias Salariais'!$D$1:$D$1000,SMALL(IF(AF$1='Guias Salariais'!$C$1:$C$1000,ROW('Guias Salariais'!$C$1:$C$1000)-ROW('Guias Salariais'!$C$1)+1),ROW(21:21))),"")</f>
        <v/>
      </c>
      <c r="AG22" s="386" t="str" cm="1">
        <f t="array" ref="AG22">IFERROR(INDEX('Guias Salariais'!$D$1:$D$1000,SMALL(IF(AG$1='Guias Salariais'!$C$1:$C$1000,ROW('Guias Salariais'!$C$1:$C$1000)-ROW('Guias Salariais'!$C$1)+1),ROW(21:21))),"")</f>
        <v/>
      </c>
      <c r="AH22" s="626" t="str" cm="1">
        <f t="array" ref="AH22">IFERROR(INDEX('Guias Salariais'!$D$1:$D$1000,SMALL(IF(AH$1='Guias Salariais'!$C$1:$C$1000,ROW('Guias Salariais'!$C$1:$C$1000)-ROW('Guias Salariais'!$C$1)+1),ROW(21:21))),"")</f>
        <v/>
      </c>
      <c r="AI22" s="386" t="str" cm="1">
        <f t="array" ref="AI22">IFERROR(INDEX('Guias Salariais'!$D$1:$D$1000,SMALL(IF(AI$1='Guias Salariais'!$C$1:$C$1000,ROW('Guias Salariais'!$C$1:$C$1000)-ROW('Guias Salariais'!$C$1)+1),ROW(21:21))),"")</f>
        <v/>
      </c>
      <c r="AJ22" s="549" t="str" cm="1">
        <f t="array" ref="AJ22">IFERROR(INDEX('Guias Salariais'!$D$1:$D$1000,SMALL(IF(AJ$1='Guias Salariais'!$C$1:$C$1000,ROW('Guias Salariais'!$C$1:$C$1000)-ROW('Guias Salariais'!$C$1)+1),ROW(21:21))),"")</f>
        <v/>
      </c>
    </row>
    <row r="23" spans="1:36" x14ac:dyDescent="0.25">
      <c r="A23" s="689"/>
      <c r="B23" s="383" t="str" cm="1">
        <f t="array" ref="B23">IFERROR(INDEX('Guias Salariais'!$D$1:$D$1000,SMALL(IF(B$1='Guias Salariais'!$C$1:$C$1000,ROW('Guias Salariais'!$C$1:$C$1000)-ROW('Guias Salariais'!$C$1)+1),ROW(22:22))),"")</f>
        <v/>
      </c>
      <c r="C23" s="385" t="str" cm="1">
        <f t="array" ref="C23">IFERROR(INDEX('Guias Salariais'!$D$1:$D$1000,SMALL(IF(C$1='Guias Salariais'!$C$1:$C$1000,ROW('Guias Salariais'!$C$1:$C$1000)-ROW('Guias Salariais'!$C$1)+1),ROW(22:22))),"")</f>
        <v/>
      </c>
      <c r="D23" s="385" t="str" cm="1">
        <f t="array" ref="D23">IFERROR(INDEX('Guias Salariais'!$D$1:$D$1000,SMALL(IF(D$1='Guias Salariais'!$C$1:$C$1000,ROW('Guias Salariais'!$C$1:$C$1000)-ROW('Guias Salariais'!$C$1)+1),ROW(22:22))),"")</f>
        <v/>
      </c>
      <c r="E23" s="276" t="str" cm="1">
        <f t="array" ref="E23">IFERROR(INDEX('Guias Salariais'!$D$1:$D$1000,SMALL(IF(E$1='Guias Salariais'!$C$1:$C$1000,ROW('Guias Salariais'!$C$1:$C$1000)-ROW('Guias Salariais'!$C$1)+1),ROW(22:22))),"")</f>
        <v/>
      </c>
      <c r="F23" s="386" t="str" cm="1">
        <f t="array" ref="F23">IFERROR(INDEX('Guias Salariais'!$D$1:$D$1000,SMALL(IF(F$1='Guias Salariais'!$C$1:$C$1000,ROW('Guias Salariais'!$C$1:$C$1000)-ROW('Guias Salariais'!$C$1)+1),ROW(22:22))),"")</f>
        <v/>
      </c>
      <c r="G23" s="386" t="str" cm="1">
        <f t="array" ref="G23">IFERROR(INDEX('Guias Salariais'!$D$1:$D$1000,SMALL(IF(G$1='Guias Salariais'!$C$1:$C$1000,ROW('Guias Salariais'!$C$1:$C$1000)-ROW('Guias Salariais'!$C$1)+1),ROW(22:22))),"")</f>
        <v/>
      </c>
      <c r="H23" s="383" t="str" cm="1">
        <f t="array" ref="H23">IFERROR(INDEX('Guias Salariais'!$D$1:$D$1000,SMALL(IF(H$1='Guias Salariais'!$C$1:$C$1000,ROW('Guias Salariais'!$C$1:$C$1000)-ROW('Guias Salariais'!$C$1)+1),ROW(22:22))),"")</f>
        <v/>
      </c>
      <c r="I23" s="276" t="str" cm="1">
        <f t="array" ref="I23">IFERROR(INDEX('Guias Salariais'!$D$1:$D$1000,SMALL(IF(I$1='Guias Salariais'!$C$1:$C$1000,ROW('Guias Salariais'!$C$1:$C$1000)-ROW('Guias Salariais'!$C$1)+1),ROW(22:22))),"")</f>
        <v/>
      </c>
      <c r="J23" s="386" t="str" cm="1">
        <f t="array" ref="J23">IFERROR(INDEX('Guias Salariais'!$D$1:$D$1000,SMALL(IF(J$1='Guias Salariais'!$C$1:$C$1000,ROW('Guias Salariais'!$C$1:$C$1000)-ROW('Guias Salariais'!$C$1)+1),ROW(22:22))),"")</f>
        <v/>
      </c>
      <c r="K23" s="386" t="str" cm="1">
        <f t="array" ref="K23">IFERROR(INDEX('Guias Salariais'!$D$1:$D$1000,SMALL(IF(K$1='Guias Salariais'!$C$1:$C$1000,ROW('Guias Salariais'!$C$1:$C$1000)-ROW('Guias Salariais'!$C$1)+1),ROW(22:22))),"")</f>
        <v/>
      </c>
      <c r="L23" s="383" t="str" cm="1">
        <f t="array" ref="L23">IFERROR(INDEX('Guias Salariais'!$D$1:$D$1000,SMALL(IF(L$1='Guias Salariais'!$C$1:$C$1000,ROW('Guias Salariais'!$C$1:$C$1000)-ROW('Guias Salariais'!$C$1)+1),ROW(22:22))),"")</f>
        <v/>
      </c>
      <c r="M23" s="276" t="str" cm="1">
        <f t="array" ref="M23">IFERROR(INDEX('Guias Salariais'!$D$1:$D$1000,SMALL(IF(M$1='Guias Salariais'!$C$1:$C$1000,ROW('Guias Salariais'!$C$1:$C$1000)-ROW('Guias Salariais'!$C$1)+1),ROW(22:22))),"")</f>
        <v/>
      </c>
      <c r="N23" s="386" t="str" cm="1">
        <f t="array" ref="N23">IFERROR(INDEX('Guias Salariais'!$D$1:$D$1000,SMALL(IF(N$1='Guias Salariais'!$C$1:$C$1000,ROW('Guias Salariais'!$C$1:$C$1000)-ROW('Guias Salariais'!$C$1)+1),ROW(22:22))),"")</f>
        <v/>
      </c>
      <c r="O23" s="386" t="str" cm="1">
        <f t="array" ref="O23">IFERROR(INDEX('Guias Salariais'!$D$1:$D$1000,SMALL(IF(O$1='Guias Salariais'!$C$1:$C$1000,ROW('Guias Salariais'!$C$1:$C$1000)-ROW('Guias Salariais'!$C$1)+1),ROW(22:22))),"")</f>
        <v/>
      </c>
      <c r="P23" s="383" t="str" cm="1">
        <f t="array" ref="P23">IFERROR(INDEX('Guias Salariais'!$D$1:$D$1000,SMALL(IF(P$1='Guias Salariais'!$C$1:$C$1000,ROW('Guias Salariais'!$C$1:$C$1000)-ROW('Guias Salariais'!$C$1)+1),ROW(22:22))),"")</f>
        <v/>
      </c>
      <c r="Q23" s="385" t="str" cm="1">
        <f t="array" ref="Q23">IFERROR(INDEX('Guias Salariais'!$D$1:$D$1000,SMALL(IF(Q$1='Guias Salariais'!$C$1:$C$1000,ROW('Guias Salariais'!$C$1:$C$1000)-ROW('Guias Salariais'!$C$1)+1),ROW(22:22))),"")</f>
        <v/>
      </c>
      <c r="R23" s="385" t="str" cm="1">
        <f t="array" ref="R23">IFERROR(INDEX('Guias Salariais'!$D$1:$D$1000,SMALL(IF(R$1='Guias Salariais'!$C$1:$C$1000,ROW('Guias Salariais'!$C$1:$C$1000)-ROW('Guias Salariais'!$C$1)+1),ROW(22:22))),"")</f>
        <v/>
      </c>
      <c r="S23" s="276" t="str" cm="1">
        <f t="array" ref="S23">IFERROR(INDEX('Guias Salariais'!$D$1:$D$1000,SMALL(IF(S$1='Guias Salariais'!$C$1:$C$1000,ROW('Guias Salariais'!$C$1:$C$1000)-ROW('Guias Salariais'!$C$1)+1),ROW(22:22))),"")</f>
        <v/>
      </c>
      <c r="T23" s="386" t="str" cm="1">
        <f t="array" ref="T23">IFERROR(INDEX('Guias Salariais'!$D$1:$D$1000,SMALL(IF(T$1='Guias Salariais'!$C$1:$C$1000,ROW('Guias Salariais'!$C$1:$C$1000)-ROW('Guias Salariais'!$C$1)+1),ROW(22:22))),"")</f>
        <v/>
      </c>
      <c r="U23" s="386" cm="1">
        <f t="array" ref="U23">IFERROR(INDEX('Guias Salariais'!$D$1:$D$1000,SMALL(IF(U$1='Guias Salariais'!$C$1:$C$1000,ROW('Guias Salariais'!$C$1:$C$1000)-ROW('Guias Salariais'!$C$1)+1),ROW(22:22))),"")</f>
        <v>8973.9587500000016</v>
      </c>
      <c r="V23" s="383" t="str" cm="1">
        <f t="array" ref="V23">IFERROR(INDEX('Guias Salariais'!$D$1:$D$1000,SMALL(IF(V$1='Guias Salariais'!$C$1:$C$1000,ROW('Guias Salariais'!$C$1:$C$1000)-ROW('Guias Salariais'!$C$1)+1),ROW(22:22))),"")</f>
        <v/>
      </c>
      <c r="W23" s="385" t="str" cm="1">
        <f t="array" ref="W23">IFERROR(INDEX('Guias Salariais'!$D$1:$D$1000,SMALL(IF(W$1='Guias Salariais'!$C$1:$C$1000,ROW('Guias Salariais'!$C$1:$C$1000)-ROW('Guias Salariais'!$C$1)+1),ROW(22:22))),"")</f>
        <v/>
      </c>
      <c r="X23" s="385" t="str" cm="1">
        <f t="array" ref="X23">IFERROR(INDEX('Guias Salariais'!$D$1:$D$1000,SMALL(IF(X$1='Guias Salariais'!$C$1:$C$1000,ROW('Guias Salariais'!$C$1:$C$1000)-ROW('Guias Salariais'!$C$1)+1),ROW(22:22))),"")</f>
        <v/>
      </c>
      <c r="Y23" s="276" t="str" cm="1">
        <f t="array" ref="Y23">IFERROR(INDEX('Guias Salariais'!$D$1:$D$1000,SMALL(IF(Y$1='Guias Salariais'!$C$1:$C$1000,ROW('Guias Salariais'!$C$1:$C$1000)-ROW('Guias Salariais'!$C$1)+1),ROW(22:22))),"")</f>
        <v/>
      </c>
      <c r="Z23" s="386" t="str" cm="1">
        <f t="array" ref="Z23">IFERROR(INDEX('Guias Salariais'!$D$1:$D$1000,SMALL(IF(Z$1='Guias Salariais'!$C$1:$C$1000,ROW('Guias Salariais'!$C$1:$C$1000)-ROW('Guias Salariais'!$C$1)+1),ROW(22:22))),"")</f>
        <v/>
      </c>
      <c r="AA23" s="386" t="str" cm="1">
        <f t="array" ref="AA23">IFERROR(INDEX('Guias Salariais'!$D$1:$D$1000,SMALL(IF(AA$1='Guias Salariais'!$C$1:$C$1000,ROW('Guias Salariais'!$C$1:$C$1000)-ROW('Guias Salariais'!$C$1)+1),ROW(22:22))),"")</f>
        <v/>
      </c>
      <c r="AB23" s="383" t="str" cm="1">
        <f t="array" ref="AB23">IFERROR(INDEX('Guias Salariais'!$D$1:$D$1000,SMALL(IF(AB$1='Guias Salariais'!$C$1:$C$1000,ROW('Guias Salariais'!$C$1:$C$1000)-ROW('Guias Salariais'!$C$1)+1),ROW(22:22))),"")</f>
        <v/>
      </c>
      <c r="AC23" s="385" t="str" cm="1">
        <f t="array" ref="AC23">IFERROR(INDEX('Guias Salariais'!$D$1:$D$1000,SMALL(IF(AC$1='Guias Salariais'!$C$1:$C$1000,ROW('Guias Salariais'!$C$1:$C$1000)-ROW('Guias Salariais'!$C$1)+1),ROW(22:22))),"")</f>
        <v/>
      </c>
      <c r="AD23" s="385" t="str" cm="1">
        <f t="array" ref="AD23">IFERROR(INDEX('Guias Salariais'!$D$1:$D$1000,SMALL(IF(AD$1='Guias Salariais'!$C$1:$C$1000,ROW('Guias Salariais'!$C$1:$C$1000)-ROW('Guias Salariais'!$C$1)+1),ROW(22:22))),"")</f>
        <v/>
      </c>
      <c r="AE23" s="276" t="str" cm="1">
        <f t="array" ref="AE23">IFERROR(INDEX('Guias Salariais'!$D$1:$D$1000,SMALL(IF(AE$1='Guias Salariais'!$C$1:$C$1000,ROW('Guias Salariais'!$C$1:$C$1000)-ROW('Guias Salariais'!$C$1)+1),ROW(22:22))),"")</f>
        <v/>
      </c>
      <c r="AF23" s="386" t="str" cm="1">
        <f t="array" ref="AF23">IFERROR(INDEX('Guias Salariais'!$D$1:$D$1000,SMALL(IF(AF$1='Guias Salariais'!$C$1:$C$1000,ROW('Guias Salariais'!$C$1:$C$1000)-ROW('Guias Salariais'!$C$1)+1),ROW(22:22))),"")</f>
        <v/>
      </c>
      <c r="AG23" s="386" t="str" cm="1">
        <f t="array" ref="AG23">IFERROR(INDEX('Guias Salariais'!$D$1:$D$1000,SMALL(IF(AG$1='Guias Salariais'!$C$1:$C$1000,ROW('Guias Salariais'!$C$1:$C$1000)-ROW('Guias Salariais'!$C$1)+1),ROW(22:22))),"")</f>
        <v/>
      </c>
      <c r="AH23" s="626" t="str" cm="1">
        <f t="array" ref="AH23">IFERROR(INDEX('Guias Salariais'!$D$1:$D$1000,SMALL(IF(AH$1='Guias Salariais'!$C$1:$C$1000,ROW('Guias Salariais'!$C$1:$C$1000)-ROW('Guias Salariais'!$C$1)+1),ROW(22:22))),"")</f>
        <v/>
      </c>
      <c r="AI23" s="386" t="str" cm="1">
        <f t="array" ref="AI23">IFERROR(INDEX('Guias Salariais'!$D$1:$D$1000,SMALL(IF(AI$1='Guias Salariais'!$C$1:$C$1000,ROW('Guias Salariais'!$C$1:$C$1000)-ROW('Guias Salariais'!$C$1)+1),ROW(22:22))),"")</f>
        <v/>
      </c>
      <c r="AJ23" s="549" t="str" cm="1">
        <f t="array" ref="AJ23">IFERROR(INDEX('Guias Salariais'!$D$1:$D$1000,SMALL(IF(AJ$1='Guias Salariais'!$C$1:$C$1000,ROW('Guias Salariais'!$C$1:$C$1000)-ROW('Guias Salariais'!$C$1)+1),ROW(22:22))),"")</f>
        <v/>
      </c>
    </row>
    <row r="24" spans="1:36" x14ac:dyDescent="0.25">
      <c r="A24" s="689"/>
      <c r="B24" s="383" t="str" cm="1">
        <f t="array" ref="B24">IFERROR(INDEX('Guias Salariais'!$D$1:$D$1000,SMALL(IF(B$1='Guias Salariais'!$C$1:$C$1000,ROW('Guias Salariais'!$C$1:$C$1000)-ROW('Guias Salariais'!$C$1)+1),ROW(23:23))),"")</f>
        <v/>
      </c>
      <c r="C24" s="385" t="str" cm="1">
        <f t="array" ref="C24">IFERROR(INDEX('Guias Salariais'!$D$1:$D$1000,SMALL(IF(C$1='Guias Salariais'!$C$1:$C$1000,ROW('Guias Salariais'!$C$1:$C$1000)-ROW('Guias Salariais'!$C$1)+1),ROW(23:23))),"")</f>
        <v/>
      </c>
      <c r="D24" s="385" t="str" cm="1">
        <f t="array" ref="D24">IFERROR(INDEX('Guias Salariais'!$D$1:$D$1000,SMALL(IF(D$1='Guias Salariais'!$C$1:$C$1000,ROW('Guias Salariais'!$C$1:$C$1000)-ROW('Guias Salariais'!$C$1)+1),ROW(23:23))),"")</f>
        <v/>
      </c>
      <c r="E24" s="276" t="str" cm="1">
        <f t="array" ref="E24">IFERROR(INDEX('Guias Salariais'!$D$1:$D$1000,SMALL(IF(E$1='Guias Salariais'!$C$1:$C$1000,ROW('Guias Salariais'!$C$1:$C$1000)-ROW('Guias Salariais'!$C$1)+1),ROW(23:23))),"")</f>
        <v/>
      </c>
      <c r="F24" s="386" t="str" cm="1">
        <f t="array" ref="F24">IFERROR(INDEX('Guias Salariais'!$D$1:$D$1000,SMALL(IF(F$1='Guias Salariais'!$C$1:$C$1000,ROW('Guias Salariais'!$C$1:$C$1000)-ROW('Guias Salariais'!$C$1)+1),ROW(23:23))),"")</f>
        <v/>
      </c>
      <c r="G24" s="386" t="str" cm="1">
        <f t="array" ref="G24">IFERROR(INDEX('Guias Salariais'!$D$1:$D$1000,SMALL(IF(G$1='Guias Salariais'!$C$1:$C$1000,ROW('Guias Salariais'!$C$1:$C$1000)-ROW('Guias Salariais'!$C$1)+1),ROW(23:23))),"")</f>
        <v/>
      </c>
      <c r="H24" s="383" t="str" cm="1">
        <f t="array" ref="H24">IFERROR(INDEX('Guias Salariais'!$D$1:$D$1000,SMALL(IF(H$1='Guias Salariais'!$C$1:$C$1000,ROW('Guias Salariais'!$C$1:$C$1000)-ROW('Guias Salariais'!$C$1)+1),ROW(23:23))),"")</f>
        <v/>
      </c>
      <c r="I24" s="276" t="str" cm="1">
        <f t="array" ref="I24">IFERROR(INDEX('Guias Salariais'!$D$1:$D$1000,SMALL(IF(I$1='Guias Salariais'!$C$1:$C$1000,ROW('Guias Salariais'!$C$1:$C$1000)-ROW('Guias Salariais'!$C$1)+1),ROW(23:23))),"")</f>
        <v/>
      </c>
      <c r="J24" s="386" t="str" cm="1">
        <f t="array" ref="J24">IFERROR(INDEX('Guias Salariais'!$D$1:$D$1000,SMALL(IF(J$1='Guias Salariais'!$C$1:$C$1000,ROW('Guias Salariais'!$C$1:$C$1000)-ROW('Guias Salariais'!$C$1)+1),ROW(23:23))),"")</f>
        <v/>
      </c>
      <c r="K24" s="386" t="str" cm="1">
        <f t="array" ref="K24">IFERROR(INDEX('Guias Salariais'!$D$1:$D$1000,SMALL(IF(K$1='Guias Salariais'!$C$1:$C$1000,ROW('Guias Salariais'!$C$1:$C$1000)-ROW('Guias Salariais'!$C$1)+1),ROW(23:23))),"")</f>
        <v/>
      </c>
      <c r="L24" s="383" t="str" cm="1">
        <f t="array" ref="L24">IFERROR(INDEX('Guias Salariais'!$D$1:$D$1000,SMALL(IF(L$1='Guias Salariais'!$C$1:$C$1000,ROW('Guias Salariais'!$C$1:$C$1000)-ROW('Guias Salariais'!$C$1)+1),ROW(23:23))),"")</f>
        <v/>
      </c>
      <c r="M24" s="276" t="str" cm="1">
        <f t="array" ref="M24">IFERROR(INDEX('Guias Salariais'!$D$1:$D$1000,SMALL(IF(M$1='Guias Salariais'!$C$1:$C$1000,ROW('Guias Salariais'!$C$1:$C$1000)-ROW('Guias Salariais'!$C$1)+1),ROW(23:23))),"")</f>
        <v/>
      </c>
      <c r="N24" s="386" t="str" cm="1">
        <f t="array" ref="N24">IFERROR(INDEX('Guias Salariais'!$D$1:$D$1000,SMALL(IF(N$1='Guias Salariais'!$C$1:$C$1000,ROW('Guias Salariais'!$C$1:$C$1000)-ROW('Guias Salariais'!$C$1)+1),ROW(23:23))),"")</f>
        <v/>
      </c>
      <c r="O24" s="386" t="str" cm="1">
        <f t="array" ref="O24">IFERROR(INDEX('Guias Salariais'!$D$1:$D$1000,SMALL(IF(O$1='Guias Salariais'!$C$1:$C$1000,ROW('Guias Salariais'!$C$1:$C$1000)-ROW('Guias Salariais'!$C$1)+1),ROW(23:23))),"")</f>
        <v/>
      </c>
      <c r="P24" s="383" t="str" cm="1">
        <f t="array" ref="P24">IFERROR(INDEX('Guias Salariais'!$D$1:$D$1000,SMALL(IF(P$1='Guias Salariais'!$C$1:$C$1000,ROW('Guias Salariais'!$C$1:$C$1000)-ROW('Guias Salariais'!$C$1)+1),ROW(23:23))),"")</f>
        <v/>
      </c>
      <c r="Q24" s="385" t="str" cm="1">
        <f t="array" ref="Q24">IFERROR(INDEX('Guias Salariais'!$D$1:$D$1000,SMALL(IF(Q$1='Guias Salariais'!$C$1:$C$1000,ROW('Guias Salariais'!$C$1:$C$1000)-ROW('Guias Salariais'!$C$1)+1),ROW(23:23))),"")</f>
        <v/>
      </c>
      <c r="R24" s="385" t="str" cm="1">
        <f t="array" ref="R24">IFERROR(INDEX('Guias Salariais'!$D$1:$D$1000,SMALL(IF(R$1='Guias Salariais'!$C$1:$C$1000,ROW('Guias Salariais'!$C$1:$C$1000)-ROW('Guias Salariais'!$C$1)+1),ROW(23:23))),"")</f>
        <v/>
      </c>
      <c r="S24" s="276" t="str" cm="1">
        <f t="array" ref="S24">IFERROR(INDEX('Guias Salariais'!$D$1:$D$1000,SMALL(IF(S$1='Guias Salariais'!$C$1:$C$1000,ROW('Guias Salariais'!$C$1:$C$1000)-ROW('Guias Salariais'!$C$1)+1),ROW(23:23))),"")</f>
        <v/>
      </c>
      <c r="T24" s="386" t="str" cm="1">
        <f t="array" ref="T24">IFERROR(INDEX('Guias Salariais'!$D$1:$D$1000,SMALL(IF(T$1='Guias Salariais'!$C$1:$C$1000,ROW('Guias Salariais'!$C$1:$C$1000)-ROW('Guias Salariais'!$C$1)+1),ROW(23:23))),"")</f>
        <v/>
      </c>
      <c r="U24" s="386" cm="1">
        <f t="array" ref="U24">IFERROR(INDEX('Guias Salariais'!$D$1:$D$1000,SMALL(IF(U$1='Guias Salariais'!$C$1:$C$1000,ROW('Guias Salariais'!$C$1:$C$1000)-ROW('Guias Salariais'!$C$1)+1),ROW(23:23))),"")</f>
        <v>9587.5</v>
      </c>
      <c r="V24" s="383" t="str" cm="1">
        <f t="array" ref="V24">IFERROR(INDEX('Guias Salariais'!$D$1:$D$1000,SMALL(IF(V$1='Guias Salariais'!$C$1:$C$1000,ROW('Guias Salariais'!$C$1:$C$1000)-ROW('Guias Salariais'!$C$1)+1),ROW(23:23))),"")</f>
        <v/>
      </c>
      <c r="W24" s="385" t="str" cm="1">
        <f t="array" ref="W24">IFERROR(INDEX('Guias Salariais'!$D$1:$D$1000,SMALL(IF(W$1='Guias Salariais'!$C$1:$C$1000,ROW('Guias Salariais'!$C$1:$C$1000)-ROW('Guias Salariais'!$C$1)+1),ROW(23:23))),"")</f>
        <v/>
      </c>
      <c r="X24" s="385" t="str" cm="1">
        <f t="array" ref="X24">IFERROR(INDEX('Guias Salariais'!$D$1:$D$1000,SMALL(IF(X$1='Guias Salariais'!$C$1:$C$1000,ROW('Guias Salariais'!$C$1:$C$1000)-ROW('Guias Salariais'!$C$1)+1),ROW(23:23))),"")</f>
        <v/>
      </c>
      <c r="Y24" s="276" t="str" cm="1">
        <f t="array" ref="Y24">IFERROR(INDEX('Guias Salariais'!$D$1:$D$1000,SMALL(IF(Y$1='Guias Salariais'!$C$1:$C$1000,ROW('Guias Salariais'!$C$1:$C$1000)-ROW('Guias Salariais'!$C$1)+1),ROW(23:23))),"")</f>
        <v/>
      </c>
      <c r="Z24" s="386" t="str" cm="1">
        <f t="array" ref="Z24">IFERROR(INDEX('Guias Salariais'!$D$1:$D$1000,SMALL(IF(Z$1='Guias Salariais'!$C$1:$C$1000,ROW('Guias Salariais'!$C$1:$C$1000)-ROW('Guias Salariais'!$C$1)+1),ROW(23:23))),"")</f>
        <v/>
      </c>
      <c r="AA24" s="386" t="str" cm="1">
        <f t="array" ref="AA24">IFERROR(INDEX('Guias Salariais'!$D$1:$D$1000,SMALL(IF(AA$1='Guias Salariais'!$C$1:$C$1000,ROW('Guias Salariais'!$C$1:$C$1000)-ROW('Guias Salariais'!$C$1)+1),ROW(23:23))),"")</f>
        <v/>
      </c>
      <c r="AB24" s="383" t="str" cm="1">
        <f t="array" ref="AB24">IFERROR(INDEX('Guias Salariais'!$D$1:$D$1000,SMALL(IF(AB$1='Guias Salariais'!$C$1:$C$1000,ROW('Guias Salariais'!$C$1:$C$1000)-ROW('Guias Salariais'!$C$1)+1),ROW(23:23))),"")</f>
        <v/>
      </c>
      <c r="AC24" s="385" t="str" cm="1">
        <f t="array" ref="AC24">IFERROR(INDEX('Guias Salariais'!$D$1:$D$1000,SMALL(IF(AC$1='Guias Salariais'!$C$1:$C$1000,ROW('Guias Salariais'!$C$1:$C$1000)-ROW('Guias Salariais'!$C$1)+1),ROW(23:23))),"")</f>
        <v/>
      </c>
      <c r="AD24" s="385" t="str" cm="1">
        <f t="array" ref="AD24">IFERROR(INDEX('Guias Salariais'!$D$1:$D$1000,SMALL(IF(AD$1='Guias Salariais'!$C$1:$C$1000,ROW('Guias Salariais'!$C$1:$C$1000)-ROW('Guias Salariais'!$C$1)+1),ROW(23:23))),"")</f>
        <v/>
      </c>
      <c r="AE24" s="276" t="str" cm="1">
        <f t="array" ref="AE24">IFERROR(INDEX('Guias Salariais'!$D$1:$D$1000,SMALL(IF(AE$1='Guias Salariais'!$C$1:$C$1000,ROW('Guias Salariais'!$C$1:$C$1000)-ROW('Guias Salariais'!$C$1)+1),ROW(23:23))),"")</f>
        <v/>
      </c>
      <c r="AF24" s="386" t="str" cm="1">
        <f t="array" ref="AF24">IFERROR(INDEX('Guias Salariais'!$D$1:$D$1000,SMALL(IF(AF$1='Guias Salariais'!$C$1:$C$1000,ROW('Guias Salariais'!$C$1:$C$1000)-ROW('Guias Salariais'!$C$1)+1),ROW(23:23))),"")</f>
        <v/>
      </c>
      <c r="AG24" s="386" t="str" cm="1">
        <f t="array" ref="AG24">IFERROR(INDEX('Guias Salariais'!$D$1:$D$1000,SMALL(IF(AG$1='Guias Salariais'!$C$1:$C$1000,ROW('Guias Salariais'!$C$1:$C$1000)-ROW('Guias Salariais'!$C$1)+1),ROW(23:23))),"")</f>
        <v/>
      </c>
      <c r="AH24" s="626" t="str" cm="1">
        <f t="array" ref="AH24">IFERROR(INDEX('Guias Salariais'!$D$1:$D$1000,SMALL(IF(AH$1='Guias Salariais'!$C$1:$C$1000,ROW('Guias Salariais'!$C$1:$C$1000)-ROW('Guias Salariais'!$C$1)+1),ROW(23:23))),"")</f>
        <v/>
      </c>
      <c r="AI24" s="386" t="str" cm="1">
        <f t="array" ref="AI24">IFERROR(INDEX('Guias Salariais'!$D$1:$D$1000,SMALL(IF(AI$1='Guias Salariais'!$C$1:$C$1000,ROW('Guias Salariais'!$C$1:$C$1000)-ROW('Guias Salariais'!$C$1)+1),ROW(23:23))),"")</f>
        <v/>
      </c>
      <c r="AJ24" s="549" t="str" cm="1">
        <f t="array" ref="AJ24">IFERROR(INDEX('Guias Salariais'!$D$1:$D$1000,SMALL(IF(AJ$1='Guias Salariais'!$C$1:$C$1000,ROW('Guias Salariais'!$C$1:$C$1000)-ROW('Guias Salariais'!$C$1)+1),ROW(23:23))),"")</f>
        <v/>
      </c>
    </row>
    <row r="25" spans="1:36" x14ac:dyDescent="0.25">
      <c r="A25" s="689"/>
      <c r="B25" s="383" t="str" cm="1">
        <f t="array" ref="B25">IFERROR(INDEX('Guias Salariais'!$D$1:$D$1000,SMALL(IF(B$1='Guias Salariais'!$C$1:$C$1000,ROW('Guias Salariais'!$C$1:$C$1000)-ROW('Guias Salariais'!$C$1)+1),ROW(24:24))),"")</f>
        <v/>
      </c>
      <c r="C25" s="385" t="str" cm="1">
        <f t="array" ref="C25">IFERROR(INDEX('Guias Salariais'!$D$1:$D$1000,SMALL(IF(C$1='Guias Salariais'!$C$1:$C$1000,ROW('Guias Salariais'!$C$1:$C$1000)-ROW('Guias Salariais'!$C$1)+1),ROW(24:24))),"")</f>
        <v/>
      </c>
      <c r="D25" s="385" t="str" cm="1">
        <f t="array" ref="D25">IFERROR(INDEX('Guias Salariais'!$D$1:$D$1000,SMALL(IF(D$1='Guias Salariais'!$C$1:$C$1000,ROW('Guias Salariais'!$C$1:$C$1000)-ROW('Guias Salariais'!$C$1)+1),ROW(24:24))),"")</f>
        <v/>
      </c>
      <c r="E25" s="276" t="str" cm="1">
        <f t="array" ref="E25">IFERROR(INDEX('Guias Salariais'!$D$1:$D$1000,SMALL(IF(E$1='Guias Salariais'!$C$1:$C$1000,ROW('Guias Salariais'!$C$1:$C$1000)-ROW('Guias Salariais'!$C$1)+1),ROW(24:24))),"")</f>
        <v/>
      </c>
      <c r="F25" s="386" t="str" cm="1">
        <f t="array" ref="F25">IFERROR(INDEX('Guias Salariais'!$D$1:$D$1000,SMALL(IF(F$1='Guias Salariais'!$C$1:$C$1000,ROW('Guias Salariais'!$C$1:$C$1000)-ROW('Guias Salariais'!$C$1)+1),ROW(24:24))),"")</f>
        <v/>
      </c>
      <c r="G25" s="386" t="str" cm="1">
        <f t="array" ref="G25">IFERROR(INDEX('Guias Salariais'!$D$1:$D$1000,SMALL(IF(G$1='Guias Salariais'!$C$1:$C$1000,ROW('Guias Salariais'!$C$1:$C$1000)-ROW('Guias Salariais'!$C$1)+1),ROW(24:24))),"")</f>
        <v/>
      </c>
      <c r="H25" s="383" t="str" cm="1">
        <f t="array" ref="H25">IFERROR(INDEX('Guias Salariais'!$D$1:$D$1000,SMALL(IF(H$1='Guias Salariais'!$C$1:$C$1000,ROW('Guias Salariais'!$C$1:$C$1000)-ROW('Guias Salariais'!$C$1)+1),ROW(24:24))),"")</f>
        <v/>
      </c>
      <c r="I25" s="276" t="str" cm="1">
        <f t="array" ref="I25">IFERROR(INDEX('Guias Salariais'!$D$1:$D$1000,SMALL(IF(I$1='Guias Salariais'!$C$1:$C$1000,ROW('Guias Salariais'!$C$1:$C$1000)-ROW('Guias Salariais'!$C$1)+1),ROW(24:24))),"")</f>
        <v/>
      </c>
      <c r="J25" s="386" t="str" cm="1">
        <f t="array" ref="J25">IFERROR(INDEX('Guias Salariais'!$D$1:$D$1000,SMALL(IF(J$1='Guias Salariais'!$C$1:$C$1000,ROW('Guias Salariais'!$C$1:$C$1000)-ROW('Guias Salariais'!$C$1)+1),ROW(24:24))),"")</f>
        <v/>
      </c>
      <c r="K25" s="386" t="str" cm="1">
        <f t="array" ref="K25">IFERROR(INDEX('Guias Salariais'!$D$1:$D$1000,SMALL(IF(K$1='Guias Salariais'!$C$1:$C$1000,ROW('Guias Salariais'!$C$1:$C$1000)-ROW('Guias Salariais'!$C$1)+1),ROW(24:24))),"")</f>
        <v/>
      </c>
      <c r="L25" s="383" t="str" cm="1">
        <f t="array" ref="L25">IFERROR(INDEX('Guias Salariais'!$D$1:$D$1000,SMALL(IF(L$1='Guias Salariais'!$C$1:$C$1000,ROW('Guias Salariais'!$C$1:$C$1000)-ROW('Guias Salariais'!$C$1)+1),ROW(24:24))),"")</f>
        <v/>
      </c>
      <c r="M25" s="276" t="str" cm="1">
        <f t="array" ref="M25">IFERROR(INDEX('Guias Salariais'!$D$1:$D$1000,SMALL(IF(M$1='Guias Salariais'!$C$1:$C$1000,ROW('Guias Salariais'!$C$1:$C$1000)-ROW('Guias Salariais'!$C$1)+1),ROW(24:24))),"")</f>
        <v/>
      </c>
      <c r="N25" s="386" t="str" cm="1">
        <f t="array" ref="N25">IFERROR(INDEX('Guias Salariais'!$D$1:$D$1000,SMALL(IF(N$1='Guias Salariais'!$C$1:$C$1000,ROW('Guias Salariais'!$C$1:$C$1000)-ROW('Guias Salariais'!$C$1)+1),ROW(24:24))),"")</f>
        <v/>
      </c>
      <c r="O25" s="386" t="str" cm="1">
        <f t="array" ref="O25">IFERROR(INDEX('Guias Salariais'!$D$1:$D$1000,SMALL(IF(O$1='Guias Salariais'!$C$1:$C$1000,ROW('Guias Salariais'!$C$1:$C$1000)-ROW('Guias Salariais'!$C$1)+1),ROW(24:24))),"")</f>
        <v/>
      </c>
      <c r="P25" s="383" t="str" cm="1">
        <f t="array" ref="P25">IFERROR(INDEX('Guias Salariais'!$D$1:$D$1000,SMALL(IF(P$1='Guias Salariais'!$C$1:$C$1000,ROW('Guias Salariais'!$C$1:$C$1000)-ROW('Guias Salariais'!$C$1)+1),ROW(24:24))),"")</f>
        <v/>
      </c>
      <c r="Q25" s="385" t="str" cm="1">
        <f t="array" ref="Q25">IFERROR(INDEX('Guias Salariais'!$D$1:$D$1000,SMALL(IF(Q$1='Guias Salariais'!$C$1:$C$1000,ROW('Guias Salariais'!$C$1:$C$1000)-ROW('Guias Salariais'!$C$1)+1),ROW(24:24))),"")</f>
        <v/>
      </c>
      <c r="R25" s="385" t="str" cm="1">
        <f t="array" ref="R25">IFERROR(INDEX('Guias Salariais'!$D$1:$D$1000,SMALL(IF(R$1='Guias Salariais'!$C$1:$C$1000,ROW('Guias Salariais'!$C$1:$C$1000)-ROW('Guias Salariais'!$C$1)+1),ROW(24:24))),"")</f>
        <v/>
      </c>
      <c r="S25" s="276" t="str" cm="1">
        <f t="array" ref="S25">IFERROR(INDEX('Guias Salariais'!$D$1:$D$1000,SMALL(IF(S$1='Guias Salariais'!$C$1:$C$1000,ROW('Guias Salariais'!$C$1:$C$1000)-ROW('Guias Salariais'!$C$1)+1),ROW(24:24))),"")</f>
        <v/>
      </c>
      <c r="T25" s="386" t="str" cm="1">
        <f t="array" ref="T25">IFERROR(INDEX('Guias Salariais'!$D$1:$D$1000,SMALL(IF(T$1='Guias Salariais'!$C$1:$C$1000,ROW('Guias Salariais'!$C$1:$C$1000)-ROW('Guias Salariais'!$C$1)+1),ROW(24:24))),"")</f>
        <v/>
      </c>
      <c r="U25" s="386" cm="1">
        <f t="array" ref="U25">IFERROR(INDEX('Guias Salariais'!$D$1:$D$1000,SMALL(IF(U$1='Guias Salariais'!$C$1:$C$1000,ROW('Guias Salariais'!$C$1:$C$1000)-ROW('Guias Salariais'!$C$1)+1),ROW(24:24))),"")</f>
        <v>12000</v>
      </c>
      <c r="V25" s="383" t="str" cm="1">
        <f t="array" ref="V25">IFERROR(INDEX('Guias Salariais'!$D$1:$D$1000,SMALL(IF(V$1='Guias Salariais'!$C$1:$C$1000,ROW('Guias Salariais'!$C$1:$C$1000)-ROW('Guias Salariais'!$C$1)+1),ROW(24:24))),"")</f>
        <v/>
      </c>
      <c r="W25" s="385" t="str" cm="1">
        <f t="array" ref="W25">IFERROR(INDEX('Guias Salariais'!$D$1:$D$1000,SMALL(IF(W$1='Guias Salariais'!$C$1:$C$1000,ROW('Guias Salariais'!$C$1:$C$1000)-ROW('Guias Salariais'!$C$1)+1),ROW(24:24))),"")</f>
        <v/>
      </c>
      <c r="X25" s="385" t="str" cm="1">
        <f t="array" ref="X25">IFERROR(INDEX('Guias Salariais'!$D$1:$D$1000,SMALL(IF(X$1='Guias Salariais'!$C$1:$C$1000,ROW('Guias Salariais'!$C$1:$C$1000)-ROW('Guias Salariais'!$C$1)+1),ROW(24:24))),"")</f>
        <v/>
      </c>
      <c r="Y25" s="276" t="str" cm="1">
        <f t="array" ref="Y25">IFERROR(INDEX('Guias Salariais'!$D$1:$D$1000,SMALL(IF(Y$1='Guias Salariais'!$C$1:$C$1000,ROW('Guias Salariais'!$C$1:$C$1000)-ROW('Guias Salariais'!$C$1)+1),ROW(24:24))),"")</f>
        <v/>
      </c>
      <c r="Z25" s="386" t="str" cm="1">
        <f t="array" ref="Z25">IFERROR(INDEX('Guias Salariais'!$D$1:$D$1000,SMALL(IF(Z$1='Guias Salariais'!$C$1:$C$1000,ROW('Guias Salariais'!$C$1:$C$1000)-ROW('Guias Salariais'!$C$1)+1),ROW(24:24))),"")</f>
        <v/>
      </c>
      <c r="AA25" s="386" t="str" cm="1">
        <f t="array" ref="AA25">IFERROR(INDEX('Guias Salariais'!$D$1:$D$1000,SMALL(IF(AA$1='Guias Salariais'!$C$1:$C$1000,ROW('Guias Salariais'!$C$1:$C$1000)-ROW('Guias Salariais'!$C$1)+1),ROW(24:24))),"")</f>
        <v/>
      </c>
      <c r="AB25" s="383" t="str" cm="1">
        <f t="array" ref="AB25">IFERROR(INDEX('Guias Salariais'!$D$1:$D$1000,SMALL(IF(AB$1='Guias Salariais'!$C$1:$C$1000,ROW('Guias Salariais'!$C$1:$C$1000)-ROW('Guias Salariais'!$C$1)+1),ROW(24:24))),"")</f>
        <v/>
      </c>
      <c r="AC25" s="385" t="str" cm="1">
        <f t="array" ref="AC25">IFERROR(INDEX('Guias Salariais'!$D$1:$D$1000,SMALL(IF(AC$1='Guias Salariais'!$C$1:$C$1000,ROW('Guias Salariais'!$C$1:$C$1000)-ROW('Guias Salariais'!$C$1)+1),ROW(24:24))),"")</f>
        <v/>
      </c>
      <c r="AD25" s="385" t="str" cm="1">
        <f t="array" ref="AD25">IFERROR(INDEX('Guias Salariais'!$D$1:$D$1000,SMALL(IF(AD$1='Guias Salariais'!$C$1:$C$1000,ROW('Guias Salariais'!$C$1:$C$1000)-ROW('Guias Salariais'!$C$1)+1),ROW(24:24))),"")</f>
        <v/>
      </c>
      <c r="AE25" s="276" t="str" cm="1">
        <f t="array" ref="AE25">IFERROR(INDEX('Guias Salariais'!$D$1:$D$1000,SMALL(IF(AE$1='Guias Salariais'!$C$1:$C$1000,ROW('Guias Salariais'!$C$1:$C$1000)-ROW('Guias Salariais'!$C$1)+1),ROW(24:24))),"")</f>
        <v/>
      </c>
      <c r="AF25" s="386" t="str" cm="1">
        <f t="array" ref="AF25">IFERROR(INDEX('Guias Salariais'!$D$1:$D$1000,SMALL(IF(AF$1='Guias Salariais'!$C$1:$C$1000,ROW('Guias Salariais'!$C$1:$C$1000)-ROW('Guias Salariais'!$C$1)+1),ROW(24:24))),"")</f>
        <v/>
      </c>
      <c r="AG25" s="386" t="str" cm="1">
        <f t="array" ref="AG25">IFERROR(INDEX('Guias Salariais'!$D$1:$D$1000,SMALL(IF(AG$1='Guias Salariais'!$C$1:$C$1000,ROW('Guias Salariais'!$C$1:$C$1000)-ROW('Guias Salariais'!$C$1)+1),ROW(24:24))),"")</f>
        <v/>
      </c>
      <c r="AH25" s="626" t="str" cm="1">
        <f t="array" ref="AH25">IFERROR(INDEX('Guias Salariais'!$D$1:$D$1000,SMALL(IF(AH$1='Guias Salariais'!$C$1:$C$1000,ROW('Guias Salariais'!$C$1:$C$1000)-ROW('Guias Salariais'!$C$1)+1),ROW(24:24))),"")</f>
        <v/>
      </c>
      <c r="AI25" s="386" t="str" cm="1">
        <f t="array" ref="AI25">IFERROR(INDEX('Guias Salariais'!$D$1:$D$1000,SMALL(IF(AI$1='Guias Salariais'!$C$1:$C$1000,ROW('Guias Salariais'!$C$1:$C$1000)-ROW('Guias Salariais'!$C$1)+1),ROW(24:24))),"")</f>
        <v/>
      </c>
      <c r="AJ25" s="549" t="str" cm="1">
        <f t="array" ref="AJ25">IFERROR(INDEX('Guias Salariais'!$D$1:$D$1000,SMALL(IF(AJ$1='Guias Salariais'!$C$1:$C$1000,ROW('Guias Salariais'!$C$1:$C$1000)-ROW('Guias Salariais'!$C$1)+1),ROW(24:24))),"")</f>
        <v/>
      </c>
    </row>
    <row r="26" spans="1:36" x14ac:dyDescent="0.25">
      <c r="A26" s="689"/>
      <c r="B26" s="383" t="str" cm="1">
        <f t="array" ref="B26">IFERROR(INDEX('Guias Salariais'!$D$1:$D$1000,SMALL(IF(B$1='Guias Salariais'!$C$1:$C$1000,ROW('Guias Salariais'!$C$1:$C$1000)-ROW('Guias Salariais'!$C$1)+1),ROW(25:25))),"")</f>
        <v/>
      </c>
      <c r="C26" s="385" t="str" cm="1">
        <f t="array" ref="C26">IFERROR(INDEX('Guias Salariais'!$D$1:$D$1000,SMALL(IF(C$1='Guias Salariais'!$C$1:$C$1000,ROW('Guias Salariais'!$C$1:$C$1000)-ROW('Guias Salariais'!$C$1)+1),ROW(25:25))),"")</f>
        <v/>
      </c>
      <c r="D26" s="385" t="str" cm="1">
        <f t="array" ref="D26">IFERROR(INDEX('Guias Salariais'!$D$1:$D$1000,SMALL(IF(D$1='Guias Salariais'!$C$1:$C$1000,ROW('Guias Salariais'!$C$1:$C$1000)-ROW('Guias Salariais'!$C$1)+1),ROW(25:25))),"")</f>
        <v/>
      </c>
      <c r="E26" s="276" t="str" cm="1">
        <f t="array" ref="E26">IFERROR(INDEX('Guias Salariais'!$D$1:$D$1000,SMALL(IF(E$1='Guias Salariais'!$C$1:$C$1000,ROW('Guias Salariais'!$C$1:$C$1000)-ROW('Guias Salariais'!$C$1)+1),ROW(25:25))),"")</f>
        <v/>
      </c>
      <c r="F26" s="386" t="str" cm="1">
        <f t="array" ref="F26">IFERROR(INDEX('Guias Salariais'!$D$1:$D$1000,SMALL(IF(F$1='Guias Salariais'!$C$1:$C$1000,ROW('Guias Salariais'!$C$1:$C$1000)-ROW('Guias Salariais'!$C$1)+1),ROW(25:25))),"")</f>
        <v/>
      </c>
      <c r="G26" s="386" t="str" cm="1">
        <f t="array" ref="G26">IFERROR(INDEX('Guias Salariais'!$D$1:$D$1000,SMALL(IF(G$1='Guias Salariais'!$C$1:$C$1000,ROW('Guias Salariais'!$C$1:$C$1000)-ROW('Guias Salariais'!$C$1)+1),ROW(25:25))),"")</f>
        <v/>
      </c>
      <c r="H26" s="383" t="str" cm="1">
        <f t="array" ref="H26">IFERROR(INDEX('Guias Salariais'!$D$1:$D$1000,SMALL(IF(H$1='Guias Salariais'!$C$1:$C$1000,ROW('Guias Salariais'!$C$1:$C$1000)-ROW('Guias Salariais'!$C$1)+1),ROW(25:25))),"")</f>
        <v/>
      </c>
      <c r="I26" s="276" t="str" cm="1">
        <f t="array" ref="I26">IFERROR(INDEX('Guias Salariais'!$D$1:$D$1000,SMALL(IF(I$1='Guias Salariais'!$C$1:$C$1000,ROW('Guias Salariais'!$C$1:$C$1000)-ROW('Guias Salariais'!$C$1)+1),ROW(25:25))),"")</f>
        <v/>
      </c>
      <c r="J26" s="386" t="str" cm="1">
        <f t="array" ref="J26">IFERROR(INDEX('Guias Salariais'!$D$1:$D$1000,SMALL(IF(J$1='Guias Salariais'!$C$1:$C$1000,ROW('Guias Salariais'!$C$1:$C$1000)-ROW('Guias Salariais'!$C$1)+1),ROW(25:25))),"")</f>
        <v/>
      </c>
      <c r="K26" s="386" t="str" cm="1">
        <f t="array" ref="K26">IFERROR(INDEX('Guias Salariais'!$D$1:$D$1000,SMALL(IF(K$1='Guias Salariais'!$C$1:$C$1000,ROW('Guias Salariais'!$C$1:$C$1000)-ROW('Guias Salariais'!$C$1)+1),ROW(25:25))),"")</f>
        <v/>
      </c>
      <c r="L26" s="383" t="str" cm="1">
        <f t="array" ref="L26">IFERROR(INDEX('Guias Salariais'!$D$1:$D$1000,SMALL(IF(L$1='Guias Salariais'!$C$1:$C$1000,ROW('Guias Salariais'!$C$1:$C$1000)-ROW('Guias Salariais'!$C$1)+1),ROW(25:25))),"")</f>
        <v/>
      </c>
      <c r="M26" s="276" t="str" cm="1">
        <f t="array" ref="M26">IFERROR(INDEX('Guias Salariais'!$D$1:$D$1000,SMALL(IF(M$1='Guias Salariais'!$C$1:$C$1000,ROW('Guias Salariais'!$C$1:$C$1000)-ROW('Guias Salariais'!$C$1)+1),ROW(25:25))),"")</f>
        <v/>
      </c>
      <c r="N26" s="386" t="str" cm="1">
        <f t="array" ref="N26">IFERROR(INDEX('Guias Salariais'!$D$1:$D$1000,SMALL(IF(N$1='Guias Salariais'!$C$1:$C$1000,ROW('Guias Salariais'!$C$1:$C$1000)-ROW('Guias Salariais'!$C$1)+1),ROW(25:25))),"")</f>
        <v/>
      </c>
      <c r="O26" s="386" t="str" cm="1">
        <f t="array" ref="O26">IFERROR(INDEX('Guias Salariais'!$D$1:$D$1000,SMALL(IF(O$1='Guias Salariais'!$C$1:$C$1000,ROW('Guias Salariais'!$C$1:$C$1000)-ROW('Guias Salariais'!$C$1)+1),ROW(25:25))),"")</f>
        <v/>
      </c>
      <c r="P26" s="383" t="str" cm="1">
        <f t="array" ref="P26">IFERROR(INDEX('Guias Salariais'!$D$1:$D$1000,SMALL(IF(P$1='Guias Salariais'!$C$1:$C$1000,ROW('Guias Salariais'!$C$1:$C$1000)-ROW('Guias Salariais'!$C$1)+1),ROW(25:25))),"")</f>
        <v/>
      </c>
      <c r="Q26" s="385" t="str" cm="1">
        <f t="array" ref="Q26">IFERROR(INDEX('Guias Salariais'!$D$1:$D$1000,SMALL(IF(Q$1='Guias Salariais'!$C$1:$C$1000,ROW('Guias Salariais'!$C$1:$C$1000)-ROW('Guias Salariais'!$C$1)+1),ROW(25:25))),"")</f>
        <v/>
      </c>
      <c r="R26" s="385" t="str" cm="1">
        <f t="array" ref="R26">IFERROR(INDEX('Guias Salariais'!$D$1:$D$1000,SMALL(IF(R$1='Guias Salariais'!$C$1:$C$1000,ROW('Guias Salariais'!$C$1:$C$1000)-ROW('Guias Salariais'!$C$1)+1),ROW(25:25))),"")</f>
        <v/>
      </c>
      <c r="S26" s="276" t="str" cm="1">
        <f t="array" ref="S26">IFERROR(INDEX('Guias Salariais'!$D$1:$D$1000,SMALL(IF(S$1='Guias Salariais'!$C$1:$C$1000,ROW('Guias Salariais'!$C$1:$C$1000)-ROW('Guias Salariais'!$C$1)+1),ROW(25:25))),"")</f>
        <v/>
      </c>
      <c r="T26" s="386" t="str" cm="1">
        <f t="array" ref="T26">IFERROR(INDEX('Guias Salariais'!$D$1:$D$1000,SMALL(IF(T$1='Guias Salariais'!$C$1:$C$1000,ROW('Guias Salariais'!$C$1:$C$1000)-ROW('Guias Salariais'!$C$1)+1),ROW(25:25))),"")</f>
        <v/>
      </c>
      <c r="U26" s="605"/>
      <c r="V26" s="383" t="str" cm="1">
        <f t="array" ref="V26">IFERROR(INDEX('Guias Salariais'!$D$1:$D$1000,SMALL(IF(V$1='Guias Salariais'!$C$1:$C$1000,ROW('Guias Salariais'!$C$1:$C$1000)-ROW('Guias Salariais'!$C$1)+1),ROW(25:25))),"")</f>
        <v/>
      </c>
      <c r="W26" s="385" t="str" cm="1">
        <f t="array" ref="W26">IFERROR(INDEX('Guias Salariais'!$D$1:$D$1000,SMALL(IF(W$1='Guias Salariais'!$C$1:$C$1000,ROW('Guias Salariais'!$C$1:$C$1000)-ROW('Guias Salariais'!$C$1)+1),ROW(25:25))),"")</f>
        <v/>
      </c>
      <c r="X26" s="385" t="str" cm="1">
        <f t="array" ref="X26">IFERROR(INDEX('Guias Salariais'!$D$1:$D$1000,SMALL(IF(X$1='Guias Salariais'!$C$1:$C$1000,ROW('Guias Salariais'!$C$1:$C$1000)-ROW('Guias Salariais'!$C$1)+1),ROW(25:25))),"")</f>
        <v/>
      </c>
      <c r="Y26" s="276" t="str" cm="1">
        <f t="array" ref="Y26">IFERROR(INDEX('Guias Salariais'!$D$1:$D$1000,SMALL(IF(Y$1='Guias Salariais'!$C$1:$C$1000,ROW('Guias Salariais'!$C$1:$C$1000)-ROW('Guias Salariais'!$C$1)+1),ROW(25:25))),"")</f>
        <v/>
      </c>
      <c r="Z26" s="386" t="str" cm="1">
        <f t="array" ref="Z26">IFERROR(INDEX('Guias Salariais'!$D$1:$D$1000,SMALL(IF(Z$1='Guias Salariais'!$C$1:$C$1000,ROW('Guias Salariais'!$C$1:$C$1000)-ROW('Guias Salariais'!$C$1)+1),ROW(25:25))),"")</f>
        <v/>
      </c>
      <c r="AA26" s="386" t="str" cm="1">
        <f t="array" ref="AA26">IFERROR(INDEX('Guias Salariais'!$D$1:$D$1000,SMALL(IF(AA$1='Guias Salariais'!$C$1:$C$1000,ROW('Guias Salariais'!$C$1:$C$1000)-ROW('Guias Salariais'!$C$1)+1),ROW(25:25))),"")</f>
        <v/>
      </c>
      <c r="AB26" s="383" t="str" cm="1">
        <f t="array" ref="AB26">IFERROR(INDEX('Guias Salariais'!$D$1:$D$1000,SMALL(IF(AB$1='Guias Salariais'!$C$1:$C$1000,ROW('Guias Salariais'!$C$1:$C$1000)-ROW('Guias Salariais'!$C$1)+1),ROW(25:25))),"")</f>
        <v/>
      </c>
      <c r="AC26" s="385" t="str" cm="1">
        <f t="array" ref="AC26">IFERROR(INDEX('Guias Salariais'!$D$1:$D$1000,SMALL(IF(AC$1='Guias Salariais'!$C$1:$C$1000,ROW('Guias Salariais'!$C$1:$C$1000)-ROW('Guias Salariais'!$C$1)+1),ROW(25:25))),"")</f>
        <v/>
      </c>
      <c r="AD26" s="385" t="str" cm="1">
        <f t="array" ref="AD26">IFERROR(INDEX('Guias Salariais'!$D$1:$D$1000,SMALL(IF(AD$1='Guias Salariais'!$C$1:$C$1000,ROW('Guias Salariais'!$C$1:$C$1000)-ROW('Guias Salariais'!$C$1)+1),ROW(25:25))),"")</f>
        <v/>
      </c>
      <c r="AE26" s="276" t="str" cm="1">
        <f t="array" ref="AE26">IFERROR(INDEX('Guias Salariais'!$D$1:$D$1000,SMALL(IF(AE$1='Guias Salariais'!$C$1:$C$1000,ROW('Guias Salariais'!$C$1:$C$1000)-ROW('Guias Salariais'!$C$1)+1),ROW(25:25))),"")</f>
        <v/>
      </c>
      <c r="AF26" s="386" t="str" cm="1">
        <f t="array" ref="AF26">IFERROR(INDEX('Guias Salariais'!$D$1:$D$1000,SMALL(IF(AF$1='Guias Salariais'!$C$1:$C$1000,ROW('Guias Salariais'!$C$1:$C$1000)-ROW('Guias Salariais'!$C$1)+1),ROW(25:25))),"")</f>
        <v/>
      </c>
      <c r="AG26" s="386" t="str" cm="1">
        <f t="array" ref="AG26">IFERROR(INDEX('Guias Salariais'!$D$1:$D$1000,SMALL(IF(AG$1='Guias Salariais'!$C$1:$C$1000,ROW('Guias Salariais'!$C$1:$C$1000)-ROW('Guias Salariais'!$C$1)+1),ROW(25:25))),"")</f>
        <v/>
      </c>
      <c r="AH26" s="626" t="str" cm="1">
        <f t="array" ref="AH26">IFERROR(INDEX('Guias Salariais'!$D$1:$D$1000,SMALL(IF(AH$1='Guias Salariais'!$C$1:$C$1000,ROW('Guias Salariais'!$C$1:$C$1000)-ROW('Guias Salariais'!$C$1)+1),ROW(25:25))),"")</f>
        <v/>
      </c>
      <c r="AI26" s="386" t="str" cm="1">
        <f t="array" ref="AI26">IFERROR(INDEX('Guias Salariais'!$D$1:$D$1000,SMALL(IF(AI$1='Guias Salariais'!$C$1:$C$1000,ROW('Guias Salariais'!$C$1:$C$1000)-ROW('Guias Salariais'!$C$1)+1),ROW(25:25))),"")</f>
        <v/>
      </c>
      <c r="AJ26" s="549" t="str" cm="1">
        <f t="array" ref="AJ26">IFERROR(INDEX('Guias Salariais'!$D$1:$D$1000,SMALL(IF(AJ$1='Guias Salariais'!$C$1:$C$1000,ROW('Guias Salariais'!$C$1:$C$1000)-ROW('Guias Salariais'!$C$1)+1),ROW(25:25))),"")</f>
        <v/>
      </c>
    </row>
    <row r="27" spans="1:36" x14ac:dyDescent="0.25">
      <c r="A27" s="689"/>
      <c r="B27" s="383" t="str" cm="1">
        <f t="array" ref="B27">IFERROR(INDEX('Guias Salariais'!$D$1:$D$1000,SMALL(IF(B$1='Guias Salariais'!$C$1:$C$1000,ROW('Guias Salariais'!$C$1:$C$1000)-ROW('Guias Salariais'!$C$1)+1),ROW(26:26))),"")</f>
        <v/>
      </c>
      <c r="C27" s="385" t="str" cm="1">
        <f t="array" ref="C27">IFERROR(INDEX('Guias Salariais'!$D$1:$D$1000,SMALL(IF(C$1='Guias Salariais'!$C$1:$C$1000,ROW('Guias Salariais'!$C$1:$C$1000)-ROW('Guias Salariais'!$C$1)+1),ROW(26:26))),"")</f>
        <v/>
      </c>
      <c r="D27" s="385" t="str" cm="1">
        <f t="array" ref="D27">IFERROR(INDEX('Guias Salariais'!$D$1:$D$1000,SMALL(IF(D$1='Guias Salariais'!$C$1:$C$1000,ROW('Guias Salariais'!$C$1:$C$1000)-ROW('Guias Salariais'!$C$1)+1),ROW(26:26))),"")</f>
        <v/>
      </c>
      <c r="E27" s="276" t="str" cm="1">
        <f t="array" ref="E27">IFERROR(INDEX('Guias Salariais'!$D$1:$D$1000,SMALL(IF(E$1='Guias Salariais'!$C$1:$C$1000,ROW('Guias Salariais'!$C$1:$C$1000)-ROW('Guias Salariais'!$C$1)+1),ROW(26:26))),"")</f>
        <v/>
      </c>
      <c r="F27" s="386" t="str" cm="1">
        <f t="array" ref="F27">IFERROR(INDEX('Guias Salariais'!$D$1:$D$1000,SMALL(IF(F$1='Guias Salariais'!$C$1:$C$1000,ROW('Guias Salariais'!$C$1:$C$1000)-ROW('Guias Salariais'!$C$1)+1),ROW(26:26))),"")</f>
        <v/>
      </c>
      <c r="G27" s="386" t="str" cm="1">
        <f t="array" ref="G27">IFERROR(INDEX('Guias Salariais'!$D$1:$D$1000,SMALL(IF(G$1='Guias Salariais'!$C$1:$C$1000,ROW('Guias Salariais'!$C$1:$C$1000)-ROW('Guias Salariais'!$C$1)+1),ROW(26:26))),"")</f>
        <v/>
      </c>
      <c r="H27" s="383" t="str" cm="1">
        <f t="array" ref="H27">IFERROR(INDEX('Guias Salariais'!$D$1:$D$1000,SMALL(IF(H$1='Guias Salariais'!$C$1:$C$1000,ROW('Guias Salariais'!$C$1:$C$1000)-ROW('Guias Salariais'!$C$1)+1),ROW(26:26))),"")</f>
        <v/>
      </c>
      <c r="I27" s="276" t="str" cm="1">
        <f t="array" ref="I27">IFERROR(INDEX('Guias Salariais'!$D$1:$D$1000,SMALL(IF(I$1='Guias Salariais'!$C$1:$C$1000,ROW('Guias Salariais'!$C$1:$C$1000)-ROW('Guias Salariais'!$C$1)+1),ROW(26:26))),"")</f>
        <v/>
      </c>
      <c r="J27" s="386" t="str" cm="1">
        <f t="array" ref="J27">IFERROR(INDEX('Guias Salariais'!$D$1:$D$1000,SMALL(IF(J$1='Guias Salariais'!$C$1:$C$1000,ROW('Guias Salariais'!$C$1:$C$1000)-ROW('Guias Salariais'!$C$1)+1),ROW(26:26))),"")</f>
        <v/>
      </c>
      <c r="K27" s="386" t="str" cm="1">
        <f t="array" ref="K27">IFERROR(INDEX('Guias Salariais'!$D$1:$D$1000,SMALL(IF(K$1='Guias Salariais'!$C$1:$C$1000,ROW('Guias Salariais'!$C$1:$C$1000)-ROW('Guias Salariais'!$C$1)+1),ROW(26:26))),"")</f>
        <v/>
      </c>
      <c r="L27" s="383" t="str" cm="1">
        <f t="array" ref="L27">IFERROR(INDEX('Guias Salariais'!$D$1:$D$1000,SMALL(IF(L$1='Guias Salariais'!$C$1:$C$1000,ROW('Guias Salariais'!$C$1:$C$1000)-ROW('Guias Salariais'!$C$1)+1),ROW(26:26))),"")</f>
        <v/>
      </c>
      <c r="M27" s="276" t="str" cm="1">
        <f t="array" ref="M27">IFERROR(INDEX('Guias Salariais'!$D$1:$D$1000,SMALL(IF(M$1='Guias Salariais'!$C$1:$C$1000,ROW('Guias Salariais'!$C$1:$C$1000)-ROW('Guias Salariais'!$C$1)+1),ROW(26:26))),"")</f>
        <v/>
      </c>
      <c r="N27" s="386" t="str" cm="1">
        <f t="array" ref="N27">IFERROR(INDEX('Guias Salariais'!$D$1:$D$1000,SMALL(IF(N$1='Guias Salariais'!$C$1:$C$1000,ROW('Guias Salariais'!$C$1:$C$1000)-ROW('Guias Salariais'!$C$1)+1),ROW(26:26))),"")</f>
        <v/>
      </c>
      <c r="O27" s="386" t="str" cm="1">
        <f t="array" ref="O27">IFERROR(INDEX('Guias Salariais'!$D$1:$D$1000,SMALL(IF(O$1='Guias Salariais'!$C$1:$C$1000,ROW('Guias Salariais'!$C$1:$C$1000)-ROW('Guias Salariais'!$C$1)+1),ROW(26:26))),"")</f>
        <v/>
      </c>
      <c r="P27" s="383" t="str" cm="1">
        <f t="array" ref="P27">IFERROR(INDEX('Guias Salariais'!$D$1:$D$1000,SMALL(IF(P$1='Guias Salariais'!$C$1:$C$1000,ROW('Guias Salariais'!$C$1:$C$1000)-ROW('Guias Salariais'!$C$1)+1),ROW(26:26))),"")</f>
        <v/>
      </c>
      <c r="Q27" s="385" t="str" cm="1">
        <f t="array" ref="Q27">IFERROR(INDEX('Guias Salariais'!$D$1:$D$1000,SMALL(IF(Q$1='Guias Salariais'!$C$1:$C$1000,ROW('Guias Salariais'!$C$1:$C$1000)-ROW('Guias Salariais'!$C$1)+1),ROW(26:26))),"")</f>
        <v/>
      </c>
      <c r="R27" s="385" t="str" cm="1">
        <f t="array" ref="R27">IFERROR(INDEX('Guias Salariais'!$D$1:$D$1000,SMALL(IF(R$1='Guias Salariais'!$C$1:$C$1000,ROW('Guias Salariais'!$C$1:$C$1000)-ROW('Guias Salariais'!$C$1)+1),ROW(26:26))),"")</f>
        <v/>
      </c>
      <c r="S27" s="276" t="str" cm="1">
        <f t="array" ref="S27">IFERROR(INDEX('Guias Salariais'!$D$1:$D$1000,SMALL(IF(S$1='Guias Salariais'!$C$1:$C$1000,ROW('Guias Salariais'!$C$1:$C$1000)-ROW('Guias Salariais'!$C$1)+1),ROW(26:26))),"")</f>
        <v/>
      </c>
      <c r="T27" s="386" t="str" cm="1">
        <f t="array" ref="T27">IFERROR(INDEX('Guias Salariais'!$D$1:$D$1000,SMALL(IF(T$1='Guias Salariais'!$C$1:$C$1000,ROW('Guias Salariais'!$C$1:$C$1000)-ROW('Guias Salariais'!$C$1)+1),ROW(26:26))),"")</f>
        <v/>
      </c>
      <c r="U27" s="605"/>
      <c r="V27" s="383" t="str" cm="1">
        <f t="array" ref="V27">IFERROR(INDEX('Guias Salariais'!$D$1:$D$1000,SMALL(IF(V$1='Guias Salariais'!$C$1:$C$1000,ROW('Guias Salariais'!$C$1:$C$1000)-ROW('Guias Salariais'!$C$1)+1),ROW(26:26))),"")</f>
        <v/>
      </c>
      <c r="W27" s="385" t="str" cm="1">
        <f t="array" ref="W27">IFERROR(INDEX('Guias Salariais'!$D$1:$D$1000,SMALL(IF(W$1='Guias Salariais'!$C$1:$C$1000,ROW('Guias Salariais'!$C$1:$C$1000)-ROW('Guias Salariais'!$C$1)+1),ROW(26:26))),"")</f>
        <v/>
      </c>
      <c r="X27" s="385" t="str" cm="1">
        <f t="array" ref="X27">IFERROR(INDEX('Guias Salariais'!$D$1:$D$1000,SMALL(IF(X$1='Guias Salariais'!$C$1:$C$1000,ROW('Guias Salariais'!$C$1:$C$1000)-ROW('Guias Salariais'!$C$1)+1),ROW(26:26))),"")</f>
        <v/>
      </c>
      <c r="Y27" s="276" t="str" cm="1">
        <f t="array" ref="Y27">IFERROR(INDEX('Guias Salariais'!$D$1:$D$1000,SMALL(IF(Y$1='Guias Salariais'!$C$1:$C$1000,ROW('Guias Salariais'!$C$1:$C$1000)-ROW('Guias Salariais'!$C$1)+1),ROW(26:26))),"")</f>
        <v/>
      </c>
      <c r="Z27" s="386" t="str" cm="1">
        <f t="array" ref="Z27">IFERROR(INDEX('Guias Salariais'!$D$1:$D$1000,SMALL(IF(Z$1='Guias Salariais'!$C$1:$C$1000,ROW('Guias Salariais'!$C$1:$C$1000)-ROW('Guias Salariais'!$C$1)+1),ROW(26:26))),"")</f>
        <v/>
      </c>
      <c r="AA27" s="386" t="str" cm="1">
        <f t="array" ref="AA27">IFERROR(INDEX('Guias Salariais'!$D$1:$D$1000,SMALL(IF(AA$1='Guias Salariais'!$C$1:$C$1000,ROW('Guias Salariais'!$C$1:$C$1000)-ROW('Guias Salariais'!$C$1)+1),ROW(26:26))),"")</f>
        <v/>
      </c>
      <c r="AB27" s="383" t="str" cm="1">
        <f t="array" ref="AB27">IFERROR(INDEX('Guias Salariais'!$D$1:$D$1000,SMALL(IF(AB$1='Guias Salariais'!$C$1:$C$1000,ROW('Guias Salariais'!$C$1:$C$1000)-ROW('Guias Salariais'!$C$1)+1),ROW(26:26))),"")</f>
        <v/>
      </c>
      <c r="AC27" s="385" t="str" cm="1">
        <f t="array" ref="AC27">IFERROR(INDEX('Guias Salariais'!$D$1:$D$1000,SMALL(IF(AC$1='Guias Salariais'!$C$1:$C$1000,ROW('Guias Salariais'!$C$1:$C$1000)-ROW('Guias Salariais'!$C$1)+1),ROW(26:26))),"")</f>
        <v/>
      </c>
      <c r="AD27" s="385" t="str" cm="1">
        <f t="array" ref="AD27">IFERROR(INDEX('Guias Salariais'!$D$1:$D$1000,SMALL(IF(AD$1='Guias Salariais'!$C$1:$C$1000,ROW('Guias Salariais'!$C$1:$C$1000)-ROW('Guias Salariais'!$C$1)+1),ROW(26:26))),"")</f>
        <v/>
      </c>
      <c r="AE27" s="276" t="str" cm="1">
        <f t="array" ref="AE27">IFERROR(INDEX('Guias Salariais'!$D$1:$D$1000,SMALL(IF(AE$1='Guias Salariais'!$C$1:$C$1000,ROW('Guias Salariais'!$C$1:$C$1000)-ROW('Guias Salariais'!$C$1)+1),ROW(26:26))),"")</f>
        <v/>
      </c>
      <c r="AF27" s="386" t="str" cm="1">
        <f t="array" ref="AF27">IFERROR(INDEX('Guias Salariais'!$D$1:$D$1000,SMALL(IF(AF$1='Guias Salariais'!$C$1:$C$1000,ROW('Guias Salariais'!$C$1:$C$1000)-ROW('Guias Salariais'!$C$1)+1),ROW(26:26))),"")</f>
        <v/>
      </c>
      <c r="AG27" s="386" t="str" cm="1">
        <f t="array" ref="AG27">IFERROR(INDEX('Guias Salariais'!$D$1:$D$1000,SMALL(IF(AG$1='Guias Salariais'!$C$1:$C$1000,ROW('Guias Salariais'!$C$1:$C$1000)-ROW('Guias Salariais'!$C$1)+1),ROW(26:26))),"")</f>
        <v/>
      </c>
      <c r="AH27" s="626" t="str" cm="1">
        <f t="array" ref="AH27">IFERROR(INDEX('Guias Salariais'!$D$1:$D$1000,SMALL(IF(AH$1='Guias Salariais'!$C$1:$C$1000,ROW('Guias Salariais'!$C$1:$C$1000)-ROW('Guias Salariais'!$C$1)+1),ROW(26:26))),"")</f>
        <v/>
      </c>
      <c r="AI27" s="386" t="str" cm="1">
        <f t="array" ref="AI27">IFERROR(INDEX('Guias Salariais'!$D$1:$D$1000,SMALL(IF(AI$1='Guias Salariais'!$C$1:$C$1000,ROW('Guias Salariais'!$C$1:$C$1000)-ROW('Guias Salariais'!$C$1)+1),ROW(26:26))),"")</f>
        <v/>
      </c>
      <c r="AJ27" s="549" t="str" cm="1">
        <f t="array" ref="AJ27">IFERROR(INDEX('Guias Salariais'!$D$1:$D$1000,SMALL(IF(AJ$1='Guias Salariais'!$C$1:$C$1000,ROW('Guias Salariais'!$C$1:$C$1000)-ROW('Guias Salariais'!$C$1)+1),ROW(26:26))),"")</f>
        <v/>
      </c>
    </row>
    <row r="28" spans="1:36" x14ac:dyDescent="0.25">
      <c r="A28" s="689"/>
      <c r="B28" s="383" t="str" cm="1">
        <f t="array" ref="B28">IFERROR(INDEX('Guias Salariais'!$D$1:$D$1000,SMALL(IF(B$1='Guias Salariais'!$C$1:$C$1000,ROW('Guias Salariais'!$C$1:$C$1000)-ROW('Guias Salariais'!$C$1)+1),ROW(27:27))),"")</f>
        <v/>
      </c>
      <c r="C28" s="385" t="str" cm="1">
        <f t="array" ref="C28">IFERROR(INDEX('Guias Salariais'!$D$1:$D$1000,SMALL(IF(C$1='Guias Salariais'!$C$1:$C$1000,ROW('Guias Salariais'!$C$1:$C$1000)-ROW('Guias Salariais'!$C$1)+1),ROW(27:27))),"")</f>
        <v/>
      </c>
      <c r="D28" s="385" t="str" cm="1">
        <f t="array" ref="D28">IFERROR(INDEX('Guias Salariais'!$D$1:$D$1000,SMALL(IF(D$1='Guias Salariais'!$C$1:$C$1000,ROW('Guias Salariais'!$C$1:$C$1000)-ROW('Guias Salariais'!$C$1)+1),ROW(27:27))),"")</f>
        <v/>
      </c>
      <c r="E28" s="276" t="str" cm="1">
        <f t="array" ref="E28">IFERROR(INDEX('Guias Salariais'!$D$1:$D$1000,SMALL(IF(E$1='Guias Salariais'!$C$1:$C$1000,ROW('Guias Salariais'!$C$1:$C$1000)-ROW('Guias Salariais'!$C$1)+1),ROW(27:27))),"")</f>
        <v/>
      </c>
      <c r="F28" s="386" t="str" cm="1">
        <f t="array" ref="F28">IFERROR(INDEX('Guias Salariais'!$D$1:$D$1000,SMALL(IF(F$1='Guias Salariais'!$C$1:$C$1000,ROW('Guias Salariais'!$C$1:$C$1000)-ROW('Guias Salariais'!$C$1)+1),ROW(27:27))),"")</f>
        <v/>
      </c>
      <c r="G28" s="386" t="str" cm="1">
        <f t="array" ref="G28">IFERROR(INDEX('Guias Salariais'!$D$1:$D$1000,SMALL(IF(G$1='Guias Salariais'!$C$1:$C$1000,ROW('Guias Salariais'!$C$1:$C$1000)-ROW('Guias Salariais'!$C$1)+1),ROW(27:27))),"")</f>
        <v/>
      </c>
      <c r="H28" s="383" t="str" cm="1">
        <f t="array" ref="H28">IFERROR(INDEX('Guias Salariais'!$D$1:$D$1000,SMALL(IF(H$1='Guias Salariais'!$C$1:$C$1000,ROW('Guias Salariais'!$C$1:$C$1000)-ROW('Guias Salariais'!$C$1)+1),ROW(27:27))),"")</f>
        <v/>
      </c>
      <c r="I28" s="276" t="str" cm="1">
        <f t="array" ref="I28">IFERROR(INDEX('Guias Salariais'!$D$1:$D$1000,SMALL(IF(I$1='Guias Salariais'!$C$1:$C$1000,ROW('Guias Salariais'!$C$1:$C$1000)-ROW('Guias Salariais'!$C$1)+1),ROW(27:27))),"")</f>
        <v/>
      </c>
      <c r="J28" s="386" t="str" cm="1">
        <f t="array" ref="J28">IFERROR(INDEX('Guias Salariais'!$D$1:$D$1000,SMALL(IF(J$1='Guias Salariais'!$C$1:$C$1000,ROW('Guias Salariais'!$C$1:$C$1000)-ROW('Guias Salariais'!$C$1)+1),ROW(27:27))),"")</f>
        <v/>
      </c>
      <c r="K28" s="386" t="str" cm="1">
        <f t="array" ref="K28">IFERROR(INDEX('Guias Salariais'!$D$1:$D$1000,SMALL(IF(K$1='Guias Salariais'!$C$1:$C$1000,ROW('Guias Salariais'!$C$1:$C$1000)-ROW('Guias Salariais'!$C$1)+1),ROW(27:27))),"")</f>
        <v/>
      </c>
      <c r="L28" s="383" t="str" cm="1">
        <f t="array" ref="L28">IFERROR(INDEX('Guias Salariais'!$D$1:$D$1000,SMALL(IF(L$1='Guias Salariais'!$C$1:$C$1000,ROW('Guias Salariais'!$C$1:$C$1000)-ROW('Guias Salariais'!$C$1)+1),ROW(27:27))),"")</f>
        <v/>
      </c>
      <c r="M28" s="276" t="str" cm="1">
        <f t="array" ref="M28">IFERROR(INDEX('Guias Salariais'!$D$1:$D$1000,SMALL(IF(M$1='Guias Salariais'!$C$1:$C$1000,ROW('Guias Salariais'!$C$1:$C$1000)-ROW('Guias Salariais'!$C$1)+1),ROW(27:27))),"")</f>
        <v/>
      </c>
      <c r="N28" s="386" t="str" cm="1">
        <f t="array" ref="N28">IFERROR(INDEX('Guias Salariais'!$D$1:$D$1000,SMALL(IF(N$1='Guias Salariais'!$C$1:$C$1000,ROW('Guias Salariais'!$C$1:$C$1000)-ROW('Guias Salariais'!$C$1)+1),ROW(27:27))),"")</f>
        <v/>
      </c>
      <c r="O28" s="386" t="str" cm="1">
        <f t="array" ref="O28">IFERROR(INDEX('Guias Salariais'!$D$1:$D$1000,SMALL(IF(O$1='Guias Salariais'!$C$1:$C$1000,ROW('Guias Salariais'!$C$1:$C$1000)-ROW('Guias Salariais'!$C$1)+1),ROW(27:27))),"")</f>
        <v/>
      </c>
      <c r="P28" s="383" t="str" cm="1">
        <f t="array" ref="P28">IFERROR(INDEX('Guias Salariais'!$D$1:$D$1000,SMALL(IF(P$1='Guias Salariais'!$C$1:$C$1000,ROW('Guias Salariais'!$C$1:$C$1000)-ROW('Guias Salariais'!$C$1)+1),ROW(27:27))),"")</f>
        <v/>
      </c>
      <c r="Q28" s="385" t="str" cm="1">
        <f t="array" ref="Q28">IFERROR(INDEX('Guias Salariais'!$D$1:$D$1000,SMALL(IF(Q$1='Guias Salariais'!$C$1:$C$1000,ROW('Guias Salariais'!$C$1:$C$1000)-ROW('Guias Salariais'!$C$1)+1),ROW(27:27))),"")</f>
        <v/>
      </c>
      <c r="R28" s="385" t="str" cm="1">
        <f t="array" ref="R28">IFERROR(INDEX('Guias Salariais'!$D$1:$D$1000,SMALL(IF(R$1='Guias Salariais'!$C$1:$C$1000,ROW('Guias Salariais'!$C$1:$C$1000)-ROW('Guias Salariais'!$C$1)+1),ROW(27:27))),"")</f>
        <v/>
      </c>
      <c r="S28" s="276" t="str" cm="1">
        <f t="array" ref="S28">IFERROR(INDEX('Guias Salariais'!$D$1:$D$1000,SMALL(IF(S$1='Guias Salariais'!$C$1:$C$1000,ROW('Guias Salariais'!$C$1:$C$1000)-ROW('Guias Salariais'!$C$1)+1),ROW(27:27))),"")</f>
        <v/>
      </c>
      <c r="T28" s="386" t="str" cm="1">
        <f t="array" ref="T28">IFERROR(INDEX('Guias Salariais'!$D$1:$D$1000,SMALL(IF(T$1='Guias Salariais'!$C$1:$C$1000,ROW('Guias Salariais'!$C$1:$C$1000)-ROW('Guias Salariais'!$C$1)+1),ROW(27:27))),"")</f>
        <v/>
      </c>
      <c r="U28" s="386" cm="1">
        <f t="array" ref="U28">IFERROR(INDEX('Guias Salariais'!$D$1:$D$1000,SMALL(IF(U$1='Guias Salariais'!$C$1:$C$1000,ROW('Guias Salariais'!$C$1:$C$1000)-ROW('Guias Salariais'!$C$1)+1),ROW(27:27))),"")</f>
        <v>8166.6699999999992</v>
      </c>
      <c r="V28" s="383" t="str" cm="1">
        <f t="array" ref="V28">IFERROR(INDEX('Guias Salariais'!$D$1:$D$1000,SMALL(IF(V$1='Guias Salariais'!$C$1:$C$1000,ROW('Guias Salariais'!$C$1:$C$1000)-ROW('Guias Salariais'!$C$1)+1),ROW(27:27))),"")</f>
        <v/>
      </c>
      <c r="W28" s="385" t="str" cm="1">
        <f t="array" ref="W28">IFERROR(INDEX('Guias Salariais'!$D$1:$D$1000,SMALL(IF(W$1='Guias Salariais'!$C$1:$C$1000,ROW('Guias Salariais'!$C$1:$C$1000)-ROW('Guias Salariais'!$C$1)+1),ROW(27:27))),"")</f>
        <v/>
      </c>
      <c r="X28" s="385" t="str" cm="1">
        <f t="array" ref="X28">IFERROR(INDEX('Guias Salariais'!$D$1:$D$1000,SMALL(IF(X$1='Guias Salariais'!$C$1:$C$1000,ROW('Guias Salariais'!$C$1:$C$1000)-ROW('Guias Salariais'!$C$1)+1),ROW(27:27))),"")</f>
        <v/>
      </c>
      <c r="Y28" s="276" t="str" cm="1">
        <f t="array" ref="Y28">IFERROR(INDEX('Guias Salariais'!$D$1:$D$1000,SMALL(IF(Y$1='Guias Salariais'!$C$1:$C$1000,ROW('Guias Salariais'!$C$1:$C$1000)-ROW('Guias Salariais'!$C$1)+1),ROW(27:27))),"")</f>
        <v/>
      </c>
      <c r="Z28" s="386" t="str" cm="1">
        <f t="array" ref="Z28">IFERROR(INDEX('Guias Salariais'!$D$1:$D$1000,SMALL(IF(Z$1='Guias Salariais'!$C$1:$C$1000,ROW('Guias Salariais'!$C$1:$C$1000)-ROW('Guias Salariais'!$C$1)+1),ROW(27:27))),"")</f>
        <v/>
      </c>
      <c r="AA28" s="386" t="str" cm="1">
        <f t="array" ref="AA28">IFERROR(INDEX('Guias Salariais'!$D$1:$D$1000,SMALL(IF(AA$1='Guias Salariais'!$C$1:$C$1000,ROW('Guias Salariais'!$C$1:$C$1000)-ROW('Guias Salariais'!$C$1)+1),ROW(27:27))),"")</f>
        <v/>
      </c>
      <c r="AB28" s="383" t="str" cm="1">
        <f t="array" ref="AB28">IFERROR(INDEX('Guias Salariais'!$D$1:$D$1000,SMALL(IF(AB$1='Guias Salariais'!$C$1:$C$1000,ROW('Guias Salariais'!$C$1:$C$1000)-ROW('Guias Salariais'!$C$1)+1),ROW(27:27))),"")</f>
        <v/>
      </c>
      <c r="AC28" s="385" t="str" cm="1">
        <f t="array" ref="AC28">IFERROR(INDEX('Guias Salariais'!$D$1:$D$1000,SMALL(IF(AC$1='Guias Salariais'!$C$1:$C$1000,ROW('Guias Salariais'!$C$1:$C$1000)-ROW('Guias Salariais'!$C$1)+1),ROW(27:27))),"")</f>
        <v/>
      </c>
      <c r="AD28" s="385" t="str" cm="1">
        <f t="array" ref="AD28">IFERROR(INDEX('Guias Salariais'!$D$1:$D$1000,SMALL(IF(AD$1='Guias Salariais'!$C$1:$C$1000,ROW('Guias Salariais'!$C$1:$C$1000)-ROW('Guias Salariais'!$C$1)+1),ROW(27:27))),"")</f>
        <v/>
      </c>
      <c r="AE28" s="276" t="str" cm="1">
        <f t="array" ref="AE28">IFERROR(INDEX('Guias Salariais'!$D$1:$D$1000,SMALL(IF(AE$1='Guias Salariais'!$C$1:$C$1000,ROW('Guias Salariais'!$C$1:$C$1000)-ROW('Guias Salariais'!$C$1)+1),ROW(27:27))),"")</f>
        <v/>
      </c>
      <c r="AF28" s="386" t="str" cm="1">
        <f t="array" ref="AF28">IFERROR(INDEX('Guias Salariais'!$D$1:$D$1000,SMALL(IF(AF$1='Guias Salariais'!$C$1:$C$1000,ROW('Guias Salariais'!$C$1:$C$1000)-ROW('Guias Salariais'!$C$1)+1),ROW(27:27))),"")</f>
        <v/>
      </c>
      <c r="AG28" s="386" t="str" cm="1">
        <f t="array" ref="AG28">IFERROR(INDEX('Guias Salariais'!$D$1:$D$1000,SMALL(IF(AG$1='Guias Salariais'!$C$1:$C$1000,ROW('Guias Salariais'!$C$1:$C$1000)-ROW('Guias Salariais'!$C$1)+1),ROW(27:27))),"")</f>
        <v/>
      </c>
      <c r="AH28" s="626" t="str" cm="1">
        <f t="array" ref="AH28">IFERROR(INDEX('Guias Salariais'!$D$1:$D$1000,SMALL(IF(AH$1='Guias Salariais'!$C$1:$C$1000,ROW('Guias Salariais'!$C$1:$C$1000)-ROW('Guias Salariais'!$C$1)+1),ROW(27:27))),"")</f>
        <v/>
      </c>
      <c r="AI28" s="386" t="str" cm="1">
        <f t="array" ref="AI28">IFERROR(INDEX('Guias Salariais'!$D$1:$D$1000,SMALL(IF(AI$1='Guias Salariais'!$C$1:$C$1000,ROW('Guias Salariais'!$C$1:$C$1000)-ROW('Guias Salariais'!$C$1)+1),ROW(27:27))),"")</f>
        <v/>
      </c>
      <c r="AJ28" s="549" t="str" cm="1">
        <f t="array" ref="AJ28">IFERROR(INDEX('Guias Salariais'!$D$1:$D$1000,SMALL(IF(AJ$1='Guias Salariais'!$C$1:$C$1000,ROW('Guias Salariais'!$C$1:$C$1000)-ROW('Guias Salariais'!$C$1)+1),ROW(27:27))),"")</f>
        <v/>
      </c>
    </row>
    <row r="29" spans="1:36" x14ac:dyDescent="0.25">
      <c r="A29" s="689"/>
      <c r="B29" s="383" t="str" cm="1">
        <f t="array" ref="B29">IFERROR(INDEX('Guias Salariais'!$D$1:$D$1000,SMALL(IF(B$1='Guias Salariais'!$C$1:$C$1000,ROW('Guias Salariais'!$C$1:$C$1000)-ROW('Guias Salariais'!$C$1)+1),ROW(28:28))),"")</f>
        <v/>
      </c>
      <c r="C29" s="385" t="str" cm="1">
        <f t="array" ref="C29">IFERROR(INDEX('Guias Salariais'!$D$1:$D$1000,SMALL(IF(C$1='Guias Salariais'!$C$1:$C$1000,ROW('Guias Salariais'!$C$1:$C$1000)-ROW('Guias Salariais'!$C$1)+1),ROW(28:28))),"")</f>
        <v/>
      </c>
      <c r="D29" s="385" t="str" cm="1">
        <f t="array" ref="D29">IFERROR(INDEX('Guias Salariais'!$D$1:$D$1000,SMALL(IF(D$1='Guias Salariais'!$C$1:$C$1000,ROW('Guias Salariais'!$C$1:$C$1000)-ROW('Guias Salariais'!$C$1)+1),ROW(28:28))),"")</f>
        <v/>
      </c>
      <c r="E29" s="276" t="str" cm="1">
        <f t="array" ref="E29">IFERROR(INDEX('Guias Salariais'!$D$1:$D$1000,SMALL(IF(E$1='Guias Salariais'!$C$1:$C$1000,ROW('Guias Salariais'!$C$1:$C$1000)-ROW('Guias Salariais'!$C$1)+1),ROW(28:28))),"")</f>
        <v/>
      </c>
      <c r="F29" s="386" t="str" cm="1">
        <f t="array" ref="F29">IFERROR(INDEX('Guias Salariais'!$D$1:$D$1000,SMALL(IF(F$1='Guias Salariais'!$C$1:$C$1000,ROW('Guias Salariais'!$C$1:$C$1000)-ROW('Guias Salariais'!$C$1)+1),ROW(28:28))),"")</f>
        <v/>
      </c>
      <c r="G29" s="386" t="str" cm="1">
        <f t="array" ref="G29">IFERROR(INDEX('Guias Salariais'!$D$1:$D$1000,SMALL(IF(G$1='Guias Salariais'!$C$1:$C$1000,ROW('Guias Salariais'!$C$1:$C$1000)-ROW('Guias Salariais'!$C$1)+1),ROW(28:28))),"")</f>
        <v/>
      </c>
      <c r="H29" s="383" t="str" cm="1">
        <f t="array" ref="H29">IFERROR(INDEX('Guias Salariais'!$D$1:$D$1000,SMALL(IF(H$1='Guias Salariais'!$C$1:$C$1000,ROW('Guias Salariais'!$C$1:$C$1000)-ROW('Guias Salariais'!$C$1)+1),ROW(28:28))),"")</f>
        <v/>
      </c>
      <c r="I29" s="276" t="str" cm="1">
        <f t="array" ref="I29">IFERROR(INDEX('Guias Salariais'!$D$1:$D$1000,SMALL(IF(I$1='Guias Salariais'!$C$1:$C$1000,ROW('Guias Salariais'!$C$1:$C$1000)-ROW('Guias Salariais'!$C$1)+1),ROW(28:28))),"")</f>
        <v/>
      </c>
      <c r="J29" s="386" t="str" cm="1">
        <f t="array" ref="J29">IFERROR(INDEX('Guias Salariais'!$D$1:$D$1000,SMALL(IF(J$1='Guias Salariais'!$C$1:$C$1000,ROW('Guias Salariais'!$C$1:$C$1000)-ROW('Guias Salariais'!$C$1)+1),ROW(28:28))),"")</f>
        <v/>
      </c>
      <c r="K29" s="386" t="str" cm="1">
        <f t="array" ref="K29">IFERROR(INDEX('Guias Salariais'!$D$1:$D$1000,SMALL(IF(K$1='Guias Salariais'!$C$1:$C$1000,ROW('Guias Salariais'!$C$1:$C$1000)-ROW('Guias Salariais'!$C$1)+1),ROW(28:28))),"")</f>
        <v/>
      </c>
      <c r="L29" s="383" t="str" cm="1">
        <f t="array" ref="L29">IFERROR(INDEX('Guias Salariais'!$D$1:$D$1000,SMALL(IF(L$1='Guias Salariais'!$C$1:$C$1000,ROW('Guias Salariais'!$C$1:$C$1000)-ROW('Guias Salariais'!$C$1)+1),ROW(28:28))),"")</f>
        <v/>
      </c>
      <c r="M29" s="276" t="str" cm="1">
        <f t="array" ref="M29">IFERROR(INDEX('Guias Salariais'!$D$1:$D$1000,SMALL(IF(M$1='Guias Salariais'!$C$1:$C$1000,ROW('Guias Salariais'!$C$1:$C$1000)-ROW('Guias Salariais'!$C$1)+1),ROW(28:28))),"")</f>
        <v/>
      </c>
      <c r="N29" s="386" t="str" cm="1">
        <f t="array" ref="N29">IFERROR(INDEX('Guias Salariais'!$D$1:$D$1000,SMALL(IF(N$1='Guias Salariais'!$C$1:$C$1000,ROW('Guias Salariais'!$C$1:$C$1000)-ROW('Guias Salariais'!$C$1)+1),ROW(28:28))),"")</f>
        <v/>
      </c>
      <c r="O29" s="386" t="str" cm="1">
        <f t="array" ref="O29">IFERROR(INDEX('Guias Salariais'!$D$1:$D$1000,SMALL(IF(O$1='Guias Salariais'!$C$1:$C$1000,ROW('Guias Salariais'!$C$1:$C$1000)-ROW('Guias Salariais'!$C$1)+1),ROW(28:28))),"")</f>
        <v/>
      </c>
      <c r="P29" s="383" t="str" cm="1">
        <f t="array" ref="P29">IFERROR(INDEX('Guias Salariais'!$D$1:$D$1000,SMALL(IF(P$1='Guias Salariais'!$C$1:$C$1000,ROW('Guias Salariais'!$C$1:$C$1000)-ROW('Guias Salariais'!$C$1)+1),ROW(28:28))),"")</f>
        <v/>
      </c>
      <c r="Q29" s="385" t="str" cm="1">
        <f t="array" ref="Q29">IFERROR(INDEX('Guias Salariais'!$D$1:$D$1000,SMALL(IF(Q$1='Guias Salariais'!$C$1:$C$1000,ROW('Guias Salariais'!$C$1:$C$1000)-ROW('Guias Salariais'!$C$1)+1),ROW(28:28))),"")</f>
        <v/>
      </c>
      <c r="R29" s="385" t="str" cm="1">
        <f t="array" ref="R29">IFERROR(INDEX('Guias Salariais'!$D$1:$D$1000,SMALL(IF(R$1='Guias Salariais'!$C$1:$C$1000,ROW('Guias Salariais'!$C$1:$C$1000)-ROW('Guias Salariais'!$C$1)+1),ROW(28:28))),"")</f>
        <v/>
      </c>
      <c r="S29" s="276" t="str" cm="1">
        <f t="array" ref="S29">IFERROR(INDEX('Guias Salariais'!$D$1:$D$1000,SMALL(IF(S$1='Guias Salariais'!$C$1:$C$1000,ROW('Guias Salariais'!$C$1:$C$1000)-ROW('Guias Salariais'!$C$1)+1),ROW(28:28))),"")</f>
        <v/>
      </c>
      <c r="T29" s="386" t="str" cm="1">
        <f t="array" ref="T29">IFERROR(INDEX('Guias Salariais'!$D$1:$D$1000,SMALL(IF(T$1='Guias Salariais'!$C$1:$C$1000,ROW('Guias Salariais'!$C$1:$C$1000)-ROW('Guias Salariais'!$C$1)+1),ROW(28:28))),"")</f>
        <v/>
      </c>
      <c r="U29" s="386" t="str" cm="1">
        <f t="array" ref="U29">IFERROR(INDEX('Guias Salariais'!$D$1:$D$1000,SMALL(IF(U$1='Guias Salariais'!$C$1:$C$1000,ROW('Guias Salariais'!$C$1:$C$1000)-ROW('Guias Salariais'!$C$1)+1),ROW(28:28))),"")</f>
        <v/>
      </c>
      <c r="V29" s="383" t="str" cm="1">
        <f t="array" ref="V29">IFERROR(INDEX('Guias Salariais'!$D$1:$D$1000,SMALL(IF(V$1='Guias Salariais'!$C$1:$C$1000,ROW('Guias Salariais'!$C$1:$C$1000)-ROW('Guias Salariais'!$C$1)+1),ROW(28:28))),"")</f>
        <v/>
      </c>
      <c r="W29" s="385" t="str" cm="1">
        <f t="array" ref="W29">IFERROR(INDEX('Guias Salariais'!$D$1:$D$1000,SMALL(IF(W$1='Guias Salariais'!$C$1:$C$1000,ROW('Guias Salariais'!$C$1:$C$1000)-ROW('Guias Salariais'!$C$1)+1),ROW(28:28))),"")</f>
        <v/>
      </c>
      <c r="X29" s="385" t="str" cm="1">
        <f t="array" ref="X29">IFERROR(INDEX('Guias Salariais'!$D$1:$D$1000,SMALL(IF(X$1='Guias Salariais'!$C$1:$C$1000,ROW('Guias Salariais'!$C$1:$C$1000)-ROW('Guias Salariais'!$C$1)+1),ROW(28:28))),"")</f>
        <v/>
      </c>
      <c r="Y29" s="276" t="str" cm="1">
        <f t="array" ref="Y29">IFERROR(INDEX('Guias Salariais'!$D$1:$D$1000,SMALL(IF(Y$1='Guias Salariais'!$C$1:$C$1000,ROW('Guias Salariais'!$C$1:$C$1000)-ROW('Guias Salariais'!$C$1)+1),ROW(28:28))),"")</f>
        <v/>
      </c>
      <c r="Z29" s="386" t="str" cm="1">
        <f t="array" ref="Z29">IFERROR(INDEX('Guias Salariais'!$D$1:$D$1000,SMALL(IF(Z$1='Guias Salariais'!$C$1:$C$1000,ROW('Guias Salariais'!$C$1:$C$1000)-ROW('Guias Salariais'!$C$1)+1),ROW(28:28))),"")</f>
        <v/>
      </c>
      <c r="AA29" s="386" t="str" cm="1">
        <f t="array" ref="AA29">IFERROR(INDEX('Guias Salariais'!$D$1:$D$1000,SMALL(IF(AA$1='Guias Salariais'!$C$1:$C$1000,ROW('Guias Salariais'!$C$1:$C$1000)-ROW('Guias Salariais'!$C$1)+1),ROW(28:28))),"")</f>
        <v/>
      </c>
      <c r="AB29" s="383" t="str" cm="1">
        <f t="array" ref="AB29">IFERROR(INDEX('Guias Salariais'!$D$1:$D$1000,SMALL(IF(AB$1='Guias Salariais'!$C$1:$C$1000,ROW('Guias Salariais'!$C$1:$C$1000)-ROW('Guias Salariais'!$C$1)+1),ROW(28:28))),"")</f>
        <v/>
      </c>
      <c r="AC29" s="385" t="str" cm="1">
        <f t="array" ref="AC29">IFERROR(INDEX('Guias Salariais'!$D$1:$D$1000,SMALL(IF(AC$1='Guias Salariais'!$C$1:$C$1000,ROW('Guias Salariais'!$C$1:$C$1000)-ROW('Guias Salariais'!$C$1)+1),ROW(28:28))),"")</f>
        <v/>
      </c>
      <c r="AD29" s="385" t="str" cm="1">
        <f t="array" ref="AD29">IFERROR(INDEX('Guias Salariais'!$D$1:$D$1000,SMALL(IF(AD$1='Guias Salariais'!$C$1:$C$1000,ROW('Guias Salariais'!$C$1:$C$1000)-ROW('Guias Salariais'!$C$1)+1),ROW(28:28))),"")</f>
        <v/>
      </c>
      <c r="AE29" s="276" t="str" cm="1">
        <f t="array" ref="AE29">IFERROR(INDEX('Guias Salariais'!$D$1:$D$1000,SMALL(IF(AE$1='Guias Salariais'!$C$1:$C$1000,ROW('Guias Salariais'!$C$1:$C$1000)-ROW('Guias Salariais'!$C$1)+1),ROW(28:28))),"")</f>
        <v/>
      </c>
      <c r="AF29" s="386" t="str" cm="1">
        <f t="array" ref="AF29">IFERROR(INDEX('Guias Salariais'!$D$1:$D$1000,SMALL(IF(AF$1='Guias Salariais'!$C$1:$C$1000,ROW('Guias Salariais'!$C$1:$C$1000)-ROW('Guias Salariais'!$C$1)+1),ROW(28:28))),"")</f>
        <v/>
      </c>
      <c r="AG29" s="386" t="str" cm="1">
        <f t="array" ref="AG29">IFERROR(INDEX('Guias Salariais'!$D$1:$D$1000,SMALL(IF(AG$1='Guias Salariais'!$C$1:$C$1000,ROW('Guias Salariais'!$C$1:$C$1000)-ROW('Guias Salariais'!$C$1)+1),ROW(28:28))),"")</f>
        <v/>
      </c>
      <c r="AH29" s="626" t="str" cm="1">
        <f t="array" ref="AH29">IFERROR(INDEX('Guias Salariais'!$D$1:$D$1000,SMALL(IF(AH$1='Guias Salariais'!$C$1:$C$1000,ROW('Guias Salariais'!$C$1:$C$1000)-ROW('Guias Salariais'!$C$1)+1),ROW(28:28))),"")</f>
        <v/>
      </c>
      <c r="AI29" s="386" t="str" cm="1">
        <f t="array" ref="AI29">IFERROR(INDEX('Guias Salariais'!$D$1:$D$1000,SMALL(IF(AI$1='Guias Salariais'!$C$1:$C$1000,ROW('Guias Salariais'!$C$1:$C$1000)-ROW('Guias Salariais'!$C$1)+1),ROW(28:28))),"")</f>
        <v/>
      </c>
      <c r="AJ29" s="549" t="str" cm="1">
        <f t="array" ref="AJ29">IFERROR(INDEX('Guias Salariais'!$D$1:$D$1000,SMALL(IF(AJ$1='Guias Salariais'!$C$1:$C$1000,ROW('Guias Salariais'!$C$1:$C$1000)-ROW('Guias Salariais'!$C$1)+1),ROW(28:28))),"")</f>
        <v/>
      </c>
    </row>
    <row r="30" spans="1:36" x14ac:dyDescent="0.25">
      <c r="A30" s="689"/>
      <c r="B30" s="383" t="str" cm="1">
        <f t="array" ref="B30">IFERROR(INDEX('Guias Salariais'!$D$1:$D$1000,SMALL(IF(B$1='Guias Salariais'!$C$1:$C$1000,ROW('Guias Salariais'!$C$1:$C$1000)-ROW('Guias Salariais'!$C$1)+1),ROW(29:29))),"")</f>
        <v/>
      </c>
      <c r="C30" s="385" t="str" cm="1">
        <f t="array" ref="C30">IFERROR(INDEX('Guias Salariais'!$D$1:$D$1000,SMALL(IF(C$1='Guias Salariais'!$C$1:$C$1000,ROW('Guias Salariais'!$C$1:$C$1000)-ROW('Guias Salariais'!$C$1)+1),ROW(29:29))),"")</f>
        <v/>
      </c>
      <c r="D30" s="385" t="str" cm="1">
        <f t="array" ref="D30">IFERROR(INDEX('Guias Salariais'!$D$1:$D$1000,SMALL(IF(D$1='Guias Salariais'!$C$1:$C$1000,ROW('Guias Salariais'!$C$1:$C$1000)-ROW('Guias Salariais'!$C$1)+1),ROW(29:29))),"")</f>
        <v/>
      </c>
      <c r="E30" s="276" t="str" cm="1">
        <f t="array" ref="E30">IFERROR(INDEX('Guias Salariais'!$D$1:$D$1000,SMALL(IF(E$1='Guias Salariais'!$C$1:$C$1000,ROW('Guias Salariais'!$C$1:$C$1000)-ROW('Guias Salariais'!$C$1)+1),ROW(29:29))),"")</f>
        <v/>
      </c>
      <c r="F30" s="386" t="str" cm="1">
        <f t="array" ref="F30">IFERROR(INDEX('Guias Salariais'!$D$1:$D$1000,SMALL(IF(F$1='Guias Salariais'!$C$1:$C$1000,ROW('Guias Salariais'!$C$1:$C$1000)-ROW('Guias Salariais'!$C$1)+1),ROW(29:29))),"")</f>
        <v/>
      </c>
      <c r="G30" s="386" t="str" cm="1">
        <f t="array" ref="G30">IFERROR(INDEX('Guias Salariais'!$D$1:$D$1000,SMALL(IF(G$1='Guias Salariais'!$C$1:$C$1000,ROW('Guias Salariais'!$C$1:$C$1000)-ROW('Guias Salariais'!$C$1)+1),ROW(29:29))),"")</f>
        <v/>
      </c>
      <c r="H30" s="383" t="str" cm="1">
        <f t="array" ref="H30">IFERROR(INDEX('Guias Salariais'!$D$1:$D$1000,SMALL(IF(H$1='Guias Salariais'!$C$1:$C$1000,ROW('Guias Salariais'!$C$1:$C$1000)-ROW('Guias Salariais'!$C$1)+1),ROW(29:29))),"")</f>
        <v/>
      </c>
      <c r="I30" s="276" t="str" cm="1">
        <f t="array" ref="I30">IFERROR(INDEX('Guias Salariais'!$D$1:$D$1000,SMALL(IF(I$1='Guias Salariais'!$C$1:$C$1000,ROW('Guias Salariais'!$C$1:$C$1000)-ROW('Guias Salariais'!$C$1)+1),ROW(29:29))),"")</f>
        <v/>
      </c>
      <c r="J30" s="386" t="str" cm="1">
        <f t="array" ref="J30">IFERROR(INDEX('Guias Salariais'!$D$1:$D$1000,SMALL(IF(J$1='Guias Salariais'!$C$1:$C$1000,ROW('Guias Salariais'!$C$1:$C$1000)-ROW('Guias Salariais'!$C$1)+1),ROW(29:29))),"")</f>
        <v/>
      </c>
      <c r="K30" s="386" t="str" cm="1">
        <f t="array" ref="K30">IFERROR(INDEX('Guias Salariais'!$D$1:$D$1000,SMALL(IF(K$1='Guias Salariais'!$C$1:$C$1000,ROW('Guias Salariais'!$C$1:$C$1000)-ROW('Guias Salariais'!$C$1)+1),ROW(29:29))),"")</f>
        <v/>
      </c>
      <c r="L30" s="383" t="str" cm="1">
        <f t="array" ref="L30">IFERROR(INDEX('Guias Salariais'!$D$1:$D$1000,SMALL(IF(L$1='Guias Salariais'!$C$1:$C$1000,ROW('Guias Salariais'!$C$1:$C$1000)-ROW('Guias Salariais'!$C$1)+1),ROW(29:29))),"")</f>
        <v/>
      </c>
      <c r="M30" s="276" t="str" cm="1">
        <f t="array" ref="M30">IFERROR(INDEX('Guias Salariais'!$D$1:$D$1000,SMALL(IF(M$1='Guias Salariais'!$C$1:$C$1000,ROW('Guias Salariais'!$C$1:$C$1000)-ROW('Guias Salariais'!$C$1)+1),ROW(29:29))),"")</f>
        <v/>
      </c>
      <c r="N30" s="386" t="str" cm="1">
        <f t="array" ref="N30">IFERROR(INDEX('Guias Salariais'!$D$1:$D$1000,SMALL(IF(N$1='Guias Salariais'!$C$1:$C$1000,ROW('Guias Salariais'!$C$1:$C$1000)-ROW('Guias Salariais'!$C$1)+1),ROW(29:29))),"")</f>
        <v/>
      </c>
      <c r="O30" s="386" t="str" cm="1">
        <f t="array" ref="O30">IFERROR(INDEX('Guias Salariais'!$D$1:$D$1000,SMALL(IF(O$1='Guias Salariais'!$C$1:$C$1000,ROW('Guias Salariais'!$C$1:$C$1000)-ROW('Guias Salariais'!$C$1)+1),ROW(29:29))),"")</f>
        <v/>
      </c>
      <c r="P30" s="383" t="str" cm="1">
        <f t="array" ref="P30">IFERROR(INDEX('Guias Salariais'!$D$1:$D$1000,SMALL(IF(P$1='Guias Salariais'!$C$1:$C$1000,ROW('Guias Salariais'!$C$1:$C$1000)-ROW('Guias Salariais'!$C$1)+1),ROW(29:29))),"")</f>
        <v/>
      </c>
      <c r="Q30" s="385" t="str" cm="1">
        <f t="array" ref="Q30">IFERROR(INDEX('Guias Salariais'!$D$1:$D$1000,SMALL(IF(Q$1='Guias Salariais'!$C$1:$C$1000,ROW('Guias Salariais'!$C$1:$C$1000)-ROW('Guias Salariais'!$C$1)+1),ROW(29:29))),"")</f>
        <v/>
      </c>
      <c r="R30" s="385" t="str" cm="1">
        <f t="array" ref="R30">IFERROR(INDEX('Guias Salariais'!$D$1:$D$1000,SMALL(IF(R$1='Guias Salariais'!$C$1:$C$1000,ROW('Guias Salariais'!$C$1:$C$1000)-ROW('Guias Salariais'!$C$1)+1),ROW(29:29))),"")</f>
        <v/>
      </c>
      <c r="S30" s="276" t="str" cm="1">
        <f t="array" ref="S30">IFERROR(INDEX('Guias Salariais'!$D$1:$D$1000,SMALL(IF(S$1='Guias Salariais'!$C$1:$C$1000,ROW('Guias Salariais'!$C$1:$C$1000)-ROW('Guias Salariais'!$C$1)+1),ROW(29:29))),"")</f>
        <v/>
      </c>
      <c r="T30" s="386" t="str" cm="1">
        <f t="array" ref="T30">IFERROR(INDEX('Guias Salariais'!$D$1:$D$1000,SMALL(IF(T$1='Guias Salariais'!$C$1:$C$1000,ROW('Guias Salariais'!$C$1:$C$1000)-ROW('Guias Salariais'!$C$1)+1),ROW(29:29))),"")</f>
        <v/>
      </c>
      <c r="U30" s="386" t="str" cm="1">
        <f t="array" ref="U30">IFERROR(INDEX('Guias Salariais'!$D$1:$D$1000,SMALL(IF(U$1='Guias Salariais'!$C$1:$C$1000,ROW('Guias Salariais'!$C$1:$C$1000)-ROW('Guias Salariais'!$C$1)+1),ROW(29:29))),"")</f>
        <v/>
      </c>
      <c r="V30" s="383" t="str" cm="1">
        <f t="array" ref="V30">IFERROR(INDEX('Guias Salariais'!$D$1:$D$1000,SMALL(IF(V$1='Guias Salariais'!$C$1:$C$1000,ROW('Guias Salariais'!$C$1:$C$1000)-ROW('Guias Salariais'!$C$1)+1),ROW(29:29))),"")</f>
        <v/>
      </c>
      <c r="W30" s="385" t="str" cm="1">
        <f t="array" ref="W30">IFERROR(INDEX('Guias Salariais'!$D$1:$D$1000,SMALL(IF(W$1='Guias Salariais'!$C$1:$C$1000,ROW('Guias Salariais'!$C$1:$C$1000)-ROW('Guias Salariais'!$C$1)+1),ROW(29:29))),"")</f>
        <v/>
      </c>
      <c r="X30" s="385" t="str" cm="1">
        <f t="array" ref="X30">IFERROR(INDEX('Guias Salariais'!$D$1:$D$1000,SMALL(IF(X$1='Guias Salariais'!$C$1:$C$1000,ROW('Guias Salariais'!$C$1:$C$1000)-ROW('Guias Salariais'!$C$1)+1),ROW(29:29))),"")</f>
        <v/>
      </c>
      <c r="Y30" s="276" t="str" cm="1">
        <f t="array" ref="Y30">IFERROR(INDEX('Guias Salariais'!$D$1:$D$1000,SMALL(IF(Y$1='Guias Salariais'!$C$1:$C$1000,ROW('Guias Salariais'!$C$1:$C$1000)-ROW('Guias Salariais'!$C$1)+1),ROW(29:29))),"")</f>
        <v/>
      </c>
      <c r="Z30" s="386" t="str" cm="1">
        <f t="array" ref="Z30">IFERROR(INDEX('Guias Salariais'!$D$1:$D$1000,SMALL(IF(Z$1='Guias Salariais'!$C$1:$C$1000,ROW('Guias Salariais'!$C$1:$C$1000)-ROW('Guias Salariais'!$C$1)+1),ROW(29:29))),"")</f>
        <v/>
      </c>
      <c r="AA30" s="386" t="str" cm="1">
        <f t="array" ref="AA30">IFERROR(INDEX('Guias Salariais'!$D$1:$D$1000,SMALL(IF(AA$1='Guias Salariais'!$C$1:$C$1000,ROW('Guias Salariais'!$C$1:$C$1000)-ROW('Guias Salariais'!$C$1)+1),ROW(29:29))),"")</f>
        <v/>
      </c>
      <c r="AB30" s="383" t="str" cm="1">
        <f t="array" ref="AB30">IFERROR(INDEX('Guias Salariais'!$D$1:$D$1000,SMALL(IF(AB$1='Guias Salariais'!$C$1:$C$1000,ROW('Guias Salariais'!$C$1:$C$1000)-ROW('Guias Salariais'!$C$1)+1),ROW(29:29))),"")</f>
        <v/>
      </c>
      <c r="AC30" s="385" t="str" cm="1">
        <f t="array" ref="AC30">IFERROR(INDEX('Guias Salariais'!$D$1:$D$1000,SMALL(IF(AC$1='Guias Salariais'!$C$1:$C$1000,ROW('Guias Salariais'!$C$1:$C$1000)-ROW('Guias Salariais'!$C$1)+1),ROW(29:29))),"")</f>
        <v/>
      </c>
      <c r="AD30" s="385" t="str" cm="1">
        <f t="array" ref="AD30">IFERROR(INDEX('Guias Salariais'!$D$1:$D$1000,SMALL(IF(AD$1='Guias Salariais'!$C$1:$C$1000,ROW('Guias Salariais'!$C$1:$C$1000)-ROW('Guias Salariais'!$C$1)+1),ROW(29:29))),"")</f>
        <v/>
      </c>
      <c r="AE30" s="276" t="str" cm="1">
        <f t="array" ref="AE30">IFERROR(INDEX('Guias Salariais'!$D$1:$D$1000,SMALL(IF(AE$1='Guias Salariais'!$C$1:$C$1000,ROW('Guias Salariais'!$C$1:$C$1000)-ROW('Guias Salariais'!$C$1)+1),ROW(29:29))),"")</f>
        <v/>
      </c>
      <c r="AF30" s="386" t="str" cm="1">
        <f t="array" ref="AF30">IFERROR(INDEX('Guias Salariais'!$D$1:$D$1000,SMALL(IF(AF$1='Guias Salariais'!$C$1:$C$1000,ROW('Guias Salariais'!$C$1:$C$1000)-ROW('Guias Salariais'!$C$1)+1),ROW(29:29))),"")</f>
        <v/>
      </c>
      <c r="AG30" s="386" t="str" cm="1">
        <f t="array" ref="AG30">IFERROR(INDEX('Guias Salariais'!$D$1:$D$1000,SMALL(IF(AG$1='Guias Salariais'!$C$1:$C$1000,ROW('Guias Salariais'!$C$1:$C$1000)-ROW('Guias Salariais'!$C$1)+1),ROW(29:29))),"")</f>
        <v/>
      </c>
      <c r="AH30" s="626" t="str" cm="1">
        <f t="array" ref="AH30">IFERROR(INDEX('Guias Salariais'!$D$1:$D$1000,SMALL(IF(AH$1='Guias Salariais'!$C$1:$C$1000,ROW('Guias Salariais'!$C$1:$C$1000)-ROW('Guias Salariais'!$C$1)+1),ROW(29:29))),"")</f>
        <v/>
      </c>
      <c r="AI30" s="386" t="str" cm="1">
        <f t="array" ref="AI30">IFERROR(INDEX('Guias Salariais'!$D$1:$D$1000,SMALL(IF(AI$1='Guias Salariais'!$C$1:$C$1000,ROW('Guias Salariais'!$C$1:$C$1000)-ROW('Guias Salariais'!$C$1)+1),ROW(29:29))),"")</f>
        <v/>
      </c>
      <c r="AJ30" s="549" t="str" cm="1">
        <f t="array" ref="AJ30">IFERROR(INDEX('Guias Salariais'!$D$1:$D$1000,SMALL(IF(AJ$1='Guias Salariais'!$C$1:$C$1000,ROW('Guias Salariais'!$C$1:$C$1000)-ROW('Guias Salariais'!$C$1)+1),ROW(29:29))),"")</f>
        <v/>
      </c>
    </row>
    <row r="31" spans="1:36" x14ac:dyDescent="0.25">
      <c r="A31" s="689"/>
      <c r="B31" s="383" t="str" cm="1">
        <f t="array" ref="B31">IFERROR(INDEX('Guias Salariais'!$D$1:$D$1000,SMALL(IF(B$1='Guias Salariais'!$C$1:$C$1000,ROW('Guias Salariais'!$C$1:$C$1000)-ROW('Guias Salariais'!$C$1)+1),ROW(30:30))),"")</f>
        <v/>
      </c>
      <c r="C31" s="385" t="str" cm="1">
        <f t="array" ref="C31">IFERROR(INDEX('Guias Salariais'!$D$1:$D$1000,SMALL(IF(C$1='Guias Salariais'!$C$1:$C$1000,ROW('Guias Salariais'!$C$1:$C$1000)-ROW('Guias Salariais'!$C$1)+1),ROW(30:30))),"")</f>
        <v/>
      </c>
      <c r="D31" s="385" t="str" cm="1">
        <f t="array" ref="D31">IFERROR(INDEX('Guias Salariais'!$D$1:$D$1000,SMALL(IF(D$1='Guias Salariais'!$C$1:$C$1000,ROW('Guias Salariais'!$C$1:$C$1000)-ROW('Guias Salariais'!$C$1)+1),ROW(30:30))),"")</f>
        <v/>
      </c>
      <c r="E31" s="276" t="str" cm="1">
        <f t="array" ref="E31">IFERROR(INDEX('Guias Salariais'!$D$1:$D$1000,SMALL(IF(E$1='Guias Salariais'!$C$1:$C$1000,ROW('Guias Salariais'!$C$1:$C$1000)-ROW('Guias Salariais'!$C$1)+1),ROW(30:30))),"")</f>
        <v/>
      </c>
      <c r="F31" s="386" t="str" cm="1">
        <f t="array" ref="F31">IFERROR(INDEX('Guias Salariais'!$D$1:$D$1000,SMALL(IF(F$1='Guias Salariais'!$C$1:$C$1000,ROW('Guias Salariais'!$C$1:$C$1000)-ROW('Guias Salariais'!$C$1)+1),ROW(30:30))),"")</f>
        <v/>
      </c>
      <c r="G31" s="386" t="str" cm="1">
        <f t="array" ref="G31">IFERROR(INDEX('Guias Salariais'!$D$1:$D$1000,SMALL(IF(G$1='Guias Salariais'!$C$1:$C$1000,ROW('Guias Salariais'!$C$1:$C$1000)-ROW('Guias Salariais'!$C$1)+1),ROW(30:30))),"")</f>
        <v/>
      </c>
      <c r="H31" s="383" t="str" cm="1">
        <f t="array" ref="H31">IFERROR(INDEX('Guias Salariais'!$D$1:$D$1000,SMALL(IF(H$1='Guias Salariais'!$C$1:$C$1000,ROW('Guias Salariais'!$C$1:$C$1000)-ROW('Guias Salariais'!$C$1)+1),ROW(30:30))),"")</f>
        <v/>
      </c>
      <c r="I31" s="276" t="str" cm="1">
        <f t="array" ref="I31">IFERROR(INDEX('Guias Salariais'!$D$1:$D$1000,SMALL(IF(I$1='Guias Salariais'!$C$1:$C$1000,ROW('Guias Salariais'!$C$1:$C$1000)-ROW('Guias Salariais'!$C$1)+1),ROW(30:30))),"")</f>
        <v/>
      </c>
      <c r="J31" s="386" t="str" cm="1">
        <f t="array" ref="J31">IFERROR(INDEX('Guias Salariais'!$D$1:$D$1000,SMALL(IF(J$1='Guias Salariais'!$C$1:$C$1000,ROW('Guias Salariais'!$C$1:$C$1000)-ROW('Guias Salariais'!$C$1)+1),ROW(30:30))),"")</f>
        <v/>
      </c>
      <c r="K31" s="386" t="str" cm="1">
        <f t="array" ref="K31">IFERROR(INDEX('Guias Salariais'!$D$1:$D$1000,SMALL(IF(K$1='Guias Salariais'!$C$1:$C$1000,ROW('Guias Salariais'!$C$1:$C$1000)-ROW('Guias Salariais'!$C$1)+1),ROW(30:30))),"")</f>
        <v/>
      </c>
      <c r="L31" s="383" t="str" cm="1">
        <f t="array" ref="L31">IFERROR(INDEX('Guias Salariais'!$D$1:$D$1000,SMALL(IF(L$1='Guias Salariais'!$C$1:$C$1000,ROW('Guias Salariais'!$C$1:$C$1000)-ROW('Guias Salariais'!$C$1)+1),ROW(30:30))),"")</f>
        <v/>
      </c>
      <c r="M31" s="276" t="str" cm="1">
        <f t="array" ref="M31">IFERROR(INDEX('Guias Salariais'!$D$1:$D$1000,SMALL(IF(M$1='Guias Salariais'!$C$1:$C$1000,ROW('Guias Salariais'!$C$1:$C$1000)-ROW('Guias Salariais'!$C$1)+1),ROW(30:30))),"")</f>
        <v/>
      </c>
      <c r="N31" s="386" t="str" cm="1">
        <f t="array" ref="N31">IFERROR(INDEX('Guias Salariais'!$D$1:$D$1000,SMALL(IF(N$1='Guias Salariais'!$C$1:$C$1000,ROW('Guias Salariais'!$C$1:$C$1000)-ROW('Guias Salariais'!$C$1)+1),ROW(30:30))),"")</f>
        <v/>
      </c>
      <c r="O31" s="386" t="str" cm="1">
        <f t="array" ref="O31">IFERROR(INDEX('Guias Salariais'!$D$1:$D$1000,SMALL(IF(O$1='Guias Salariais'!$C$1:$C$1000,ROW('Guias Salariais'!$C$1:$C$1000)-ROW('Guias Salariais'!$C$1)+1),ROW(30:30))),"")</f>
        <v/>
      </c>
      <c r="P31" s="383" t="str" cm="1">
        <f t="array" ref="P31">IFERROR(INDEX('Guias Salariais'!$D$1:$D$1000,SMALL(IF(P$1='Guias Salariais'!$C$1:$C$1000,ROW('Guias Salariais'!$C$1:$C$1000)-ROW('Guias Salariais'!$C$1)+1),ROW(30:30))),"")</f>
        <v/>
      </c>
      <c r="Q31" s="385" t="str" cm="1">
        <f t="array" ref="Q31">IFERROR(INDEX('Guias Salariais'!$D$1:$D$1000,SMALL(IF(Q$1='Guias Salariais'!$C$1:$C$1000,ROW('Guias Salariais'!$C$1:$C$1000)-ROW('Guias Salariais'!$C$1)+1),ROW(30:30))),"")</f>
        <v/>
      </c>
      <c r="R31" s="385" t="str" cm="1">
        <f t="array" ref="R31">IFERROR(INDEX('Guias Salariais'!$D$1:$D$1000,SMALL(IF(R$1='Guias Salariais'!$C$1:$C$1000,ROW('Guias Salariais'!$C$1:$C$1000)-ROW('Guias Salariais'!$C$1)+1),ROW(30:30))),"")</f>
        <v/>
      </c>
      <c r="S31" s="276" t="str" cm="1">
        <f t="array" ref="S31">IFERROR(INDEX('Guias Salariais'!$D$1:$D$1000,SMALL(IF(S$1='Guias Salariais'!$C$1:$C$1000,ROW('Guias Salariais'!$C$1:$C$1000)-ROW('Guias Salariais'!$C$1)+1),ROW(30:30))),"")</f>
        <v/>
      </c>
      <c r="T31" s="386" t="str" cm="1">
        <f t="array" ref="T31">IFERROR(INDEX('Guias Salariais'!$D$1:$D$1000,SMALL(IF(T$1='Guias Salariais'!$C$1:$C$1000,ROW('Guias Salariais'!$C$1:$C$1000)-ROW('Guias Salariais'!$C$1)+1),ROW(30:30))),"")</f>
        <v/>
      </c>
      <c r="U31" s="386" t="str" cm="1">
        <f t="array" ref="U31">IFERROR(INDEX('Guias Salariais'!$D$1:$D$1000,SMALL(IF(U$1='Guias Salariais'!$C$1:$C$1000,ROW('Guias Salariais'!$C$1:$C$1000)-ROW('Guias Salariais'!$C$1)+1),ROW(30:30))),"")</f>
        <v/>
      </c>
      <c r="V31" s="383" t="str" cm="1">
        <f t="array" ref="V31">IFERROR(INDEX('Guias Salariais'!$D$1:$D$1000,SMALL(IF(V$1='Guias Salariais'!$C$1:$C$1000,ROW('Guias Salariais'!$C$1:$C$1000)-ROW('Guias Salariais'!$C$1)+1),ROW(30:30))),"")</f>
        <v/>
      </c>
      <c r="W31" s="385" t="str" cm="1">
        <f t="array" ref="W31">IFERROR(INDEX('Guias Salariais'!$D$1:$D$1000,SMALL(IF(W$1='Guias Salariais'!$C$1:$C$1000,ROW('Guias Salariais'!$C$1:$C$1000)-ROW('Guias Salariais'!$C$1)+1),ROW(30:30))),"")</f>
        <v/>
      </c>
      <c r="X31" s="385" t="str" cm="1">
        <f t="array" ref="X31">IFERROR(INDEX('Guias Salariais'!$D$1:$D$1000,SMALL(IF(X$1='Guias Salariais'!$C$1:$C$1000,ROW('Guias Salariais'!$C$1:$C$1000)-ROW('Guias Salariais'!$C$1)+1),ROW(30:30))),"")</f>
        <v/>
      </c>
      <c r="Y31" s="276" t="str" cm="1">
        <f t="array" ref="Y31">IFERROR(INDEX('Guias Salariais'!$D$1:$D$1000,SMALL(IF(Y$1='Guias Salariais'!$C$1:$C$1000,ROW('Guias Salariais'!$C$1:$C$1000)-ROW('Guias Salariais'!$C$1)+1),ROW(30:30))),"")</f>
        <v/>
      </c>
      <c r="Z31" s="386" t="str" cm="1">
        <f t="array" ref="Z31">IFERROR(INDEX('Guias Salariais'!$D$1:$D$1000,SMALL(IF(Z$1='Guias Salariais'!$C$1:$C$1000,ROW('Guias Salariais'!$C$1:$C$1000)-ROW('Guias Salariais'!$C$1)+1),ROW(30:30))),"")</f>
        <v/>
      </c>
      <c r="AA31" s="386" t="str" cm="1">
        <f t="array" ref="AA31">IFERROR(INDEX('Guias Salariais'!$D$1:$D$1000,SMALL(IF(AA$1='Guias Salariais'!$C$1:$C$1000,ROW('Guias Salariais'!$C$1:$C$1000)-ROW('Guias Salariais'!$C$1)+1),ROW(30:30))),"")</f>
        <v/>
      </c>
      <c r="AB31" s="383" t="str" cm="1">
        <f t="array" ref="AB31">IFERROR(INDEX('Guias Salariais'!$D$1:$D$1000,SMALL(IF(AB$1='Guias Salariais'!$C$1:$C$1000,ROW('Guias Salariais'!$C$1:$C$1000)-ROW('Guias Salariais'!$C$1)+1),ROW(30:30))),"")</f>
        <v/>
      </c>
      <c r="AC31" s="385" t="str" cm="1">
        <f t="array" ref="AC31">IFERROR(INDEX('Guias Salariais'!$D$1:$D$1000,SMALL(IF(AC$1='Guias Salariais'!$C$1:$C$1000,ROW('Guias Salariais'!$C$1:$C$1000)-ROW('Guias Salariais'!$C$1)+1),ROW(30:30))),"")</f>
        <v/>
      </c>
      <c r="AD31" s="385" t="str" cm="1">
        <f t="array" ref="AD31">IFERROR(INDEX('Guias Salariais'!$D$1:$D$1000,SMALL(IF(AD$1='Guias Salariais'!$C$1:$C$1000,ROW('Guias Salariais'!$C$1:$C$1000)-ROW('Guias Salariais'!$C$1)+1),ROW(30:30))),"")</f>
        <v/>
      </c>
      <c r="AE31" s="276" t="str" cm="1">
        <f t="array" ref="AE31">IFERROR(INDEX('Guias Salariais'!$D$1:$D$1000,SMALL(IF(AE$1='Guias Salariais'!$C$1:$C$1000,ROW('Guias Salariais'!$C$1:$C$1000)-ROW('Guias Salariais'!$C$1)+1),ROW(30:30))),"")</f>
        <v/>
      </c>
      <c r="AF31" s="386" t="str" cm="1">
        <f t="array" ref="AF31">IFERROR(INDEX('Guias Salariais'!$D$1:$D$1000,SMALL(IF(AF$1='Guias Salariais'!$C$1:$C$1000,ROW('Guias Salariais'!$C$1:$C$1000)-ROW('Guias Salariais'!$C$1)+1),ROW(30:30))),"")</f>
        <v/>
      </c>
      <c r="AG31" s="386" t="str" cm="1">
        <f t="array" ref="AG31">IFERROR(INDEX('Guias Salariais'!$D$1:$D$1000,SMALL(IF(AG$1='Guias Salariais'!$C$1:$C$1000,ROW('Guias Salariais'!$C$1:$C$1000)-ROW('Guias Salariais'!$C$1)+1),ROW(30:30))),"")</f>
        <v/>
      </c>
      <c r="AH31" s="626" t="str" cm="1">
        <f t="array" ref="AH31">IFERROR(INDEX('Guias Salariais'!$D$1:$D$1000,SMALL(IF(AH$1='Guias Salariais'!$C$1:$C$1000,ROW('Guias Salariais'!$C$1:$C$1000)-ROW('Guias Salariais'!$C$1)+1),ROW(30:30))),"")</f>
        <v/>
      </c>
      <c r="AI31" s="386" t="str" cm="1">
        <f t="array" ref="AI31">IFERROR(INDEX('Guias Salariais'!$D$1:$D$1000,SMALL(IF(AI$1='Guias Salariais'!$C$1:$C$1000,ROW('Guias Salariais'!$C$1:$C$1000)-ROW('Guias Salariais'!$C$1)+1),ROW(30:30))),"")</f>
        <v/>
      </c>
      <c r="AJ31" s="549" t="str" cm="1">
        <f t="array" ref="AJ31">IFERROR(INDEX('Guias Salariais'!$D$1:$D$1000,SMALL(IF(AJ$1='Guias Salariais'!$C$1:$C$1000,ROW('Guias Salariais'!$C$1:$C$1000)-ROW('Guias Salariais'!$C$1)+1),ROW(30:30))),"")</f>
        <v/>
      </c>
    </row>
    <row r="32" spans="1:36" x14ac:dyDescent="0.25">
      <c r="A32" s="689"/>
      <c r="B32" s="383" t="str" cm="1">
        <f t="array" ref="B32">IFERROR(INDEX('Guias Salariais'!$D$1:$D$1000,SMALL(IF(B$1='Guias Salariais'!$C$1:$C$1000,ROW('Guias Salariais'!$C$1:$C$1000)-ROW('Guias Salariais'!$C$1)+1),ROW(31:31))),"")</f>
        <v/>
      </c>
      <c r="C32" s="385" t="str" cm="1">
        <f t="array" ref="C32">IFERROR(INDEX('Guias Salariais'!$D$1:$D$1000,SMALL(IF(C$1='Guias Salariais'!$C$1:$C$1000,ROW('Guias Salariais'!$C$1:$C$1000)-ROW('Guias Salariais'!$C$1)+1),ROW(31:31))),"")</f>
        <v/>
      </c>
      <c r="D32" s="385" t="str" cm="1">
        <f t="array" ref="D32">IFERROR(INDEX('Guias Salariais'!$D$1:$D$1000,SMALL(IF(D$1='Guias Salariais'!$C$1:$C$1000,ROW('Guias Salariais'!$C$1:$C$1000)-ROW('Guias Salariais'!$C$1)+1),ROW(31:31))),"")</f>
        <v/>
      </c>
      <c r="E32" s="276" t="str" cm="1">
        <f t="array" ref="E32">IFERROR(INDEX('Guias Salariais'!$D$1:$D$1000,SMALL(IF(E$1='Guias Salariais'!$C$1:$C$1000,ROW('Guias Salariais'!$C$1:$C$1000)-ROW('Guias Salariais'!$C$1)+1),ROW(31:31))),"")</f>
        <v/>
      </c>
      <c r="F32" s="386" t="str" cm="1">
        <f t="array" ref="F32">IFERROR(INDEX('Guias Salariais'!$D$1:$D$1000,SMALL(IF(F$1='Guias Salariais'!$C$1:$C$1000,ROW('Guias Salariais'!$C$1:$C$1000)-ROW('Guias Salariais'!$C$1)+1),ROW(31:31))),"")</f>
        <v/>
      </c>
      <c r="G32" s="386" t="str" cm="1">
        <f t="array" ref="G32">IFERROR(INDEX('Guias Salariais'!$D$1:$D$1000,SMALL(IF(G$1='Guias Salariais'!$C$1:$C$1000,ROW('Guias Salariais'!$C$1:$C$1000)-ROW('Guias Salariais'!$C$1)+1),ROW(31:31))),"")</f>
        <v/>
      </c>
      <c r="H32" s="383" t="str" cm="1">
        <f t="array" ref="H32">IFERROR(INDEX('Guias Salariais'!$D$1:$D$1000,SMALL(IF(H$1='Guias Salariais'!$C$1:$C$1000,ROW('Guias Salariais'!$C$1:$C$1000)-ROW('Guias Salariais'!$C$1)+1),ROW(31:31))),"")</f>
        <v/>
      </c>
      <c r="I32" s="276" t="str" cm="1">
        <f t="array" ref="I32">IFERROR(INDEX('Guias Salariais'!$D$1:$D$1000,SMALL(IF(I$1='Guias Salariais'!$C$1:$C$1000,ROW('Guias Salariais'!$C$1:$C$1000)-ROW('Guias Salariais'!$C$1)+1),ROW(31:31))),"")</f>
        <v/>
      </c>
      <c r="J32" s="386" t="str" cm="1">
        <f t="array" ref="J32">IFERROR(INDEX('Guias Salariais'!$D$1:$D$1000,SMALL(IF(J$1='Guias Salariais'!$C$1:$C$1000,ROW('Guias Salariais'!$C$1:$C$1000)-ROW('Guias Salariais'!$C$1)+1),ROW(31:31))),"")</f>
        <v/>
      </c>
      <c r="K32" s="386" t="str" cm="1">
        <f t="array" ref="K32">IFERROR(INDEX('Guias Salariais'!$D$1:$D$1000,SMALL(IF(K$1='Guias Salariais'!$C$1:$C$1000,ROW('Guias Salariais'!$C$1:$C$1000)-ROW('Guias Salariais'!$C$1)+1),ROW(31:31))),"")</f>
        <v/>
      </c>
      <c r="L32" s="383" t="str" cm="1">
        <f t="array" ref="L32">IFERROR(INDEX('Guias Salariais'!$D$1:$D$1000,SMALL(IF(L$1='Guias Salariais'!$C$1:$C$1000,ROW('Guias Salariais'!$C$1:$C$1000)-ROW('Guias Salariais'!$C$1)+1),ROW(31:31))),"")</f>
        <v/>
      </c>
      <c r="M32" s="276" t="str" cm="1">
        <f t="array" ref="M32">IFERROR(INDEX('Guias Salariais'!$D$1:$D$1000,SMALL(IF(M$1='Guias Salariais'!$C$1:$C$1000,ROW('Guias Salariais'!$C$1:$C$1000)-ROW('Guias Salariais'!$C$1)+1),ROW(31:31))),"")</f>
        <v/>
      </c>
      <c r="N32" s="386" t="str" cm="1">
        <f t="array" ref="N32">IFERROR(INDEX('Guias Salariais'!$D$1:$D$1000,SMALL(IF(N$1='Guias Salariais'!$C$1:$C$1000,ROW('Guias Salariais'!$C$1:$C$1000)-ROW('Guias Salariais'!$C$1)+1),ROW(31:31))),"")</f>
        <v/>
      </c>
      <c r="O32" s="386" t="str" cm="1">
        <f t="array" ref="O32">IFERROR(INDEX('Guias Salariais'!$D$1:$D$1000,SMALL(IF(O$1='Guias Salariais'!$C$1:$C$1000,ROW('Guias Salariais'!$C$1:$C$1000)-ROW('Guias Salariais'!$C$1)+1),ROW(31:31))),"")</f>
        <v/>
      </c>
      <c r="P32" s="383" t="str" cm="1">
        <f t="array" ref="P32">IFERROR(INDEX('Guias Salariais'!$D$1:$D$1000,SMALL(IF(P$1='Guias Salariais'!$C$1:$C$1000,ROW('Guias Salariais'!$C$1:$C$1000)-ROW('Guias Salariais'!$C$1)+1),ROW(31:31))),"")</f>
        <v/>
      </c>
      <c r="Q32" s="385" t="str" cm="1">
        <f t="array" ref="Q32">IFERROR(INDEX('Guias Salariais'!$D$1:$D$1000,SMALL(IF(Q$1='Guias Salariais'!$C$1:$C$1000,ROW('Guias Salariais'!$C$1:$C$1000)-ROW('Guias Salariais'!$C$1)+1),ROW(31:31))),"")</f>
        <v/>
      </c>
      <c r="R32" s="385" t="str" cm="1">
        <f t="array" ref="R32">IFERROR(INDEX('Guias Salariais'!$D$1:$D$1000,SMALL(IF(R$1='Guias Salariais'!$C$1:$C$1000,ROW('Guias Salariais'!$C$1:$C$1000)-ROW('Guias Salariais'!$C$1)+1),ROW(31:31))),"")</f>
        <v/>
      </c>
      <c r="S32" s="276" t="str" cm="1">
        <f t="array" ref="S32">IFERROR(INDEX('Guias Salariais'!$D$1:$D$1000,SMALL(IF(S$1='Guias Salariais'!$C$1:$C$1000,ROW('Guias Salariais'!$C$1:$C$1000)-ROW('Guias Salariais'!$C$1)+1),ROW(31:31))),"")</f>
        <v/>
      </c>
      <c r="T32" s="386" t="str" cm="1">
        <f t="array" ref="T32">IFERROR(INDEX('Guias Salariais'!$D$1:$D$1000,SMALL(IF(T$1='Guias Salariais'!$C$1:$C$1000,ROW('Guias Salariais'!$C$1:$C$1000)-ROW('Guias Salariais'!$C$1)+1),ROW(31:31))),"")</f>
        <v/>
      </c>
      <c r="U32" s="386" t="str" cm="1">
        <f t="array" ref="U32">IFERROR(INDEX('Guias Salariais'!$D$1:$D$1000,SMALL(IF(U$1='Guias Salariais'!$C$1:$C$1000,ROW('Guias Salariais'!$C$1:$C$1000)-ROW('Guias Salariais'!$C$1)+1),ROW(31:31))),"")</f>
        <v/>
      </c>
      <c r="V32" s="383" t="str" cm="1">
        <f t="array" ref="V32">IFERROR(INDEX('Guias Salariais'!$D$1:$D$1000,SMALL(IF(V$1='Guias Salariais'!$C$1:$C$1000,ROW('Guias Salariais'!$C$1:$C$1000)-ROW('Guias Salariais'!$C$1)+1),ROW(31:31))),"")</f>
        <v/>
      </c>
      <c r="W32" s="385" t="str" cm="1">
        <f t="array" ref="W32">IFERROR(INDEX('Guias Salariais'!$D$1:$D$1000,SMALL(IF(W$1='Guias Salariais'!$C$1:$C$1000,ROW('Guias Salariais'!$C$1:$C$1000)-ROW('Guias Salariais'!$C$1)+1),ROW(31:31))),"")</f>
        <v/>
      </c>
      <c r="X32" s="385" t="str" cm="1">
        <f t="array" ref="X32">IFERROR(INDEX('Guias Salariais'!$D$1:$D$1000,SMALL(IF(X$1='Guias Salariais'!$C$1:$C$1000,ROW('Guias Salariais'!$C$1:$C$1000)-ROW('Guias Salariais'!$C$1)+1),ROW(31:31))),"")</f>
        <v/>
      </c>
      <c r="Y32" s="276" t="str" cm="1">
        <f t="array" ref="Y32">IFERROR(INDEX('Guias Salariais'!$D$1:$D$1000,SMALL(IF(Y$1='Guias Salariais'!$C$1:$C$1000,ROW('Guias Salariais'!$C$1:$C$1000)-ROW('Guias Salariais'!$C$1)+1),ROW(31:31))),"")</f>
        <v/>
      </c>
      <c r="Z32" s="386" t="str" cm="1">
        <f t="array" ref="Z32">IFERROR(INDEX('Guias Salariais'!$D$1:$D$1000,SMALL(IF(Z$1='Guias Salariais'!$C$1:$C$1000,ROW('Guias Salariais'!$C$1:$C$1000)-ROW('Guias Salariais'!$C$1)+1),ROW(31:31))),"")</f>
        <v/>
      </c>
      <c r="AA32" s="386" t="str" cm="1">
        <f t="array" ref="AA32">IFERROR(INDEX('Guias Salariais'!$D$1:$D$1000,SMALL(IF(AA$1='Guias Salariais'!$C$1:$C$1000,ROW('Guias Salariais'!$C$1:$C$1000)-ROW('Guias Salariais'!$C$1)+1),ROW(31:31))),"")</f>
        <v/>
      </c>
      <c r="AB32" s="383" t="str" cm="1">
        <f t="array" ref="AB32">IFERROR(INDEX('Guias Salariais'!$D$1:$D$1000,SMALL(IF(AB$1='Guias Salariais'!$C$1:$C$1000,ROW('Guias Salariais'!$C$1:$C$1000)-ROW('Guias Salariais'!$C$1)+1),ROW(31:31))),"")</f>
        <v/>
      </c>
      <c r="AC32" s="385" t="str" cm="1">
        <f t="array" ref="AC32">IFERROR(INDEX('Guias Salariais'!$D$1:$D$1000,SMALL(IF(AC$1='Guias Salariais'!$C$1:$C$1000,ROW('Guias Salariais'!$C$1:$C$1000)-ROW('Guias Salariais'!$C$1)+1),ROW(31:31))),"")</f>
        <v/>
      </c>
      <c r="AD32" s="385" t="str" cm="1">
        <f t="array" ref="AD32">IFERROR(INDEX('Guias Salariais'!$D$1:$D$1000,SMALL(IF(AD$1='Guias Salariais'!$C$1:$C$1000,ROW('Guias Salariais'!$C$1:$C$1000)-ROW('Guias Salariais'!$C$1)+1),ROW(31:31))),"")</f>
        <v/>
      </c>
      <c r="AE32" s="276" t="str" cm="1">
        <f t="array" ref="AE32">IFERROR(INDEX('Guias Salariais'!$D$1:$D$1000,SMALL(IF(AE$1='Guias Salariais'!$C$1:$C$1000,ROW('Guias Salariais'!$C$1:$C$1000)-ROW('Guias Salariais'!$C$1)+1),ROW(31:31))),"")</f>
        <v/>
      </c>
      <c r="AF32" s="386" t="str" cm="1">
        <f t="array" ref="AF32">IFERROR(INDEX('Guias Salariais'!$D$1:$D$1000,SMALL(IF(AF$1='Guias Salariais'!$C$1:$C$1000,ROW('Guias Salariais'!$C$1:$C$1000)-ROW('Guias Salariais'!$C$1)+1),ROW(31:31))),"")</f>
        <v/>
      </c>
      <c r="AG32" s="386" t="str" cm="1">
        <f t="array" ref="AG32">IFERROR(INDEX('Guias Salariais'!$D$1:$D$1000,SMALL(IF(AG$1='Guias Salariais'!$C$1:$C$1000,ROW('Guias Salariais'!$C$1:$C$1000)-ROW('Guias Salariais'!$C$1)+1),ROW(31:31))),"")</f>
        <v/>
      </c>
      <c r="AH32" s="626" t="str" cm="1">
        <f t="array" ref="AH32">IFERROR(INDEX('Guias Salariais'!$D$1:$D$1000,SMALL(IF(AH$1='Guias Salariais'!$C$1:$C$1000,ROW('Guias Salariais'!$C$1:$C$1000)-ROW('Guias Salariais'!$C$1)+1),ROW(31:31))),"")</f>
        <v/>
      </c>
      <c r="AI32" s="386" t="str" cm="1">
        <f t="array" ref="AI32">IFERROR(INDEX('Guias Salariais'!$D$1:$D$1000,SMALL(IF(AI$1='Guias Salariais'!$C$1:$C$1000,ROW('Guias Salariais'!$C$1:$C$1000)-ROW('Guias Salariais'!$C$1)+1),ROW(31:31))),"")</f>
        <v/>
      </c>
      <c r="AJ32" s="549" t="str" cm="1">
        <f t="array" ref="AJ32">IFERROR(INDEX('Guias Salariais'!$D$1:$D$1000,SMALL(IF(AJ$1='Guias Salariais'!$C$1:$C$1000,ROW('Guias Salariais'!$C$1:$C$1000)-ROW('Guias Salariais'!$C$1)+1),ROW(31:31))),"")</f>
        <v/>
      </c>
    </row>
    <row r="33" spans="1:36" x14ac:dyDescent="0.25">
      <c r="A33" s="689"/>
      <c r="B33" s="383" t="str" cm="1">
        <f t="array" ref="B33">IFERROR(INDEX('Guias Salariais'!$D$1:$D$1000,SMALL(IF(B$1='Guias Salariais'!$C$1:$C$1000,ROW('Guias Salariais'!$C$1:$C$1000)-ROW('Guias Salariais'!$C$1)+1),ROW(32:32))),"")</f>
        <v/>
      </c>
      <c r="C33" s="385" t="str" cm="1">
        <f t="array" ref="C33">IFERROR(INDEX('Guias Salariais'!$D$1:$D$1000,SMALL(IF(C$1='Guias Salariais'!$C$1:$C$1000,ROW('Guias Salariais'!$C$1:$C$1000)-ROW('Guias Salariais'!$C$1)+1),ROW(32:32))),"")</f>
        <v/>
      </c>
      <c r="D33" s="385" t="str" cm="1">
        <f t="array" ref="D33">IFERROR(INDEX('Guias Salariais'!$D$1:$D$1000,SMALL(IF(D$1='Guias Salariais'!$C$1:$C$1000,ROW('Guias Salariais'!$C$1:$C$1000)-ROW('Guias Salariais'!$C$1)+1),ROW(32:32))),"")</f>
        <v/>
      </c>
      <c r="E33" s="276" t="str" cm="1">
        <f t="array" ref="E33">IFERROR(INDEX('Guias Salariais'!$D$1:$D$1000,SMALL(IF(E$1='Guias Salariais'!$C$1:$C$1000,ROW('Guias Salariais'!$C$1:$C$1000)-ROW('Guias Salariais'!$C$1)+1),ROW(32:32))),"")</f>
        <v/>
      </c>
      <c r="F33" s="386" t="str" cm="1">
        <f t="array" ref="F33">IFERROR(INDEX('Guias Salariais'!$D$1:$D$1000,SMALL(IF(F$1='Guias Salariais'!$C$1:$C$1000,ROW('Guias Salariais'!$C$1:$C$1000)-ROW('Guias Salariais'!$C$1)+1),ROW(32:32))),"")</f>
        <v/>
      </c>
      <c r="G33" s="386" t="str" cm="1">
        <f t="array" ref="G33">IFERROR(INDEX('Guias Salariais'!$D$1:$D$1000,SMALL(IF(G$1='Guias Salariais'!$C$1:$C$1000,ROW('Guias Salariais'!$C$1:$C$1000)-ROW('Guias Salariais'!$C$1)+1),ROW(32:32))),"")</f>
        <v/>
      </c>
      <c r="H33" s="383" t="str" cm="1">
        <f t="array" ref="H33">IFERROR(INDEX('Guias Salariais'!$D$1:$D$1000,SMALL(IF(H$1='Guias Salariais'!$C$1:$C$1000,ROW('Guias Salariais'!$C$1:$C$1000)-ROW('Guias Salariais'!$C$1)+1),ROW(32:32))),"")</f>
        <v/>
      </c>
      <c r="I33" s="276" t="str" cm="1">
        <f t="array" ref="I33">IFERROR(INDEX('Guias Salariais'!$D$1:$D$1000,SMALL(IF(I$1='Guias Salariais'!$C$1:$C$1000,ROW('Guias Salariais'!$C$1:$C$1000)-ROW('Guias Salariais'!$C$1)+1),ROW(32:32))),"")</f>
        <v/>
      </c>
      <c r="J33" s="386" t="str" cm="1">
        <f t="array" ref="J33">IFERROR(INDEX('Guias Salariais'!$D$1:$D$1000,SMALL(IF(J$1='Guias Salariais'!$C$1:$C$1000,ROW('Guias Salariais'!$C$1:$C$1000)-ROW('Guias Salariais'!$C$1)+1),ROW(32:32))),"")</f>
        <v/>
      </c>
      <c r="K33" s="386" t="str" cm="1">
        <f t="array" ref="K33">IFERROR(INDEX('Guias Salariais'!$D$1:$D$1000,SMALL(IF(K$1='Guias Salariais'!$C$1:$C$1000,ROW('Guias Salariais'!$C$1:$C$1000)-ROW('Guias Salariais'!$C$1)+1),ROW(32:32))),"")</f>
        <v/>
      </c>
      <c r="L33" s="383" t="str" cm="1">
        <f t="array" ref="L33">IFERROR(INDEX('Guias Salariais'!$D$1:$D$1000,SMALL(IF(L$1='Guias Salariais'!$C$1:$C$1000,ROW('Guias Salariais'!$C$1:$C$1000)-ROW('Guias Salariais'!$C$1)+1),ROW(32:32))),"")</f>
        <v/>
      </c>
      <c r="M33" s="276" t="str" cm="1">
        <f t="array" ref="M33">IFERROR(INDEX('Guias Salariais'!$D$1:$D$1000,SMALL(IF(M$1='Guias Salariais'!$C$1:$C$1000,ROW('Guias Salariais'!$C$1:$C$1000)-ROW('Guias Salariais'!$C$1)+1),ROW(32:32))),"")</f>
        <v/>
      </c>
      <c r="N33" s="386" t="str" cm="1">
        <f t="array" ref="N33">IFERROR(INDEX('Guias Salariais'!$D$1:$D$1000,SMALL(IF(N$1='Guias Salariais'!$C$1:$C$1000,ROW('Guias Salariais'!$C$1:$C$1000)-ROW('Guias Salariais'!$C$1)+1),ROW(32:32))),"")</f>
        <v/>
      </c>
      <c r="O33" s="386" t="str" cm="1">
        <f t="array" ref="O33">IFERROR(INDEX('Guias Salariais'!$D$1:$D$1000,SMALL(IF(O$1='Guias Salariais'!$C$1:$C$1000,ROW('Guias Salariais'!$C$1:$C$1000)-ROW('Guias Salariais'!$C$1)+1),ROW(32:32))),"")</f>
        <v/>
      </c>
      <c r="P33" s="383" t="str" cm="1">
        <f t="array" ref="P33">IFERROR(INDEX('Guias Salariais'!$D$1:$D$1000,SMALL(IF(P$1='Guias Salariais'!$C$1:$C$1000,ROW('Guias Salariais'!$C$1:$C$1000)-ROW('Guias Salariais'!$C$1)+1),ROW(32:32))),"")</f>
        <v/>
      </c>
      <c r="Q33" s="385" t="str" cm="1">
        <f t="array" ref="Q33">IFERROR(INDEX('Guias Salariais'!$D$1:$D$1000,SMALL(IF(Q$1='Guias Salariais'!$C$1:$C$1000,ROW('Guias Salariais'!$C$1:$C$1000)-ROW('Guias Salariais'!$C$1)+1),ROW(32:32))),"")</f>
        <v/>
      </c>
      <c r="R33" s="385" t="str" cm="1">
        <f t="array" ref="R33">IFERROR(INDEX('Guias Salariais'!$D$1:$D$1000,SMALL(IF(R$1='Guias Salariais'!$C$1:$C$1000,ROW('Guias Salariais'!$C$1:$C$1000)-ROW('Guias Salariais'!$C$1)+1),ROW(32:32))),"")</f>
        <v/>
      </c>
      <c r="S33" s="276" t="str" cm="1">
        <f t="array" ref="S33">IFERROR(INDEX('Guias Salariais'!$D$1:$D$1000,SMALL(IF(S$1='Guias Salariais'!$C$1:$C$1000,ROW('Guias Salariais'!$C$1:$C$1000)-ROW('Guias Salariais'!$C$1)+1),ROW(32:32))),"")</f>
        <v/>
      </c>
      <c r="T33" s="386" t="str" cm="1">
        <f t="array" ref="T33">IFERROR(INDEX('Guias Salariais'!$D$1:$D$1000,SMALL(IF(T$1='Guias Salariais'!$C$1:$C$1000,ROW('Guias Salariais'!$C$1:$C$1000)-ROW('Guias Salariais'!$C$1)+1),ROW(32:32))),"")</f>
        <v/>
      </c>
      <c r="U33" s="386" t="str" cm="1">
        <f t="array" ref="U33">IFERROR(INDEX('Guias Salariais'!$D$1:$D$1000,SMALL(IF(U$1='Guias Salariais'!$C$1:$C$1000,ROW('Guias Salariais'!$C$1:$C$1000)-ROW('Guias Salariais'!$C$1)+1),ROW(32:32))),"")</f>
        <v/>
      </c>
      <c r="V33" s="383" t="str" cm="1">
        <f t="array" ref="V33">IFERROR(INDEX('Guias Salariais'!$D$1:$D$1000,SMALL(IF(V$1='Guias Salariais'!$C$1:$C$1000,ROW('Guias Salariais'!$C$1:$C$1000)-ROW('Guias Salariais'!$C$1)+1),ROW(32:32))),"")</f>
        <v/>
      </c>
      <c r="W33" s="385" t="str" cm="1">
        <f t="array" ref="W33">IFERROR(INDEX('Guias Salariais'!$D$1:$D$1000,SMALL(IF(W$1='Guias Salariais'!$C$1:$C$1000,ROW('Guias Salariais'!$C$1:$C$1000)-ROW('Guias Salariais'!$C$1)+1),ROW(32:32))),"")</f>
        <v/>
      </c>
      <c r="X33" s="385" t="str" cm="1">
        <f t="array" ref="X33">IFERROR(INDEX('Guias Salariais'!$D$1:$D$1000,SMALL(IF(X$1='Guias Salariais'!$C$1:$C$1000,ROW('Guias Salariais'!$C$1:$C$1000)-ROW('Guias Salariais'!$C$1)+1),ROW(32:32))),"")</f>
        <v/>
      </c>
      <c r="Y33" s="276" t="str" cm="1">
        <f t="array" ref="Y33">IFERROR(INDEX('Guias Salariais'!$D$1:$D$1000,SMALL(IF(Y$1='Guias Salariais'!$C$1:$C$1000,ROW('Guias Salariais'!$C$1:$C$1000)-ROW('Guias Salariais'!$C$1)+1),ROW(32:32))),"")</f>
        <v/>
      </c>
      <c r="Z33" s="386" t="str" cm="1">
        <f t="array" ref="Z33">IFERROR(INDEX('Guias Salariais'!$D$1:$D$1000,SMALL(IF(Z$1='Guias Salariais'!$C$1:$C$1000,ROW('Guias Salariais'!$C$1:$C$1000)-ROW('Guias Salariais'!$C$1)+1),ROW(32:32))),"")</f>
        <v/>
      </c>
      <c r="AA33" s="386" t="str" cm="1">
        <f t="array" ref="AA33">IFERROR(INDEX('Guias Salariais'!$D$1:$D$1000,SMALL(IF(AA$1='Guias Salariais'!$C$1:$C$1000,ROW('Guias Salariais'!$C$1:$C$1000)-ROW('Guias Salariais'!$C$1)+1),ROW(32:32))),"")</f>
        <v/>
      </c>
      <c r="AB33" s="383" t="str" cm="1">
        <f t="array" ref="AB33">IFERROR(INDEX('Guias Salariais'!$D$1:$D$1000,SMALL(IF(AB$1='Guias Salariais'!$C$1:$C$1000,ROW('Guias Salariais'!$C$1:$C$1000)-ROW('Guias Salariais'!$C$1)+1),ROW(32:32))),"")</f>
        <v/>
      </c>
      <c r="AC33" s="385" t="str" cm="1">
        <f t="array" ref="AC33">IFERROR(INDEX('Guias Salariais'!$D$1:$D$1000,SMALL(IF(AC$1='Guias Salariais'!$C$1:$C$1000,ROW('Guias Salariais'!$C$1:$C$1000)-ROW('Guias Salariais'!$C$1)+1),ROW(32:32))),"")</f>
        <v/>
      </c>
      <c r="AD33" s="385" t="str" cm="1">
        <f t="array" ref="AD33">IFERROR(INDEX('Guias Salariais'!$D$1:$D$1000,SMALL(IF(AD$1='Guias Salariais'!$C$1:$C$1000,ROW('Guias Salariais'!$C$1:$C$1000)-ROW('Guias Salariais'!$C$1)+1),ROW(32:32))),"")</f>
        <v/>
      </c>
      <c r="AE33" s="276" t="str" cm="1">
        <f t="array" ref="AE33">IFERROR(INDEX('Guias Salariais'!$D$1:$D$1000,SMALL(IF(AE$1='Guias Salariais'!$C$1:$C$1000,ROW('Guias Salariais'!$C$1:$C$1000)-ROW('Guias Salariais'!$C$1)+1),ROW(32:32))),"")</f>
        <v/>
      </c>
      <c r="AF33" s="386" t="str" cm="1">
        <f t="array" ref="AF33">IFERROR(INDEX('Guias Salariais'!$D$1:$D$1000,SMALL(IF(AF$1='Guias Salariais'!$C$1:$C$1000,ROW('Guias Salariais'!$C$1:$C$1000)-ROW('Guias Salariais'!$C$1)+1),ROW(32:32))),"")</f>
        <v/>
      </c>
      <c r="AG33" s="386" t="str" cm="1">
        <f t="array" ref="AG33">IFERROR(INDEX('Guias Salariais'!$D$1:$D$1000,SMALL(IF(AG$1='Guias Salariais'!$C$1:$C$1000,ROW('Guias Salariais'!$C$1:$C$1000)-ROW('Guias Salariais'!$C$1)+1),ROW(32:32))),"")</f>
        <v/>
      </c>
      <c r="AH33" s="626" t="str" cm="1">
        <f t="array" ref="AH33">IFERROR(INDEX('Guias Salariais'!$D$1:$D$1000,SMALL(IF(AH$1='Guias Salariais'!$C$1:$C$1000,ROW('Guias Salariais'!$C$1:$C$1000)-ROW('Guias Salariais'!$C$1)+1),ROW(32:32))),"")</f>
        <v/>
      </c>
      <c r="AI33" s="386" t="str" cm="1">
        <f t="array" ref="AI33">IFERROR(INDEX('Guias Salariais'!$D$1:$D$1000,SMALL(IF(AI$1='Guias Salariais'!$C$1:$C$1000,ROW('Guias Salariais'!$C$1:$C$1000)-ROW('Guias Salariais'!$C$1)+1),ROW(32:32))),"")</f>
        <v/>
      </c>
      <c r="AJ33" s="549" t="str" cm="1">
        <f t="array" ref="AJ33">IFERROR(INDEX('Guias Salariais'!$D$1:$D$1000,SMALL(IF(AJ$1='Guias Salariais'!$C$1:$C$1000,ROW('Guias Salariais'!$C$1:$C$1000)-ROW('Guias Salariais'!$C$1)+1),ROW(32:32))),"")</f>
        <v/>
      </c>
    </row>
    <row r="34" spans="1:36" x14ac:dyDescent="0.25">
      <c r="A34" s="689"/>
      <c r="B34" s="383" t="str" cm="1">
        <f t="array" ref="B34">IFERROR(INDEX('Guias Salariais'!$D$1:$D$1000,SMALL(IF(B$1='Guias Salariais'!$C$1:$C$1000,ROW('Guias Salariais'!$C$1:$C$1000)-ROW('Guias Salariais'!$C$1)+1),ROW(33:33))),"")</f>
        <v/>
      </c>
      <c r="C34" s="385" t="str" cm="1">
        <f t="array" ref="C34">IFERROR(INDEX('Guias Salariais'!$D$1:$D$1000,SMALL(IF(C$1='Guias Salariais'!$C$1:$C$1000,ROW('Guias Salariais'!$C$1:$C$1000)-ROW('Guias Salariais'!$C$1)+1),ROW(33:33))),"")</f>
        <v/>
      </c>
      <c r="D34" s="385" t="str" cm="1">
        <f t="array" ref="D34">IFERROR(INDEX('Guias Salariais'!$D$1:$D$1000,SMALL(IF(D$1='Guias Salariais'!$C$1:$C$1000,ROW('Guias Salariais'!$C$1:$C$1000)-ROW('Guias Salariais'!$C$1)+1),ROW(33:33))),"")</f>
        <v/>
      </c>
      <c r="E34" s="276" t="str" cm="1">
        <f t="array" ref="E34">IFERROR(INDEX('Guias Salariais'!$D$1:$D$1000,SMALL(IF(E$1='Guias Salariais'!$C$1:$C$1000,ROW('Guias Salariais'!$C$1:$C$1000)-ROW('Guias Salariais'!$C$1)+1),ROW(33:33))),"")</f>
        <v/>
      </c>
      <c r="F34" s="386" t="str" cm="1">
        <f t="array" ref="F34">IFERROR(INDEX('Guias Salariais'!$D$1:$D$1000,SMALL(IF(F$1='Guias Salariais'!$C$1:$C$1000,ROW('Guias Salariais'!$C$1:$C$1000)-ROW('Guias Salariais'!$C$1)+1),ROW(33:33))),"")</f>
        <v/>
      </c>
      <c r="G34" s="386" t="str" cm="1">
        <f t="array" ref="G34">IFERROR(INDEX('Guias Salariais'!$D$1:$D$1000,SMALL(IF(G$1='Guias Salariais'!$C$1:$C$1000,ROW('Guias Salariais'!$C$1:$C$1000)-ROW('Guias Salariais'!$C$1)+1),ROW(33:33))),"")</f>
        <v/>
      </c>
      <c r="H34" s="383" t="str" cm="1">
        <f t="array" ref="H34">IFERROR(INDEX('Guias Salariais'!$D$1:$D$1000,SMALL(IF(H$1='Guias Salariais'!$C$1:$C$1000,ROW('Guias Salariais'!$C$1:$C$1000)-ROW('Guias Salariais'!$C$1)+1),ROW(33:33))),"")</f>
        <v/>
      </c>
      <c r="I34" s="276" t="str" cm="1">
        <f t="array" ref="I34">IFERROR(INDEX('Guias Salariais'!$D$1:$D$1000,SMALL(IF(I$1='Guias Salariais'!$C$1:$C$1000,ROW('Guias Salariais'!$C$1:$C$1000)-ROW('Guias Salariais'!$C$1)+1),ROW(33:33))),"")</f>
        <v/>
      </c>
      <c r="J34" s="386" t="str" cm="1">
        <f t="array" ref="J34">IFERROR(INDEX('Guias Salariais'!$D$1:$D$1000,SMALL(IF(J$1='Guias Salariais'!$C$1:$C$1000,ROW('Guias Salariais'!$C$1:$C$1000)-ROW('Guias Salariais'!$C$1)+1),ROW(33:33))),"")</f>
        <v/>
      </c>
      <c r="K34" s="386" t="str" cm="1">
        <f t="array" ref="K34">IFERROR(INDEX('Guias Salariais'!$D$1:$D$1000,SMALL(IF(K$1='Guias Salariais'!$C$1:$C$1000,ROW('Guias Salariais'!$C$1:$C$1000)-ROW('Guias Salariais'!$C$1)+1),ROW(33:33))),"")</f>
        <v/>
      </c>
      <c r="L34" s="383" t="str" cm="1">
        <f t="array" ref="L34">IFERROR(INDEX('Guias Salariais'!$D$1:$D$1000,SMALL(IF(L$1='Guias Salariais'!$C$1:$C$1000,ROW('Guias Salariais'!$C$1:$C$1000)-ROW('Guias Salariais'!$C$1)+1),ROW(33:33))),"")</f>
        <v/>
      </c>
      <c r="M34" s="276" t="str" cm="1">
        <f t="array" ref="M34">IFERROR(INDEX('Guias Salariais'!$D$1:$D$1000,SMALL(IF(M$1='Guias Salariais'!$C$1:$C$1000,ROW('Guias Salariais'!$C$1:$C$1000)-ROW('Guias Salariais'!$C$1)+1),ROW(33:33))),"")</f>
        <v/>
      </c>
      <c r="N34" s="386" t="str" cm="1">
        <f t="array" ref="N34">IFERROR(INDEX('Guias Salariais'!$D$1:$D$1000,SMALL(IF(N$1='Guias Salariais'!$C$1:$C$1000,ROW('Guias Salariais'!$C$1:$C$1000)-ROW('Guias Salariais'!$C$1)+1),ROW(33:33))),"")</f>
        <v/>
      </c>
      <c r="O34" s="386" t="str" cm="1">
        <f t="array" ref="O34">IFERROR(INDEX('Guias Salariais'!$D$1:$D$1000,SMALL(IF(O$1='Guias Salariais'!$C$1:$C$1000,ROW('Guias Salariais'!$C$1:$C$1000)-ROW('Guias Salariais'!$C$1)+1),ROW(33:33))),"")</f>
        <v/>
      </c>
      <c r="P34" s="383" t="str" cm="1">
        <f t="array" ref="P34">IFERROR(INDEX('Guias Salariais'!$D$1:$D$1000,SMALL(IF(P$1='Guias Salariais'!$C$1:$C$1000,ROW('Guias Salariais'!$C$1:$C$1000)-ROW('Guias Salariais'!$C$1)+1),ROW(33:33))),"")</f>
        <v/>
      </c>
      <c r="Q34" s="385" t="str" cm="1">
        <f t="array" ref="Q34">IFERROR(INDEX('Guias Salariais'!$D$1:$D$1000,SMALL(IF(Q$1='Guias Salariais'!$C$1:$C$1000,ROW('Guias Salariais'!$C$1:$C$1000)-ROW('Guias Salariais'!$C$1)+1),ROW(33:33))),"")</f>
        <v/>
      </c>
      <c r="R34" s="385" t="str" cm="1">
        <f t="array" ref="R34">IFERROR(INDEX('Guias Salariais'!$D$1:$D$1000,SMALL(IF(R$1='Guias Salariais'!$C$1:$C$1000,ROW('Guias Salariais'!$C$1:$C$1000)-ROW('Guias Salariais'!$C$1)+1),ROW(33:33))),"")</f>
        <v/>
      </c>
      <c r="S34" s="276" t="str" cm="1">
        <f t="array" ref="S34">IFERROR(INDEX('Guias Salariais'!$D$1:$D$1000,SMALL(IF(S$1='Guias Salariais'!$C$1:$C$1000,ROW('Guias Salariais'!$C$1:$C$1000)-ROW('Guias Salariais'!$C$1)+1),ROW(33:33))),"")</f>
        <v/>
      </c>
      <c r="T34" s="386" t="str" cm="1">
        <f t="array" ref="T34">IFERROR(INDEX('Guias Salariais'!$D$1:$D$1000,SMALL(IF(T$1='Guias Salariais'!$C$1:$C$1000,ROW('Guias Salariais'!$C$1:$C$1000)-ROW('Guias Salariais'!$C$1)+1),ROW(33:33))),"")</f>
        <v/>
      </c>
      <c r="U34" s="386" t="str" cm="1">
        <f t="array" ref="U34">IFERROR(INDEX('Guias Salariais'!$D$1:$D$1000,SMALL(IF(U$1='Guias Salariais'!$C$1:$C$1000,ROW('Guias Salariais'!$C$1:$C$1000)-ROW('Guias Salariais'!$C$1)+1),ROW(33:33))),"")</f>
        <v/>
      </c>
      <c r="V34" s="383" t="str" cm="1">
        <f t="array" ref="V34">IFERROR(INDEX('Guias Salariais'!$D$1:$D$1000,SMALL(IF(V$1='Guias Salariais'!$C$1:$C$1000,ROW('Guias Salariais'!$C$1:$C$1000)-ROW('Guias Salariais'!$C$1)+1),ROW(33:33))),"")</f>
        <v/>
      </c>
      <c r="W34" s="385" t="str" cm="1">
        <f t="array" ref="W34">IFERROR(INDEX('Guias Salariais'!$D$1:$D$1000,SMALL(IF(W$1='Guias Salariais'!$C$1:$C$1000,ROW('Guias Salariais'!$C$1:$C$1000)-ROW('Guias Salariais'!$C$1)+1),ROW(33:33))),"")</f>
        <v/>
      </c>
      <c r="X34" s="385" t="str" cm="1">
        <f t="array" ref="X34">IFERROR(INDEX('Guias Salariais'!$D$1:$D$1000,SMALL(IF(X$1='Guias Salariais'!$C$1:$C$1000,ROW('Guias Salariais'!$C$1:$C$1000)-ROW('Guias Salariais'!$C$1)+1),ROW(33:33))),"")</f>
        <v/>
      </c>
      <c r="Y34" s="276" t="str" cm="1">
        <f t="array" ref="Y34">IFERROR(INDEX('Guias Salariais'!$D$1:$D$1000,SMALL(IF(Y$1='Guias Salariais'!$C$1:$C$1000,ROW('Guias Salariais'!$C$1:$C$1000)-ROW('Guias Salariais'!$C$1)+1),ROW(33:33))),"")</f>
        <v/>
      </c>
      <c r="Z34" s="386" t="str" cm="1">
        <f t="array" ref="Z34">IFERROR(INDEX('Guias Salariais'!$D$1:$D$1000,SMALL(IF(Z$1='Guias Salariais'!$C$1:$C$1000,ROW('Guias Salariais'!$C$1:$C$1000)-ROW('Guias Salariais'!$C$1)+1),ROW(33:33))),"")</f>
        <v/>
      </c>
      <c r="AA34" s="386" t="str" cm="1">
        <f t="array" ref="AA34">IFERROR(INDEX('Guias Salariais'!$D$1:$D$1000,SMALL(IF(AA$1='Guias Salariais'!$C$1:$C$1000,ROW('Guias Salariais'!$C$1:$C$1000)-ROW('Guias Salariais'!$C$1)+1),ROW(33:33))),"")</f>
        <v/>
      </c>
      <c r="AB34" s="383" t="str" cm="1">
        <f t="array" ref="AB34">IFERROR(INDEX('Guias Salariais'!$D$1:$D$1000,SMALL(IF(AB$1='Guias Salariais'!$C$1:$C$1000,ROW('Guias Salariais'!$C$1:$C$1000)-ROW('Guias Salariais'!$C$1)+1),ROW(33:33))),"")</f>
        <v/>
      </c>
      <c r="AC34" s="385" t="str" cm="1">
        <f t="array" ref="AC34">IFERROR(INDEX('Guias Salariais'!$D$1:$D$1000,SMALL(IF(AC$1='Guias Salariais'!$C$1:$C$1000,ROW('Guias Salariais'!$C$1:$C$1000)-ROW('Guias Salariais'!$C$1)+1),ROW(33:33))),"")</f>
        <v/>
      </c>
      <c r="AD34" s="385" t="str" cm="1">
        <f t="array" ref="AD34">IFERROR(INDEX('Guias Salariais'!$D$1:$D$1000,SMALL(IF(AD$1='Guias Salariais'!$C$1:$C$1000,ROW('Guias Salariais'!$C$1:$C$1000)-ROW('Guias Salariais'!$C$1)+1),ROW(33:33))),"")</f>
        <v/>
      </c>
      <c r="AE34" s="276" t="str" cm="1">
        <f t="array" ref="AE34">IFERROR(INDEX('Guias Salariais'!$D$1:$D$1000,SMALL(IF(AE$1='Guias Salariais'!$C$1:$C$1000,ROW('Guias Salariais'!$C$1:$C$1000)-ROW('Guias Salariais'!$C$1)+1),ROW(33:33))),"")</f>
        <v/>
      </c>
      <c r="AF34" s="386" t="str" cm="1">
        <f t="array" ref="AF34">IFERROR(INDEX('Guias Salariais'!$D$1:$D$1000,SMALL(IF(AF$1='Guias Salariais'!$C$1:$C$1000,ROW('Guias Salariais'!$C$1:$C$1000)-ROW('Guias Salariais'!$C$1)+1),ROW(33:33))),"")</f>
        <v/>
      </c>
      <c r="AG34" s="386" t="str" cm="1">
        <f t="array" ref="AG34">IFERROR(INDEX('Guias Salariais'!$D$1:$D$1000,SMALL(IF(AG$1='Guias Salariais'!$C$1:$C$1000,ROW('Guias Salariais'!$C$1:$C$1000)-ROW('Guias Salariais'!$C$1)+1),ROW(33:33))),"")</f>
        <v/>
      </c>
      <c r="AH34" s="626" t="str" cm="1">
        <f t="array" ref="AH34">IFERROR(INDEX('Guias Salariais'!$D$1:$D$1000,SMALL(IF(AH$1='Guias Salariais'!$C$1:$C$1000,ROW('Guias Salariais'!$C$1:$C$1000)-ROW('Guias Salariais'!$C$1)+1),ROW(33:33))),"")</f>
        <v/>
      </c>
      <c r="AI34" s="386" t="str" cm="1">
        <f t="array" ref="AI34">IFERROR(INDEX('Guias Salariais'!$D$1:$D$1000,SMALL(IF(AI$1='Guias Salariais'!$C$1:$C$1000,ROW('Guias Salariais'!$C$1:$C$1000)-ROW('Guias Salariais'!$C$1)+1),ROW(33:33))),"")</f>
        <v/>
      </c>
      <c r="AJ34" s="549" t="str" cm="1">
        <f t="array" ref="AJ34">IFERROR(INDEX('Guias Salariais'!$D$1:$D$1000,SMALL(IF(AJ$1='Guias Salariais'!$C$1:$C$1000,ROW('Guias Salariais'!$C$1:$C$1000)-ROW('Guias Salariais'!$C$1)+1),ROW(33:33))),"")</f>
        <v/>
      </c>
    </row>
    <row r="35" spans="1:36" x14ac:dyDescent="0.25">
      <c r="A35" s="689"/>
      <c r="B35" s="383" t="str" cm="1">
        <f t="array" ref="B35">IFERROR(INDEX('Guias Salariais'!$D$1:$D$1000,SMALL(IF(B$1='Guias Salariais'!$C$1:$C$1000,ROW('Guias Salariais'!$C$1:$C$1000)-ROW('Guias Salariais'!$C$1)+1),ROW(34:34))),"")</f>
        <v/>
      </c>
      <c r="C35" s="385" t="str" cm="1">
        <f t="array" ref="C35">IFERROR(INDEX('Guias Salariais'!$D$1:$D$1000,SMALL(IF(C$1='Guias Salariais'!$C$1:$C$1000,ROW('Guias Salariais'!$C$1:$C$1000)-ROW('Guias Salariais'!$C$1)+1),ROW(34:34))),"")</f>
        <v/>
      </c>
      <c r="D35" s="385" t="str" cm="1">
        <f t="array" ref="D35">IFERROR(INDEX('Guias Salariais'!$D$1:$D$1000,SMALL(IF(D$1='Guias Salariais'!$C$1:$C$1000,ROW('Guias Salariais'!$C$1:$C$1000)-ROW('Guias Salariais'!$C$1)+1),ROW(34:34))),"")</f>
        <v/>
      </c>
      <c r="E35" s="276" t="str" cm="1">
        <f t="array" ref="E35">IFERROR(INDEX('Guias Salariais'!$D$1:$D$1000,SMALL(IF(E$1='Guias Salariais'!$C$1:$C$1000,ROW('Guias Salariais'!$C$1:$C$1000)-ROW('Guias Salariais'!$C$1)+1),ROW(34:34))),"")</f>
        <v/>
      </c>
      <c r="F35" s="386" t="str" cm="1">
        <f t="array" ref="F35">IFERROR(INDEX('Guias Salariais'!$D$1:$D$1000,SMALL(IF(F$1='Guias Salariais'!$C$1:$C$1000,ROW('Guias Salariais'!$C$1:$C$1000)-ROW('Guias Salariais'!$C$1)+1),ROW(34:34))),"")</f>
        <v/>
      </c>
      <c r="G35" s="386" t="str" cm="1">
        <f t="array" ref="G35">IFERROR(INDEX('Guias Salariais'!$D$1:$D$1000,SMALL(IF(G$1='Guias Salariais'!$C$1:$C$1000,ROW('Guias Salariais'!$C$1:$C$1000)-ROW('Guias Salariais'!$C$1)+1),ROW(34:34))),"")</f>
        <v/>
      </c>
      <c r="H35" s="383" t="str" cm="1">
        <f t="array" ref="H35">IFERROR(INDEX('Guias Salariais'!$D$1:$D$1000,SMALL(IF(H$1='Guias Salariais'!$C$1:$C$1000,ROW('Guias Salariais'!$C$1:$C$1000)-ROW('Guias Salariais'!$C$1)+1),ROW(34:34))),"")</f>
        <v/>
      </c>
      <c r="I35" s="276" t="str" cm="1">
        <f t="array" ref="I35">IFERROR(INDEX('Guias Salariais'!$D$1:$D$1000,SMALL(IF(I$1='Guias Salariais'!$C$1:$C$1000,ROW('Guias Salariais'!$C$1:$C$1000)-ROW('Guias Salariais'!$C$1)+1),ROW(34:34))),"")</f>
        <v/>
      </c>
      <c r="J35" s="386" t="str" cm="1">
        <f t="array" ref="J35">IFERROR(INDEX('Guias Salariais'!$D$1:$D$1000,SMALL(IF(J$1='Guias Salariais'!$C$1:$C$1000,ROW('Guias Salariais'!$C$1:$C$1000)-ROW('Guias Salariais'!$C$1)+1),ROW(34:34))),"")</f>
        <v/>
      </c>
      <c r="K35" s="386" t="str" cm="1">
        <f t="array" ref="K35">IFERROR(INDEX('Guias Salariais'!$D$1:$D$1000,SMALL(IF(K$1='Guias Salariais'!$C$1:$C$1000,ROW('Guias Salariais'!$C$1:$C$1000)-ROW('Guias Salariais'!$C$1)+1),ROW(34:34))),"")</f>
        <v/>
      </c>
      <c r="L35" s="383" t="str" cm="1">
        <f t="array" ref="L35">IFERROR(INDEX('Guias Salariais'!$D$1:$D$1000,SMALL(IF(L$1='Guias Salariais'!$C$1:$C$1000,ROW('Guias Salariais'!$C$1:$C$1000)-ROW('Guias Salariais'!$C$1)+1),ROW(34:34))),"")</f>
        <v/>
      </c>
      <c r="M35" s="276" t="str" cm="1">
        <f t="array" ref="M35">IFERROR(INDEX('Guias Salariais'!$D$1:$D$1000,SMALL(IF(M$1='Guias Salariais'!$C$1:$C$1000,ROW('Guias Salariais'!$C$1:$C$1000)-ROW('Guias Salariais'!$C$1)+1),ROW(34:34))),"")</f>
        <v/>
      </c>
      <c r="N35" s="386" t="str" cm="1">
        <f t="array" ref="N35">IFERROR(INDEX('Guias Salariais'!$D$1:$D$1000,SMALL(IF(N$1='Guias Salariais'!$C$1:$C$1000,ROW('Guias Salariais'!$C$1:$C$1000)-ROW('Guias Salariais'!$C$1)+1),ROW(34:34))),"")</f>
        <v/>
      </c>
      <c r="O35" s="386" t="str" cm="1">
        <f t="array" ref="O35">IFERROR(INDEX('Guias Salariais'!$D$1:$D$1000,SMALL(IF(O$1='Guias Salariais'!$C$1:$C$1000,ROW('Guias Salariais'!$C$1:$C$1000)-ROW('Guias Salariais'!$C$1)+1),ROW(34:34))),"")</f>
        <v/>
      </c>
      <c r="P35" s="383" t="str" cm="1">
        <f t="array" ref="P35">IFERROR(INDEX('Guias Salariais'!$D$1:$D$1000,SMALL(IF(P$1='Guias Salariais'!$C$1:$C$1000,ROW('Guias Salariais'!$C$1:$C$1000)-ROW('Guias Salariais'!$C$1)+1),ROW(34:34))),"")</f>
        <v/>
      </c>
      <c r="Q35" s="385" t="str" cm="1">
        <f t="array" ref="Q35">IFERROR(INDEX('Guias Salariais'!$D$1:$D$1000,SMALL(IF(Q$1='Guias Salariais'!$C$1:$C$1000,ROW('Guias Salariais'!$C$1:$C$1000)-ROW('Guias Salariais'!$C$1)+1),ROW(34:34))),"")</f>
        <v/>
      </c>
      <c r="R35" s="385" t="str" cm="1">
        <f t="array" ref="R35">IFERROR(INDEX('Guias Salariais'!$D$1:$D$1000,SMALL(IF(R$1='Guias Salariais'!$C$1:$C$1000,ROW('Guias Salariais'!$C$1:$C$1000)-ROW('Guias Salariais'!$C$1)+1),ROW(34:34))),"")</f>
        <v/>
      </c>
      <c r="S35" s="276" t="str" cm="1">
        <f t="array" ref="S35">IFERROR(INDEX('Guias Salariais'!$D$1:$D$1000,SMALL(IF(S$1='Guias Salariais'!$C$1:$C$1000,ROW('Guias Salariais'!$C$1:$C$1000)-ROW('Guias Salariais'!$C$1)+1),ROW(34:34))),"")</f>
        <v/>
      </c>
      <c r="T35" s="386" t="str" cm="1">
        <f t="array" ref="T35">IFERROR(INDEX('Guias Salariais'!$D$1:$D$1000,SMALL(IF(T$1='Guias Salariais'!$C$1:$C$1000,ROW('Guias Salariais'!$C$1:$C$1000)-ROW('Guias Salariais'!$C$1)+1),ROW(34:34))),"")</f>
        <v/>
      </c>
      <c r="U35" s="386" t="str" cm="1">
        <f t="array" ref="U35">IFERROR(INDEX('Guias Salariais'!$D$1:$D$1000,SMALL(IF(U$1='Guias Salariais'!$C$1:$C$1000,ROW('Guias Salariais'!$C$1:$C$1000)-ROW('Guias Salariais'!$C$1)+1),ROW(34:34))),"")</f>
        <v/>
      </c>
      <c r="V35" s="383" t="str" cm="1">
        <f t="array" ref="V35">IFERROR(INDEX('Guias Salariais'!$D$1:$D$1000,SMALL(IF(V$1='Guias Salariais'!$C$1:$C$1000,ROW('Guias Salariais'!$C$1:$C$1000)-ROW('Guias Salariais'!$C$1)+1),ROW(34:34))),"")</f>
        <v/>
      </c>
      <c r="W35" s="385" t="str" cm="1">
        <f t="array" ref="W35">IFERROR(INDEX('Guias Salariais'!$D$1:$D$1000,SMALL(IF(W$1='Guias Salariais'!$C$1:$C$1000,ROW('Guias Salariais'!$C$1:$C$1000)-ROW('Guias Salariais'!$C$1)+1),ROW(34:34))),"")</f>
        <v/>
      </c>
      <c r="X35" s="385" t="str" cm="1">
        <f t="array" ref="X35">IFERROR(INDEX('Guias Salariais'!$D$1:$D$1000,SMALL(IF(X$1='Guias Salariais'!$C$1:$C$1000,ROW('Guias Salariais'!$C$1:$C$1000)-ROW('Guias Salariais'!$C$1)+1),ROW(34:34))),"")</f>
        <v/>
      </c>
      <c r="Y35" s="276" t="str" cm="1">
        <f t="array" ref="Y35">IFERROR(INDEX('Guias Salariais'!$D$1:$D$1000,SMALL(IF(Y$1='Guias Salariais'!$C$1:$C$1000,ROW('Guias Salariais'!$C$1:$C$1000)-ROW('Guias Salariais'!$C$1)+1),ROW(34:34))),"")</f>
        <v/>
      </c>
      <c r="Z35" s="386" t="str" cm="1">
        <f t="array" ref="Z35">IFERROR(INDEX('Guias Salariais'!$D$1:$D$1000,SMALL(IF(Z$1='Guias Salariais'!$C$1:$C$1000,ROW('Guias Salariais'!$C$1:$C$1000)-ROW('Guias Salariais'!$C$1)+1),ROW(34:34))),"")</f>
        <v/>
      </c>
      <c r="AA35" s="386" t="str" cm="1">
        <f t="array" ref="AA35">IFERROR(INDEX('Guias Salariais'!$D$1:$D$1000,SMALL(IF(AA$1='Guias Salariais'!$C$1:$C$1000,ROW('Guias Salariais'!$C$1:$C$1000)-ROW('Guias Salariais'!$C$1)+1),ROW(34:34))),"")</f>
        <v/>
      </c>
      <c r="AB35" s="383" t="str" cm="1">
        <f t="array" ref="AB35">IFERROR(INDEX('Guias Salariais'!$D$1:$D$1000,SMALL(IF(AB$1='Guias Salariais'!$C$1:$C$1000,ROW('Guias Salariais'!$C$1:$C$1000)-ROW('Guias Salariais'!$C$1)+1),ROW(34:34))),"")</f>
        <v/>
      </c>
      <c r="AC35" s="385" t="str" cm="1">
        <f t="array" ref="AC35">IFERROR(INDEX('Guias Salariais'!$D$1:$D$1000,SMALL(IF(AC$1='Guias Salariais'!$C$1:$C$1000,ROW('Guias Salariais'!$C$1:$C$1000)-ROW('Guias Salariais'!$C$1)+1),ROW(34:34))),"")</f>
        <v/>
      </c>
      <c r="AD35" s="385" t="str" cm="1">
        <f t="array" ref="AD35">IFERROR(INDEX('Guias Salariais'!$D$1:$D$1000,SMALL(IF(AD$1='Guias Salariais'!$C$1:$C$1000,ROW('Guias Salariais'!$C$1:$C$1000)-ROW('Guias Salariais'!$C$1)+1),ROW(34:34))),"")</f>
        <v/>
      </c>
      <c r="AE35" s="276" t="str" cm="1">
        <f t="array" ref="AE35">IFERROR(INDEX('Guias Salariais'!$D$1:$D$1000,SMALL(IF(AE$1='Guias Salariais'!$C$1:$C$1000,ROW('Guias Salariais'!$C$1:$C$1000)-ROW('Guias Salariais'!$C$1)+1),ROW(34:34))),"")</f>
        <v/>
      </c>
      <c r="AF35" s="386" t="str" cm="1">
        <f t="array" ref="AF35">IFERROR(INDEX('Guias Salariais'!$D$1:$D$1000,SMALL(IF(AF$1='Guias Salariais'!$C$1:$C$1000,ROW('Guias Salariais'!$C$1:$C$1000)-ROW('Guias Salariais'!$C$1)+1),ROW(34:34))),"")</f>
        <v/>
      </c>
      <c r="AG35" s="386" t="str" cm="1">
        <f t="array" ref="AG35">IFERROR(INDEX('Guias Salariais'!$D$1:$D$1000,SMALL(IF(AG$1='Guias Salariais'!$C$1:$C$1000,ROW('Guias Salariais'!$C$1:$C$1000)-ROW('Guias Salariais'!$C$1)+1),ROW(34:34))),"")</f>
        <v/>
      </c>
      <c r="AH35" s="626" t="str" cm="1">
        <f t="array" ref="AH35">IFERROR(INDEX('Guias Salariais'!$D$1:$D$1000,SMALL(IF(AH$1='Guias Salariais'!$C$1:$C$1000,ROW('Guias Salariais'!$C$1:$C$1000)-ROW('Guias Salariais'!$C$1)+1),ROW(34:34))),"")</f>
        <v/>
      </c>
      <c r="AI35" s="386" t="str" cm="1">
        <f t="array" ref="AI35">IFERROR(INDEX('Guias Salariais'!$D$1:$D$1000,SMALL(IF(AI$1='Guias Salariais'!$C$1:$C$1000,ROW('Guias Salariais'!$C$1:$C$1000)-ROW('Guias Salariais'!$C$1)+1),ROW(34:34))),"")</f>
        <v/>
      </c>
      <c r="AJ35" s="549" t="str" cm="1">
        <f t="array" ref="AJ35">IFERROR(INDEX('Guias Salariais'!$D$1:$D$1000,SMALL(IF(AJ$1='Guias Salariais'!$C$1:$C$1000,ROW('Guias Salariais'!$C$1:$C$1000)-ROW('Guias Salariais'!$C$1)+1),ROW(34:34))),"")</f>
        <v/>
      </c>
    </row>
    <row r="36" spans="1:36" x14ac:dyDescent="0.25">
      <c r="A36" s="689"/>
      <c r="B36" s="383" t="str" cm="1">
        <f t="array" ref="B36">IFERROR(INDEX('Guias Salariais'!$D$1:$D$1000,SMALL(IF(B$1='Guias Salariais'!$C$1:$C$1000,ROW('Guias Salariais'!$C$1:$C$1000)-ROW('Guias Salariais'!$C$1)+1),ROW(35:35))),"")</f>
        <v/>
      </c>
      <c r="C36" s="385" t="str" cm="1">
        <f t="array" ref="C36">IFERROR(INDEX('Guias Salariais'!$D$1:$D$1000,SMALL(IF(C$1='Guias Salariais'!$C$1:$C$1000,ROW('Guias Salariais'!$C$1:$C$1000)-ROW('Guias Salariais'!$C$1)+1),ROW(35:35))),"")</f>
        <v/>
      </c>
      <c r="D36" s="385" t="str" cm="1">
        <f t="array" ref="D36">IFERROR(INDEX('Guias Salariais'!$D$1:$D$1000,SMALL(IF(D$1='Guias Salariais'!$C$1:$C$1000,ROW('Guias Salariais'!$C$1:$C$1000)-ROW('Guias Salariais'!$C$1)+1),ROW(35:35))),"")</f>
        <v/>
      </c>
      <c r="E36" s="276" t="str" cm="1">
        <f t="array" ref="E36">IFERROR(INDEX('Guias Salariais'!$D$1:$D$1000,SMALL(IF(E$1='Guias Salariais'!$C$1:$C$1000,ROW('Guias Salariais'!$C$1:$C$1000)-ROW('Guias Salariais'!$C$1)+1),ROW(35:35))),"")</f>
        <v/>
      </c>
      <c r="F36" s="386" t="str" cm="1">
        <f t="array" ref="F36">IFERROR(INDEX('Guias Salariais'!$D$1:$D$1000,SMALL(IF(F$1='Guias Salariais'!$C$1:$C$1000,ROW('Guias Salariais'!$C$1:$C$1000)-ROW('Guias Salariais'!$C$1)+1),ROW(35:35))),"")</f>
        <v/>
      </c>
      <c r="G36" s="386" t="str" cm="1">
        <f t="array" ref="G36">IFERROR(INDEX('Guias Salariais'!$D$1:$D$1000,SMALL(IF(G$1='Guias Salariais'!$C$1:$C$1000,ROW('Guias Salariais'!$C$1:$C$1000)-ROW('Guias Salariais'!$C$1)+1),ROW(35:35))),"")</f>
        <v/>
      </c>
      <c r="H36" s="383" t="str" cm="1">
        <f t="array" ref="H36">IFERROR(INDEX('Guias Salariais'!$D$1:$D$1000,SMALL(IF(H$1='Guias Salariais'!$C$1:$C$1000,ROW('Guias Salariais'!$C$1:$C$1000)-ROW('Guias Salariais'!$C$1)+1),ROW(35:35))),"")</f>
        <v/>
      </c>
      <c r="I36" s="276" t="str" cm="1">
        <f t="array" ref="I36">IFERROR(INDEX('Guias Salariais'!$D$1:$D$1000,SMALL(IF(I$1='Guias Salariais'!$C$1:$C$1000,ROW('Guias Salariais'!$C$1:$C$1000)-ROW('Guias Salariais'!$C$1)+1),ROW(35:35))),"")</f>
        <v/>
      </c>
      <c r="J36" s="386" t="str" cm="1">
        <f t="array" ref="J36">IFERROR(INDEX('Guias Salariais'!$D$1:$D$1000,SMALL(IF(J$1='Guias Salariais'!$C$1:$C$1000,ROW('Guias Salariais'!$C$1:$C$1000)-ROW('Guias Salariais'!$C$1)+1),ROW(35:35))),"")</f>
        <v/>
      </c>
      <c r="K36" s="386" t="str" cm="1">
        <f t="array" ref="K36">IFERROR(INDEX('Guias Salariais'!$D$1:$D$1000,SMALL(IF(K$1='Guias Salariais'!$C$1:$C$1000,ROW('Guias Salariais'!$C$1:$C$1000)-ROW('Guias Salariais'!$C$1)+1),ROW(35:35))),"")</f>
        <v/>
      </c>
      <c r="L36" s="383" t="str" cm="1">
        <f t="array" ref="L36">IFERROR(INDEX('Guias Salariais'!$D$1:$D$1000,SMALL(IF(L$1='Guias Salariais'!$C$1:$C$1000,ROW('Guias Salariais'!$C$1:$C$1000)-ROW('Guias Salariais'!$C$1)+1),ROW(35:35))),"")</f>
        <v/>
      </c>
      <c r="M36" s="276" t="str" cm="1">
        <f t="array" ref="M36">IFERROR(INDEX('Guias Salariais'!$D$1:$D$1000,SMALL(IF(M$1='Guias Salariais'!$C$1:$C$1000,ROW('Guias Salariais'!$C$1:$C$1000)-ROW('Guias Salariais'!$C$1)+1),ROW(35:35))),"")</f>
        <v/>
      </c>
      <c r="N36" s="386" t="str" cm="1">
        <f t="array" ref="N36">IFERROR(INDEX('Guias Salariais'!$D$1:$D$1000,SMALL(IF(N$1='Guias Salariais'!$C$1:$C$1000,ROW('Guias Salariais'!$C$1:$C$1000)-ROW('Guias Salariais'!$C$1)+1),ROW(35:35))),"")</f>
        <v/>
      </c>
      <c r="O36" s="386" t="str" cm="1">
        <f t="array" ref="O36">IFERROR(INDEX('Guias Salariais'!$D$1:$D$1000,SMALL(IF(O$1='Guias Salariais'!$C$1:$C$1000,ROW('Guias Salariais'!$C$1:$C$1000)-ROW('Guias Salariais'!$C$1)+1),ROW(35:35))),"")</f>
        <v/>
      </c>
      <c r="P36" s="383" t="str" cm="1">
        <f t="array" ref="P36">IFERROR(INDEX('Guias Salariais'!$D$1:$D$1000,SMALL(IF(P$1='Guias Salariais'!$C$1:$C$1000,ROW('Guias Salariais'!$C$1:$C$1000)-ROW('Guias Salariais'!$C$1)+1),ROW(35:35))),"")</f>
        <v/>
      </c>
      <c r="Q36" s="385" t="str" cm="1">
        <f t="array" ref="Q36">IFERROR(INDEX('Guias Salariais'!$D$1:$D$1000,SMALL(IF(Q$1='Guias Salariais'!$C$1:$C$1000,ROW('Guias Salariais'!$C$1:$C$1000)-ROW('Guias Salariais'!$C$1)+1),ROW(35:35))),"")</f>
        <v/>
      </c>
      <c r="R36" s="385" t="str" cm="1">
        <f t="array" ref="R36">IFERROR(INDEX('Guias Salariais'!$D$1:$D$1000,SMALL(IF(R$1='Guias Salariais'!$C$1:$C$1000,ROW('Guias Salariais'!$C$1:$C$1000)-ROW('Guias Salariais'!$C$1)+1),ROW(35:35))),"")</f>
        <v/>
      </c>
      <c r="S36" s="276" t="str" cm="1">
        <f t="array" ref="S36">IFERROR(INDEX('Guias Salariais'!$D$1:$D$1000,SMALL(IF(S$1='Guias Salariais'!$C$1:$C$1000,ROW('Guias Salariais'!$C$1:$C$1000)-ROW('Guias Salariais'!$C$1)+1),ROW(35:35))),"")</f>
        <v/>
      </c>
      <c r="T36" s="386" t="str" cm="1">
        <f t="array" ref="T36">IFERROR(INDEX('Guias Salariais'!$D$1:$D$1000,SMALL(IF(T$1='Guias Salariais'!$C$1:$C$1000,ROW('Guias Salariais'!$C$1:$C$1000)-ROW('Guias Salariais'!$C$1)+1),ROW(35:35))),"")</f>
        <v/>
      </c>
      <c r="U36" s="386" t="str" cm="1">
        <f t="array" ref="U36">IFERROR(INDEX('Guias Salariais'!$D$1:$D$1000,SMALL(IF(U$1='Guias Salariais'!$C$1:$C$1000,ROW('Guias Salariais'!$C$1:$C$1000)-ROW('Guias Salariais'!$C$1)+1),ROW(35:35))),"")</f>
        <v/>
      </c>
      <c r="V36" s="383" t="str" cm="1">
        <f t="array" ref="V36">IFERROR(INDEX('Guias Salariais'!$D$1:$D$1000,SMALL(IF(V$1='Guias Salariais'!$C$1:$C$1000,ROW('Guias Salariais'!$C$1:$C$1000)-ROW('Guias Salariais'!$C$1)+1),ROW(35:35))),"")</f>
        <v/>
      </c>
      <c r="W36" s="385" t="str" cm="1">
        <f t="array" ref="W36">IFERROR(INDEX('Guias Salariais'!$D$1:$D$1000,SMALL(IF(W$1='Guias Salariais'!$C$1:$C$1000,ROW('Guias Salariais'!$C$1:$C$1000)-ROW('Guias Salariais'!$C$1)+1),ROW(35:35))),"")</f>
        <v/>
      </c>
      <c r="X36" s="385" t="str" cm="1">
        <f t="array" ref="X36">IFERROR(INDEX('Guias Salariais'!$D$1:$D$1000,SMALL(IF(X$1='Guias Salariais'!$C$1:$C$1000,ROW('Guias Salariais'!$C$1:$C$1000)-ROW('Guias Salariais'!$C$1)+1),ROW(35:35))),"")</f>
        <v/>
      </c>
      <c r="Y36" s="276" t="str" cm="1">
        <f t="array" ref="Y36">IFERROR(INDEX('Guias Salariais'!$D$1:$D$1000,SMALL(IF(Y$1='Guias Salariais'!$C$1:$C$1000,ROW('Guias Salariais'!$C$1:$C$1000)-ROW('Guias Salariais'!$C$1)+1),ROW(35:35))),"")</f>
        <v/>
      </c>
      <c r="Z36" s="386" t="str" cm="1">
        <f t="array" ref="Z36">IFERROR(INDEX('Guias Salariais'!$D$1:$D$1000,SMALL(IF(Z$1='Guias Salariais'!$C$1:$C$1000,ROW('Guias Salariais'!$C$1:$C$1000)-ROW('Guias Salariais'!$C$1)+1),ROW(35:35))),"")</f>
        <v/>
      </c>
      <c r="AA36" s="386" t="str" cm="1">
        <f t="array" ref="AA36">IFERROR(INDEX('Guias Salariais'!$D$1:$D$1000,SMALL(IF(AA$1='Guias Salariais'!$C$1:$C$1000,ROW('Guias Salariais'!$C$1:$C$1000)-ROW('Guias Salariais'!$C$1)+1),ROW(35:35))),"")</f>
        <v/>
      </c>
      <c r="AB36" s="383" t="str" cm="1">
        <f t="array" ref="AB36">IFERROR(INDEX('Guias Salariais'!$D$1:$D$1000,SMALL(IF(AB$1='Guias Salariais'!$C$1:$C$1000,ROW('Guias Salariais'!$C$1:$C$1000)-ROW('Guias Salariais'!$C$1)+1),ROW(35:35))),"")</f>
        <v/>
      </c>
      <c r="AC36" s="385" t="str" cm="1">
        <f t="array" ref="AC36">IFERROR(INDEX('Guias Salariais'!$D$1:$D$1000,SMALL(IF(AC$1='Guias Salariais'!$C$1:$C$1000,ROW('Guias Salariais'!$C$1:$C$1000)-ROW('Guias Salariais'!$C$1)+1),ROW(35:35))),"")</f>
        <v/>
      </c>
      <c r="AD36" s="385" t="str" cm="1">
        <f t="array" ref="AD36">IFERROR(INDEX('Guias Salariais'!$D$1:$D$1000,SMALL(IF(AD$1='Guias Salariais'!$C$1:$C$1000,ROW('Guias Salariais'!$C$1:$C$1000)-ROW('Guias Salariais'!$C$1)+1),ROW(35:35))),"")</f>
        <v/>
      </c>
      <c r="AE36" s="276" t="str" cm="1">
        <f t="array" ref="AE36">IFERROR(INDEX('Guias Salariais'!$D$1:$D$1000,SMALL(IF(AE$1='Guias Salariais'!$C$1:$C$1000,ROW('Guias Salariais'!$C$1:$C$1000)-ROW('Guias Salariais'!$C$1)+1),ROW(35:35))),"")</f>
        <v/>
      </c>
      <c r="AF36" s="386" t="str" cm="1">
        <f t="array" ref="AF36">IFERROR(INDEX('Guias Salariais'!$D$1:$D$1000,SMALL(IF(AF$1='Guias Salariais'!$C$1:$C$1000,ROW('Guias Salariais'!$C$1:$C$1000)-ROW('Guias Salariais'!$C$1)+1),ROW(35:35))),"")</f>
        <v/>
      </c>
      <c r="AG36" s="386" t="str" cm="1">
        <f t="array" ref="AG36">IFERROR(INDEX('Guias Salariais'!$D$1:$D$1000,SMALL(IF(AG$1='Guias Salariais'!$C$1:$C$1000,ROW('Guias Salariais'!$C$1:$C$1000)-ROW('Guias Salariais'!$C$1)+1),ROW(35:35))),"")</f>
        <v/>
      </c>
      <c r="AH36" s="626" t="str" cm="1">
        <f t="array" ref="AH36">IFERROR(INDEX('Guias Salariais'!$D$1:$D$1000,SMALL(IF(AH$1='Guias Salariais'!$C$1:$C$1000,ROW('Guias Salariais'!$C$1:$C$1000)-ROW('Guias Salariais'!$C$1)+1),ROW(35:35))),"")</f>
        <v/>
      </c>
      <c r="AI36" s="386" t="str" cm="1">
        <f t="array" ref="AI36">IFERROR(INDEX('Guias Salariais'!$D$1:$D$1000,SMALL(IF(AI$1='Guias Salariais'!$C$1:$C$1000,ROW('Guias Salariais'!$C$1:$C$1000)-ROW('Guias Salariais'!$C$1)+1),ROW(35:35))),"")</f>
        <v/>
      </c>
      <c r="AJ36" s="549" t="str" cm="1">
        <f t="array" ref="AJ36">IFERROR(INDEX('Guias Salariais'!$D$1:$D$1000,SMALL(IF(AJ$1='Guias Salariais'!$C$1:$C$1000,ROW('Guias Salariais'!$C$1:$C$1000)-ROW('Guias Salariais'!$C$1)+1),ROW(35:35))),"")</f>
        <v/>
      </c>
    </row>
    <row r="37" spans="1:36" x14ac:dyDescent="0.25">
      <c r="A37" s="689"/>
      <c r="B37" s="383" t="str" cm="1">
        <f t="array" ref="B37">IFERROR(INDEX('Guias Salariais'!$D$1:$D$1000,SMALL(IF(B$1='Guias Salariais'!$C$1:$C$1000,ROW('Guias Salariais'!$C$1:$C$1000)-ROW('Guias Salariais'!$C$1)+1),ROW(36:36))),"")</f>
        <v/>
      </c>
      <c r="C37" s="385" t="str" cm="1">
        <f t="array" ref="C37">IFERROR(INDEX('Guias Salariais'!$D$1:$D$1000,SMALL(IF(C$1='Guias Salariais'!$C$1:$C$1000,ROW('Guias Salariais'!$C$1:$C$1000)-ROW('Guias Salariais'!$C$1)+1),ROW(36:36))),"")</f>
        <v/>
      </c>
      <c r="D37" s="385" t="str" cm="1">
        <f t="array" ref="D37">IFERROR(INDEX('Guias Salariais'!$D$1:$D$1000,SMALL(IF(D$1='Guias Salariais'!$C$1:$C$1000,ROW('Guias Salariais'!$C$1:$C$1000)-ROW('Guias Salariais'!$C$1)+1),ROW(36:36))),"")</f>
        <v/>
      </c>
      <c r="E37" s="276" t="str" cm="1">
        <f t="array" ref="E37">IFERROR(INDEX('Guias Salariais'!$D$1:$D$1000,SMALL(IF(E$1='Guias Salariais'!$C$1:$C$1000,ROW('Guias Salariais'!$C$1:$C$1000)-ROW('Guias Salariais'!$C$1)+1),ROW(36:36))),"")</f>
        <v/>
      </c>
      <c r="F37" s="386" t="str" cm="1">
        <f t="array" ref="F37">IFERROR(INDEX('Guias Salariais'!$D$1:$D$1000,SMALL(IF(F$1='Guias Salariais'!$C$1:$C$1000,ROW('Guias Salariais'!$C$1:$C$1000)-ROW('Guias Salariais'!$C$1)+1),ROW(36:36))),"")</f>
        <v/>
      </c>
      <c r="G37" s="386" t="str" cm="1">
        <f t="array" ref="G37">IFERROR(INDEX('Guias Salariais'!$D$1:$D$1000,SMALL(IF(G$1='Guias Salariais'!$C$1:$C$1000,ROW('Guias Salariais'!$C$1:$C$1000)-ROW('Guias Salariais'!$C$1)+1),ROW(36:36))),"")</f>
        <v/>
      </c>
      <c r="H37" s="383" t="str" cm="1">
        <f t="array" ref="H37">IFERROR(INDEX('Guias Salariais'!$D$1:$D$1000,SMALL(IF(H$1='Guias Salariais'!$C$1:$C$1000,ROW('Guias Salariais'!$C$1:$C$1000)-ROW('Guias Salariais'!$C$1)+1),ROW(36:36))),"")</f>
        <v/>
      </c>
      <c r="I37" s="276" t="str" cm="1">
        <f t="array" ref="I37">IFERROR(INDEX('Guias Salariais'!$D$1:$D$1000,SMALL(IF(I$1='Guias Salariais'!$C$1:$C$1000,ROW('Guias Salariais'!$C$1:$C$1000)-ROW('Guias Salariais'!$C$1)+1),ROW(36:36))),"")</f>
        <v/>
      </c>
      <c r="J37" s="386" t="str" cm="1">
        <f t="array" ref="J37">IFERROR(INDEX('Guias Salariais'!$D$1:$D$1000,SMALL(IF(J$1='Guias Salariais'!$C$1:$C$1000,ROW('Guias Salariais'!$C$1:$C$1000)-ROW('Guias Salariais'!$C$1)+1),ROW(36:36))),"")</f>
        <v/>
      </c>
      <c r="K37" s="386" t="str" cm="1">
        <f t="array" ref="K37">IFERROR(INDEX('Guias Salariais'!$D$1:$D$1000,SMALL(IF(K$1='Guias Salariais'!$C$1:$C$1000,ROW('Guias Salariais'!$C$1:$C$1000)-ROW('Guias Salariais'!$C$1)+1),ROW(36:36))),"")</f>
        <v/>
      </c>
      <c r="L37" s="383" t="str" cm="1">
        <f t="array" ref="L37">IFERROR(INDEX('Guias Salariais'!$D$1:$D$1000,SMALL(IF(L$1='Guias Salariais'!$C$1:$C$1000,ROW('Guias Salariais'!$C$1:$C$1000)-ROW('Guias Salariais'!$C$1)+1),ROW(36:36))),"")</f>
        <v/>
      </c>
      <c r="M37" s="276" t="str" cm="1">
        <f t="array" ref="M37">IFERROR(INDEX('Guias Salariais'!$D$1:$D$1000,SMALL(IF(M$1='Guias Salariais'!$C$1:$C$1000,ROW('Guias Salariais'!$C$1:$C$1000)-ROW('Guias Salariais'!$C$1)+1),ROW(36:36))),"")</f>
        <v/>
      </c>
      <c r="N37" s="386" t="str" cm="1">
        <f t="array" ref="N37">IFERROR(INDEX('Guias Salariais'!$D$1:$D$1000,SMALL(IF(N$1='Guias Salariais'!$C$1:$C$1000,ROW('Guias Salariais'!$C$1:$C$1000)-ROW('Guias Salariais'!$C$1)+1),ROW(36:36))),"")</f>
        <v/>
      </c>
      <c r="O37" s="386" t="str" cm="1">
        <f t="array" ref="O37">IFERROR(INDEX('Guias Salariais'!$D$1:$D$1000,SMALL(IF(O$1='Guias Salariais'!$C$1:$C$1000,ROW('Guias Salariais'!$C$1:$C$1000)-ROW('Guias Salariais'!$C$1)+1),ROW(36:36))),"")</f>
        <v/>
      </c>
      <c r="P37" s="383" t="str" cm="1">
        <f t="array" ref="P37">IFERROR(INDEX('Guias Salariais'!$D$1:$D$1000,SMALL(IF(P$1='Guias Salariais'!$C$1:$C$1000,ROW('Guias Salariais'!$C$1:$C$1000)-ROW('Guias Salariais'!$C$1)+1),ROW(36:36))),"")</f>
        <v/>
      </c>
      <c r="Q37" s="385" t="str" cm="1">
        <f t="array" ref="Q37">IFERROR(INDEX('Guias Salariais'!$D$1:$D$1000,SMALL(IF(Q$1='Guias Salariais'!$C$1:$C$1000,ROW('Guias Salariais'!$C$1:$C$1000)-ROW('Guias Salariais'!$C$1)+1),ROW(36:36))),"")</f>
        <v/>
      </c>
      <c r="R37" s="385" t="str" cm="1">
        <f t="array" ref="R37">IFERROR(INDEX('Guias Salariais'!$D$1:$D$1000,SMALL(IF(R$1='Guias Salariais'!$C$1:$C$1000,ROW('Guias Salariais'!$C$1:$C$1000)-ROW('Guias Salariais'!$C$1)+1),ROW(36:36))),"")</f>
        <v/>
      </c>
      <c r="S37" s="276" t="str" cm="1">
        <f t="array" ref="S37">IFERROR(INDEX('Guias Salariais'!$D$1:$D$1000,SMALL(IF(S$1='Guias Salariais'!$C$1:$C$1000,ROW('Guias Salariais'!$C$1:$C$1000)-ROW('Guias Salariais'!$C$1)+1),ROW(36:36))),"")</f>
        <v/>
      </c>
      <c r="T37" s="386" t="str" cm="1">
        <f t="array" ref="T37">IFERROR(INDEX('Guias Salariais'!$D$1:$D$1000,SMALL(IF(T$1='Guias Salariais'!$C$1:$C$1000,ROW('Guias Salariais'!$C$1:$C$1000)-ROW('Guias Salariais'!$C$1)+1),ROW(36:36))),"")</f>
        <v/>
      </c>
      <c r="U37" s="386" t="str" cm="1">
        <f t="array" ref="U37">IFERROR(INDEX('Guias Salariais'!$D$1:$D$1000,SMALL(IF(U$1='Guias Salariais'!$C$1:$C$1000,ROW('Guias Salariais'!$C$1:$C$1000)-ROW('Guias Salariais'!$C$1)+1),ROW(36:36))),"")</f>
        <v/>
      </c>
      <c r="V37" s="383" t="str" cm="1">
        <f t="array" ref="V37">IFERROR(INDEX('Guias Salariais'!$D$1:$D$1000,SMALL(IF(V$1='Guias Salariais'!$C$1:$C$1000,ROW('Guias Salariais'!$C$1:$C$1000)-ROW('Guias Salariais'!$C$1)+1),ROW(36:36))),"")</f>
        <v/>
      </c>
      <c r="W37" s="385" t="str" cm="1">
        <f t="array" ref="W37">IFERROR(INDEX('Guias Salariais'!$D$1:$D$1000,SMALL(IF(W$1='Guias Salariais'!$C$1:$C$1000,ROW('Guias Salariais'!$C$1:$C$1000)-ROW('Guias Salariais'!$C$1)+1),ROW(36:36))),"")</f>
        <v/>
      </c>
      <c r="X37" s="385" t="str" cm="1">
        <f t="array" ref="X37">IFERROR(INDEX('Guias Salariais'!$D$1:$D$1000,SMALL(IF(X$1='Guias Salariais'!$C$1:$C$1000,ROW('Guias Salariais'!$C$1:$C$1000)-ROW('Guias Salariais'!$C$1)+1),ROW(36:36))),"")</f>
        <v/>
      </c>
      <c r="Y37" s="276" t="str" cm="1">
        <f t="array" ref="Y37">IFERROR(INDEX('Guias Salariais'!$D$1:$D$1000,SMALL(IF(Y$1='Guias Salariais'!$C$1:$C$1000,ROW('Guias Salariais'!$C$1:$C$1000)-ROW('Guias Salariais'!$C$1)+1),ROW(36:36))),"")</f>
        <v/>
      </c>
      <c r="Z37" s="386" t="str" cm="1">
        <f t="array" ref="Z37">IFERROR(INDEX('Guias Salariais'!$D$1:$D$1000,SMALL(IF(Z$1='Guias Salariais'!$C$1:$C$1000,ROW('Guias Salariais'!$C$1:$C$1000)-ROW('Guias Salariais'!$C$1)+1),ROW(36:36))),"")</f>
        <v/>
      </c>
      <c r="AA37" s="386" t="str" cm="1">
        <f t="array" ref="AA37">IFERROR(INDEX('Guias Salariais'!$D$1:$D$1000,SMALL(IF(AA$1='Guias Salariais'!$C$1:$C$1000,ROW('Guias Salariais'!$C$1:$C$1000)-ROW('Guias Salariais'!$C$1)+1),ROW(36:36))),"")</f>
        <v/>
      </c>
      <c r="AB37" s="383" t="str" cm="1">
        <f t="array" ref="AB37">IFERROR(INDEX('Guias Salariais'!$D$1:$D$1000,SMALL(IF(AB$1='Guias Salariais'!$C$1:$C$1000,ROW('Guias Salariais'!$C$1:$C$1000)-ROW('Guias Salariais'!$C$1)+1),ROW(36:36))),"")</f>
        <v/>
      </c>
      <c r="AC37" s="385" t="str" cm="1">
        <f t="array" ref="AC37">IFERROR(INDEX('Guias Salariais'!$D$1:$D$1000,SMALL(IF(AC$1='Guias Salariais'!$C$1:$C$1000,ROW('Guias Salariais'!$C$1:$C$1000)-ROW('Guias Salariais'!$C$1)+1),ROW(36:36))),"")</f>
        <v/>
      </c>
      <c r="AD37" s="385" t="str" cm="1">
        <f t="array" ref="AD37">IFERROR(INDEX('Guias Salariais'!$D$1:$D$1000,SMALL(IF(AD$1='Guias Salariais'!$C$1:$C$1000,ROW('Guias Salariais'!$C$1:$C$1000)-ROW('Guias Salariais'!$C$1)+1),ROW(36:36))),"")</f>
        <v/>
      </c>
      <c r="AE37" s="276" t="str" cm="1">
        <f t="array" ref="AE37">IFERROR(INDEX('Guias Salariais'!$D$1:$D$1000,SMALL(IF(AE$1='Guias Salariais'!$C$1:$C$1000,ROW('Guias Salariais'!$C$1:$C$1000)-ROW('Guias Salariais'!$C$1)+1),ROW(36:36))),"")</f>
        <v/>
      </c>
      <c r="AF37" s="386" t="str" cm="1">
        <f t="array" ref="AF37">IFERROR(INDEX('Guias Salariais'!$D$1:$D$1000,SMALL(IF(AF$1='Guias Salariais'!$C$1:$C$1000,ROW('Guias Salariais'!$C$1:$C$1000)-ROW('Guias Salariais'!$C$1)+1),ROW(36:36))),"")</f>
        <v/>
      </c>
      <c r="AG37" s="386" t="str" cm="1">
        <f t="array" ref="AG37">IFERROR(INDEX('Guias Salariais'!$D$1:$D$1000,SMALL(IF(AG$1='Guias Salariais'!$C$1:$C$1000,ROW('Guias Salariais'!$C$1:$C$1000)-ROW('Guias Salariais'!$C$1)+1),ROW(36:36))),"")</f>
        <v/>
      </c>
      <c r="AH37" s="626" t="str" cm="1">
        <f t="array" ref="AH37">IFERROR(INDEX('Guias Salariais'!$D$1:$D$1000,SMALL(IF(AH$1='Guias Salariais'!$C$1:$C$1000,ROW('Guias Salariais'!$C$1:$C$1000)-ROW('Guias Salariais'!$C$1)+1),ROW(36:36))),"")</f>
        <v/>
      </c>
      <c r="AI37" s="386" t="str" cm="1">
        <f t="array" ref="AI37">IFERROR(INDEX('Guias Salariais'!$D$1:$D$1000,SMALL(IF(AI$1='Guias Salariais'!$C$1:$C$1000,ROW('Guias Salariais'!$C$1:$C$1000)-ROW('Guias Salariais'!$C$1)+1),ROW(36:36))),"")</f>
        <v/>
      </c>
      <c r="AJ37" s="549" t="str" cm="1">
        <f t="array" ref="AJ37">IFERROR(INDEX('Guias Salariais'!$D$1:$D$1000,SMALL(IF(AJ$1='Guias Salariais'!$C$1:$C$1000,ROW('Guias Salariais'!$C$1:$C$1000)-ROW('Guias Salariais'!$C$1)+1),ROW(36:36))),"")</f>
        <v/>
      </c>
    </row>
    <row r="38" spans="1:36" ht="15.75" thickBot="1" x14ac:dyDescent="0.3">
      <c r="A38" s="690"/>
      <c r="B38" s="383" t="str" cm="1">
        <f t="array" ref="B38">IFERROR(INDEX('Guias Salariais'!$D$1:$D$1000,SMALL(IF(B$1='Guias Salariais'!$C$1:$C$1000,ROW('Guias Salariais'!$C$1:$C$1000)-ROW('Guias Salariais'!$C$1)+1),ROW(37:37))),"")</f>
        <v/>
      </c>
      <c r="C38" s="385" t="str" cm="1">
        <f t="array" ref="C38">IFERROR(INDEX('Guias Salariais'!$D$1:$D$1000,SMALL(IF(C$1='Guias Salariais'!$C$1:$C$1000,ROW('Guias Salariais'!$C$1:$C$1000)-ROW('Guias Salariais'!$C$1)+1),ROW(37:37))),"")</f>
        <v/>
      </c>
      <c r="D38" s="385" t="str" cm="1">
        <f t="array" ref="D38">IFERROR(INDEX('Guias Salariais'!$D$1:$D$1000,SMALL(IF(D$1='Guias Salariais'!$C$1:$C$1000,ROW('Guias Salariais'!$C$1:$C$1000)-ROW('Guias Salariais'!$C$1)+1),ROW(37:37))),"")</f>
        <v/>
      </c>
      <c r="E38" s="276" t="str" cm="1">
        <f t="array" ref="E38">IFERROR(INDEX('Guias Salariais'!$D$1:$D$1000,SMALL(IF(E$1='Guias Salariais'!$C$1:$C$1000,ROW('Guias Salariais'!$C$1:$C$1000)-ROW('Guias Salariais'!$C$1)+1),ROW(37:37))),"")</f>
        <v/>
      </c>
      <c r="F38" s="386" t="str" cm="1">
        <f t="array" ref="F38">IFERROR(INDEX('Guias Salariais'!$D$1:$D$1000,SMALL(IF(F$1='Guias Salariais'!$C$1:$C$1000,ROW('Guias Salariais'!$C$1:$C$1000)-ROW('Guias Salariais'!$C$1)+1),ROW(37:37))),"")</f>
        <v/>
      </c>
      <c r="G38" s="386" t="str" cm="1">
        <f t="array" ref="G38">IFERROR(INDEX('Guias Salariais'!$D$1:$D$1000,SMALL(IF(G$1='Guias Salariais'!$C$1:$C$1000,ROW('Guias Salariais'!$C$1:$C$1000)-ROW('Guias Salariais'!$C$1)+1),ROW(37:37))),"")</f>
        <v/>
      </c>
      <c r="H38" s="383" t="str" cm="1">
        <f t="array" ref="H38">IFERROR(INDEX('Guias Salariais'!$D$1:$D$1000,SMALL(IF(H$1='Guias Salariais'!$C$1:$C$1000,ROW('Guias Salariais'!$C$1:$C$1000)-ROW('Guias Salariais'!$C$1)+1),ROW(37:37))),"")</f>
        <v/>
      </c>
      <c r="I38" s="276" t="str" cm="1">
        <f t="array" ref="I38">IFERROR(INDEX('Guias Salariais'!$D$1:$D$1000,SMALL(IF(I$1='Guias Salariais'!$C$1:$C$1000,ROW('Guias Salariais'!$C$1:$C$1000)-ROW('Guias Salariais'!$C$1)+1),ROW(37:37))),"")</f>
        <v/>
      </c>
      <c r="J38" s="386" t="str" cm="1">
        <f t="array" ref="J38">IFERROR(INDEX('Guias Salariais'!$D$1:$D$1000,SMALL(IF(J$1='Guias Salariais'!$C$1:$C$1000,ROW('Guias Salariais'!$C$1:$C$1000)-ROW('Guias Salariais'!$C$1)+1),ROW(37:37))),"")</f>
        <v/>
      </c>
      <c r="K38" s="386" t="str" cm="1">
        <f t="array" ref="K38">IFERROR(INDEX('Guias Salariais'!$D$1:$D$1000,SMALL(IF(K$1='Guias Salariais'!$C$1:$C$1000,ROW('Guias Salariais'!$C$1:$C$1000)-ROW('Guias Salariais'!$C$1)+1),ROW(37:37))),"")</f>
        <v/>
      </c>
      <c r="L38" s="383" t="str" cm="1">
        <f t="array" ref="L38">IFERROR(INDEX('Guias Salariais'!$D$1:$D$1000,SMALL(IF(L$1='Guias Salariais'!$C$1:$C$1000,ROW('Guias Salariais'!$C$1:$C$1000)-ROW('Guias Salariais'!$C$1)+1),ROW(37:37))),"")</f>
        <v/>
      </c>
      <c r="M38" s="276" t="str" cm="1">
        <f t="array" ref="M38">IFERROR(INDEX('Guias Salariais'!$D$1:$D$1000,SMALL(IF(M$1='Guias Salariais'!$C$1:$C$1000,ROW('Guias Salariais'!$C$1:$C$1000)-ROW('Guias Salariais'!$C$1)+1),ROW(37:37))),"")</f>
        <v/>
      </c>
      <c r="N38" s="386" t="str" cm="1">
        <f t="array" ref="N38">IFERROR(INDEX('Guias Salariais'!$D$1:$D$1000,SMALL(IF(N$1='Guias Salariais'!$C$1:$C$1000,ROW('Guias Salariais'!$C$1:$C$1000)-ROW('Guias Salariais'!$C$1)+1),ROW(37:37))),"")</f>
        <v/>
      </c>
      <c r="O38" s="386" t="str" cm="1">
        <f t="array" ref="O38">IFERROR(INDEX('Guias Salariais'!$D$1:$D$1000,SMALL(IF(O$1='Guias Salariais'!$C$1:$C$1000,ROW('Guias Salariais'!$C$1:$C$1000)-ROW('Guias Salariais'!$C$1)+1),ROW(37:37))),"")</f>
        <v/>
      </c>
      <c r="P38" s="383" t="str" cm="1">
        <f t="array" ref="P38">IFERROR(INDEX('Guias Salariais'!$D$1:$D$1000,SMALL(IF(P$1='Guias Salariais'!$C$1:$C$1000,ROW('Guias Salariais'!$C$1:$C$1000)-ROW('Guias Salariais'!$C$1)+1),ROW(37:37))),"")</f>
        <v/>
      </c>
      <c r="Q38" s="385" t="str" cm="1">
        <f t="array" ref="Q38">IFERROR(INDEX('Guias Salariais'!$D$1:$D$1000,SMALL(IF(Q$1='Guias Salariais'!$C$1:$C$1000,ROW('Guias Salariais'!$C$1:$C$1000)-ROW('Guias Salariais'!$C$1)+1),ROW(37:37))),"")</f>
        <v/>
      </c>
      <c r="R38" s="385" t="str" cm="1">
        <f t="array" ref="R38">IFERROR(INDEX('Guias Salariais'!$D$1:$D$1000,SMALL(IF(R$1='Guias Salariais'!$C$1:$C$1000,ROW('Guias Salariais'!$C$1:$C$1000)-ROW('Guias Salariais'!$C$1)+1),ROW(37:37))),"")</f>
        <v/>
      </c>
      <c r="S38" s="276" t="str" cm="1">
        <f t="array" ref="S38">IFERROR(INDEX('Guias Salariais'!$D$1:$D$1000,SMALL(IF(S$1='Guias Salariais'!$C$1:$C$1000,ROW('Guias Salariais'!$C$1:$C$1000)-ROW('Guias Salariais'!$C$1)+1),ROW(37:37))),"")</f>
        <v/>
      </c>
      <c r="T38" s="386" t="str" cm="1">
        <f t="array" ref="T38">IFERROR(INDEX('Guias Salariais'!$D$1:$D$1000,SMALL(IF(T$1='Guias Salariais'!$C$1:$C$1000,ROW('Guias Salariais'!$C$1:$C$1000)-ROW('Guias Salariais'!$C$1)+1),ROW(37:37))),"")</f>
        <v/>
      </c>
      <c r="U38" s="386" t="str" cm="1">
        <f t="array" ref="U38">IFERROR(INDEX('Guias Salariais'!$D$1:$D$1000,SMALL(IF(U$1='Guias Salariais'!$C$1:$C$1000,ROW('Guias Salariais'!$C$1:$C$1000)-ROW('Guias Salariais'!$C$1)+1),ROW(37:37))),"")</f>
        <v/>
      </c>
      <c r="V38" s="383" t="str" cm="1">
        <f t="array" ref="V38">IFERROR(INDEX('Guias Salariais'!$D$1:$D$1000,SMALL(IF(V$1='Guias Salariais'!$C$1:$C$1000,ROW('Guias Salariais'!$C$1:$C$1000)-ROW('Guias Salariais'!$C$1)+1),ROW(37:37))),"")</f>
        <v/>
      </c>
      <c r="W38" s="385" t="str" cm="1">
        <f t="array" ref="W38">IFERROR(INDEX('Guias Salariais'!$D$1:$D$1000,SMALL(IF(W$1='Guias Salariais'!$C$1:$C$1000,ROW('Guias Salariais'!$C$1:$C$1000)-ROW('Guias Salariais'!$C$1)+1),ROW(37:37))),"")</f>
        <v/>
      </c>
      <c r="X38" s="385" t="str" cm="1">
        <f t="array" ref="X38">IFERROR(INDEX('Guias Salariais'!$D$1:$D$1000,SMALL(IF(X$1='Guias Salariais'!$C$1:$C$1000,ROW('Guias Salariais'!$C$1:$C$1000)-ROW('Guias Salariais'!$C$1)+1),ROW(37:37))),"")</f>
        <v/>
      </c>
      <c r="Y38" s="276" t="str" cm="1">
        <f t="array" ref="Y38">IFERROR(INDEX('Guias Salariais'!$D$1:$D$1000,SMALL(IF(Y$1='Guias Salariais'!$C$1:$C$1000,ROW('Guias Salariais'!$C$1:$C$1000)-ROW('Guias Salariais'!$C$1)+1),ROW(37:37))),"")</f>
        <v/>
      </c>
      <c r="Z38" s="386" t="str" cm="1">
        <f t="array" ref="Z38">IFERROR(INDEX('Guias Salariais'!$D$1:$D$1000,SMALL(IF(Z$1='Guias Salariais'!$C$1:$C$1000,ROW('Guias Salariais'!$C$1:$C$1000)-ROW('Guias Salariais'!$C$1)+1),ROW(37:37))),"")</f>
        <v/>
      </c>
      <c r="AA38" s="386" t="str" cm="1">
        <f t="array" ref="AA38">IFERROR(INDEX('Guias Salariais'!$D$1:$D$1000,SMALL(IF(AA$1='Guias Salariais'!$C$1:$C$1000,ROW('Guias Salariais'!$C$1:$C$1000)-ROW('Guias Salariais'!$C$1)+1),ROW(37:37))),"")</f>
        <v/>
      </c>
      <c r="AB38" s="383" t="str" cm="1">
        <f t="array" ref="AB38">IFERROR(INDEX('Guias Salariais'!$D$1:$D$1000,SMALL(IF(AB$1='Guias Salariais'!$C$1:$C$1000,ROW('Guias Salariais'!$C$1:$C$1000)-ROW('Guias Salariais'!$C$1)+1),ROW(37:37))),"")</f>
        <v/>
      </c>
      <c r="AC38" s="385" t="str" cm="1">
        <f t="array" ref="AC38">IFERROR(INDEX('Guias Salariais'!$D$1:$D$1000,SMALL(IF(AC$1='Guias Salariais'!$C$1:$C$1000,ROW('Guias Salariais'!$C$1:$C$1000)-ROW('Guias Salariais'!$C$1)+1),ROW(37:37))),"")</f>
        <v/>
      </c>
      <c r="AD38" s="385" t="str" cm="1">
        <f t="array" ref="AD38">IFERROR(INDEX('Guias Salariais'!$D$1:$D$1000,SMALL(IF(AD$1='Guias Salariais'!$C$1:$C$1000,ROW('Guias Salariais'!$C$1:$C$1000)-ROW('Guias Salariais'!$C$1)+1),ROW(37:37))),"")</f>
        <v/>
      </c>
      <c r="AE38" s="276" t="str" cm="1">
        <f t="array" ref="AE38">IFERROR(INDEX('Guias Salariais'!$D$1:$D$1000,SMALL(IF(AE$1='Guias Salariais'!$C$1:$C$1000,ROW('Guias Salariais'!$C$1:$C$1000)-ROW('Guias Salariais'!$C$1)+1),ROW(37:37))),"")</f>
        <v/>
      </c>
      <c r="AF38" s="386" t="str" cm="1">
        <f t="array" ref="AF38">IFERROR(INDEX('Guias Salariais'!$D$1:$D$1000,SMALL(IF(AF$1='Guias Salariais'!$C$1:$C$1000,ROW('Guias Salariais'!$C$1:$C$1000)-ROW('Guias Salariais'!$C$1)+1),ROW(37:37))),"")</f>
        <v/>
      </c>
      <c r="AG38" s="386" t="str" cm="1">
        <f t="array" ref="AG38">IFERROR(INDEX('Guias Salariais'!$D$1:$D$1000,SMALL(IF(AG$1='Guias Salariais'!$C$1:$C$1000,ROW('Guias Salariais'!$C$1:$C$1000)-ROW('Guias Salariais'!$C$1)+1),ROW(37:37))),"")</f>
        <v/>
      </c>
      <c r="AH38" s="626" t="str" cm="1">
        <f t="array" ref="AH38">IFERROR(INDEX('Guias Salariais'!$D$1:$D$1000,SMALL(IF(AH$1='Guias Salariais'!$C$1:$C$1000,ROW('Guias Salariais'!$C$1:$C$1000)-ROW('Guias Salariais'!$C$1)+1),ROW(37:37))),"")</f>
        <v/>
      </c>
      <c r="AI38" s="386" t="str" cm="1">
        <f t="array" ref="AI38">IFERROR(INDEX('Guias Salariais'!$D$1:$D$1000,SMALL(IF(AI$1='Guias Salariais'!$C$1:$C$1000,ROW('Guias Salariais'!$C$1:$C$1000)-ROW('Guias Salariais'!$C$1)+1),ROW(37:37))),"")</f>
        <v/>
      </c>
      <c r="AJ38" s="549" t="str" cm="1">
        <f t="array" ref="AJ38">IFERROR(INDEX('Guias Salariais'!$D$1:$D$1000,SMALL(IF(AJ$1='Guias Salariais'!$C$1:$C$1000,ROW('Guias Salariais'!$C$1:$C$1000)-ROW('Guias Salariais'!$C$1)+1),ROW(37:37))),"")</f>
        <v/>
      </c>
    </row>
    <row r="39" spans="1:36" ht="15" customHeight="1" x14ac:dyDescent="0.25">
      <c r="A39" s="691" t="s">
        <v>15</v>
      </c>
      <c r="B39" s="382" cm="1">
        <f t="array" ref="B39">IFERROR(INDEX('Contratações Governo'!$I$1:$I$1000,SMALL(IF(B$1='Contratações Governo'!$G$1:$G$1000,ROW('Contratações Governo'!$G$1:$G$1000)-ROW('Contratações Governo'!$G$1)+1),ROW(1:1))),"")</f>
        <v>1350</v>
      </c>
      <c r="C39" s="274" cm="1">
        <f t="array" ref="C39">IFERROR(INDEX('Contratações Governo'!$I$1:$I$1000,SMALL(IF(C$1='Contratações Governo'!$G$1:$G$1000,ROW('Contratações Governo'!$G$1:$G$1000)-ROW('Contratações Governo'!$G$1)+1),ROW(1:1))),"")</f>
        <v>1600</v>
      </c>
      <c r="D39" s="274" cm="1">
        <f t="array" ref="D39">IFERROR(INDEX('Contratações Governo'!$I$1:$I$1000,SMALL(IF(D$1='Contratações Governo'!$G$1:$G$1000,ROW('Contratações Governo'!$G$1:$G$1000)-ROW('Contratações Governo'!$G$1)+1),ROW(1:1))),"")</f>
        <v>2700</v>
      </c>
      <c r="E39" s="275" cm="1">
        <f t="array" ref="E39">IFERROR(INDEX('Contratações Governo'!$I$1:$I$1000,SMALL(IF(E$1='Contratações Governo'!$G$1:$G$1000,ROW('Contratações Governo'!$G$1:$G$1000)-ROW('Contratações Governo'!$G$1)+1),ROW(1:1))),"")</f>
        <v>1389.82</v>
      </c>
      <c r="F39" s="273" cm="1">
        <f t="array" ref="F39">IFERROR(INDEX('Contratações Governo'!$I$1:$I$1000,SMALL(IF(F$1='Contratações Governo'!$G$1:$G$1000,ROW('Contratações Governo'!$G$1:$G$1000)-ROW('Contratações Governo'!$G$1)+1),ROW(1:1))),"")</f>
        <v>2100</v>
      </c>
      <c r="G39" s="273" cm="1">
        <f t="array" ref="G39">IFERROR(INDEX('Contratações Governo'!$I$1:$I$1000,SMALL(IF(G$1='Contratações Governo'!$G$1:$G$1000,ROW('Contratações Governo'!$G$1:$G$1000)-ROW('Contratações Governo'!$G$1)+1),ROW(1:1))),"")</f>
        <v>2600</v>
      </c>
      <c r="H39" s="382" cm="1">
        <f t="array" ref="H39">IFERROR(INDEX('Contratações Governo'!$I$1:$I$1000,SMALL(IF(H$1='Contratações Governo'!$G$1:$G$1000,ROW('Contratações Governo'!$G$1:$G$1000)-ROW('Contratações Governo'!$G$1)+1),ROW(1:1))),"")</f>
        <v>10164.67</v>
      </c>
      <c r="I39" s="275" cm="1">
        <f t="array" ref="I39">IFERROR(INDEX('Contratações Governo'!$I$1:$I$1000,SMALL(IF(I$1='Contratações Governo'!$G$1:$G$1000,ROW('Contratações Governo'!$G$1:$G$1000)-ROW('Contratações Governo'!$G$1)+1),ROW(1:1))),"")</f>
        <v>3500</v>
      </c>
      <c r="J39" s="273" cm="1">
        <f t="array" ref="J39">IFERROR(INDEX('Contratações Governo'!$I$1:$I$1000,SMALL(IF(J$1='Contratações Governo'!$G$1:$G$1000,ROW('Contratações Governo'!$G$1:$G$1000)-ROW('Contratações Governo'!$G$1)+1),ROW(1:1))),"")</f>
        <v>6476</v>
      </c>
      <c r="K39" s="273" cm="1">
        <f t="array" ref="K39">IFERROR(INDEX('Contratações Governo'!$I$1:$I$1000,SMALL(IF(K$1='Contratações Governo'!$G$1:$G$1000,ROW('Contratações Governo'!$G$1:$G$1000)-ROW('Contratações Governo'!$G$1)+1),ROW(1:1))),"")</f>
        <v>8678.25</v>
      </c>
      <c r="L39" s="382" cm="1">
        <f t="array" ref="L39">IFERROR(INDEX('Contratações Governo'!$I$1:$I$1000,SMALL(IF(L$1='Contratações Governo'!$G$1:$G$1000,ROW('Contratações Governo'!$G$1:$G$1000)-ROW('Contratações Governo'!$G$1)+1),ROW(1:1))),"")</f>
        <v>10900.33</v>
      </c>
      <c r="M39" s="275" cm="1">
        <f t="array" ref="M39">IFERROR(INDEX('Contratações Governo'!$I$1:$I$1000,SMALL(IF(M$1='Contratações Governo'!$G$1:$G$1000,ROW('Contratações Governo'!$G$1:$G$1000)-ROW('Contratações Governo'!$G$1)+1),ROW(1:1))),"")</f>
        <v>3500</v>
      </c>
      <c r="N39" s="273" cm="1">
        <f t="array" ref="N39">IFERROR(INDEX('Contratações Governo'!$I$1:$I$1000,SMALL(IF(N$1='Contratações Governo'!$G$1:$G$1000,ROW('Contratações Governo'!$G$1:$G$1000)-ROW('Contratações Governo'!$G$1)+1),ROW(1:1))),"")</f>
        <v>6418.25</v>
      </c>
      <c r="O39" s="273" cm="1">
        <f t="array" ref="O39">IFERROR(INDEX('Contratações Governo'!$I$1:$I$1000,SMALL(IF(O$1='Contratações Governo'!$G$1:$G$1000,ROW('Contratações Governo'!$G$1:$G$1000)-ROW('Contratações Governo'!$G$1)+1),ROW(1:1))),"")</f>
        <v>9184.5</v>
      </c>
      <c r="P39" s="382" cm="1">
        <f t="array" ref="P39">IFERROR(INDEX('Contratações Governo'!$I$1:$I$1000,SMALL(IF(P$1='Contratações Governo'!$G$1:$G$1000,ROW('Contratações Governo'!$G$1:$G$1000)-ROW('Contratações Governo'!$G$1)+1),ROW(1:1))),"")</f>
        <v>4500</v>
      </c>
      <c r="Q39" s="274" cm="1">
        <f t="array" ref="Q39">IFERROR(INDEX('Contratações Governo'!$I$1:$I$1000,SMALL(IF(Q$1='Contratações Governo'!$G$1:$G$1000,ROW('Contratações Governo'!$G$1:$G$1000)-ROW('Contratações Governo'!$G$1)+1),ROW(1:1))),"")</f>
        <v>6693.75</v>
      </c>
      <c r="R39" s="274" cm="1">
        <f t="array" ref="R39">IFERROR(INDEX('Contratações Governo'!$I$1:$I$1000,SMALL(IF(R$1='Contratações Governo'!$G$1:$G$1000,ROW('Contratações Governo'!$G$1:$G$1000)-ROW('Contratações Governo'!$G$1)+1),ROW(1:1))),"")</f>
        <v>10953</v>
      </c>
      <c r="S39" s="275" cm="1">
        <f t="array" ref="S39">IFERROR(INDEX('Contratações Governo'!$I$1:$I$1000,SMALL(IF(S$1='Contratações Governo'!$G$1:$G$1000,ROW('Contratações Governo'!$G$1:$G$1000)-ROW('Contratações Governo'!$G$1)+1),ROW(1:1))),"")</f>
        <v>3500</v>
      </c>
      <c r="T39" s="273" cm="1">
        <f t="array" ref="T39">IFERROR(INDEX('Contratações Governo'!$I$1:$I$1000,SMALL(IF(T$1='Contratações Governo'!$G$1:$G$1000,ROW('Contratações Governo'!$G$1:$G$1000)-ROW('Contratações Governo'!$G$1)+1),ROW(1:1))),"")</f>
        <v>6014.75</v>
      </c>
      <c r="U39" s="273" cm="1">
        <f t="array" ref="U39">IFERROR(INDEX('Contratações Governo'!$I$1:$I$1000,SMALL(IF(U$1='Contratações Governo'!$G$1:$G$1000,ROW('Contratações Governo'!$G$1:$G$1000)-ROW('Contratações Governo'!$G$1)+1),ROW(1:1))),"")</f>
        <v>8933.5</v>
      </c>
      <c r="V39" s="382" cm="1">
        <f t="array" ref="V39">IFERROR(INDEX('Contratações Governo'!$I$1:$I$1000,SMALL(IF(V$1='Contratações Governo'!$G$1:$G$1000,ROW('Contratações Governo'!$G$1:$G$1000)-ROW('Contratações Governo'!$G$1)+1),ROW(1:1))),"")</f>
        <v>1836.12</v>
      </c>
      <c r="W39" s="274" cm="1">
        <f t="array" ref="W39">IFERROR(INDEX('Contratações Governo'!$I$1:$I$1000,SMALL(IF(W$1='Contratações Governo'!$G$1:$G$1000,ROW('Contratações Governo'!$G$1:$G$1000)-ROW('Contratações Governo'!$G$1)+1),ROW(1:1))),"")</f>
        <v>2196.8200000000002</v>
      </c>
      <c r="X39" s="274" cm="1">
        <f t="array" ref="X39">IFERROR(INDEX('Contratações Governo'!$I$1:$I$1000,SMALL(IF(X$1='Contratações Governo'!$G$1:$G$1000,ROW('Contratações Governo'!$G$1:$G$1000)-ROW('Contratações Governo'!$G$1)+1),ROW(1:1))),"")</f>
        <v>3130.93</v>
      </c>
      <c r="Y39" s="275" cm="1">
        <f t="array" ref="Y39">IFERROR(INDEX('Contratações Governo'!$I$1:$I$1000,SMALL(IF(Y$1='Contratações Governo'!$G$1:$G$1000,ROW('Contratações Governo'!$G$1:$G$1000)-ROW('Contratações Governo'!$G$1)+1),ROW(1:1))),"")</f>
        <v>6300</v>
      </c>
      <c r="Z39" s="273" cm="1">
        <f t="array" ref="Z39">IFERROR(INDEX('Contratações Governo'!$I$1:$I$1000,SMALL(IF(Z$1='Contratações Governo'!$G$1:$G$1000,ROW('Contratações Governo'!$G$1:$G$1000)-ROW('Contratações Governo'!$G$1)+1),ROW(1:1))),"")</f>
        <v>6793</v>
      </c>
      <c r="AA39" s="273" cm="1">
        <f t="array" ref="AA39">IFERROR(INDEX('Contratações Governo'!$I$1:$I$1000,SMALL(IF(AA$1='Contratações Governo'!$G$1:$G$1000,ROW('Contratações Governo'!$G$1:$G$1000)-ROW('Contratações Governo'!$G$1)+1),ROW(1:1))),"")</f>
        <v>9177.25</v>
      </c>
      <c r="AB39" s="382" t="str" cm="1">
        <f t="array" ref="AB39">IFERROR(INDEX('Contratações Governo'!$I$1:$I$1000,SMALL(IF(AB$1='Contratações Governo'!$G$1:$G$1000,ROW('Contratações Governo'!$G$1:$G$1000)-ROW('Contratações Governo'!$G$1)+1),ROW(1:1))),"")</f>
        <v/>
      </c>
      <c r="AC39" s="274" cm="1">
        <f t="array" ref="AC39">IFERROR(INDEX('Contratações Governo'!$I$1:$I$1000,SMALL(IF(AC$1='Contratações Governo'!$G$1:$G$1000,ROW('Contratações Governo'!$G$1:$G$1000)-ROW('Contratações Governo'!$G$1)+1),ROW(1:1))),"")</f>
        <v>3800</v>
      </c>
      <c r="AD39" s="274" cm="1">
        <f t="array" ref="AD39">IFERROR(INDEX('Contratações Governo'!$I$1:$I$1000,SMALL(IF(AD$1='Contratações Governo'!$G$1:$G$1000,ROW('Contratações Governo'!$G$1:$G$1000)-ROW('Contratações Governo'!$G$1)+1),ROW(1:1))),"")</f>
        <v>8141.81</v>
      </c>
      <c r="AE39" s="275" t="str" cm="1">
        <f t="array" ref="AE39">IFERROR(INDEX('Contratações Governo'!$I$1:$I$1000,SMALL(IF(AE$1='Contratações Governo'!$G$1:$G$1000,ROW('Contratações Governo'!$G$1:$G$1000)-ROW('Contratações Governo'!$G$1)+1),ROW(1:1))),"")</f>
        <v/>
      </c>
      <c r="AF39" s="273" cm="1">
        <f t="array" ref="AF39">IFERROR(INDEX('Contratações Governo'!$I$1:$I$1000,SMALL(IF(AF$1='Contratações Governo'!$G$1:$G$1000,ROW('Contratações Governo'!$G$1:$G$1000)-ROW('Contratações Governo'!$G$1)+1),ROW(1:1))),"")</f>
        <v>6502</v>
      </c>
      <c r="AG39" s="273" cm="1">
        <f t="array" ref="AG39">IFERROR(INDEX('Contratações Governo'!$I$1:$I$1000,SMALL(IF(AG$1='Contratações Governo'!$G$1:$G$1000,ROW('Contratações Governo'!$G$1:$G$1000)-ROW('Contratações Governo'!$G$1)+1),ROW(1:1))),"")</f>
        <v>11404.25</v>
      </c>
      <c r="AH39" s="627"/>
      <c r="AI39" s="273" t="str" cm="1">
        <f t="array" ref="AI39">IFERROR(INDEX('Contratações Governo'!$I$1:$I$1000,SMALL(IF(AI$1='Contratações Governo'!$G$1:$G$1000,ROW('Contratações Governo'!$G$1:$G$1000)-ROW('Contratações Governo'!$G$1)+1),ROW(1:1))),"")</f>
        <v/>
      </c>
      <c r="AJ39" s="623" t="str" cm="1">
        <f t="array" ref="AJ39">IFERROR(INDEX('Contratações Governo'!$I$1:$I$1000,SMALL(IF(AJ$1='Contratações Governo'!$G$1:$G$1000,ROW('Contratações Governo'!$G$1:$G$1000)-ROW('Contratações Governo'!$G$1)+1),ROW(1:1))),"")</f>
        <v/>
      </c>
    </row>
    <row r="40" spans="1:36" x14ac:dyDescent="0.25">
      <c r="A40" s="692"/>
      <c r="B40" s="383" cm="1">
        <f t="array" ref="B40">IFERROR(INDEX('Contratações Governo'!$I$1:$I$1000,SMALL(IF(B$1='Contratações Governo'!$G$1:$G$1000,ROW('Contratações Governo'!$G$1:$G$1000)-ROW('Contratações Governo'!$G$1)+1),ROW(2:2))),"")</f>
        <v>1319.17</v>
      </c>
      <c r="C40" s="385" cm="1">
        <f t="array" ref="C40">IFERROR(INDEX('Contratações Governo'!$I$1:$I$1000,SMALL(IF(C$1='Contratações Governo'!$G$1:$G$1000,ROW('Contratações Governo'!$G$1:$G$1000)-ROW('Contratações Governo'!$G$1)+1),ROW(2:2))),"")</f>
        <v>2000</v>
      </c>
      <c r="D40" s="605"/>
      <c r="E40" s="276" cm="1">
        <f t="array" ref="E40">IFERROR(INDEX('Contratações Governo'!$I$1:$I$1000,SMALL(IF(E$1='Contratações Governo'!$G$1:$G$1000,ROW('Contratações Governo'!$G$1:$G$1000)-ROW('Contratações Governo'!$G$1)+1),ROW(2:2))),"")</f>
        <v>1327.64</v>
      </c>
      <c r="F40" s="386" cm="1">
        <f t="array" ref="F40">IFERROR(INDEX('Contratações Governo'!$I$1:$I$1000,SMALL(IF(F$1='Contratações Governo'!$G$1:$G$1000,ROW('Contratações Governo'!$G$1:$G$1000)-ROW('Contratações Governo'!$G$1)+1),ROW(2:2))),"")</f>
        <v>1723.79</v>
      </c>
      <c r="G40" s="605"/>
      <c r="H40" s="383" cm="1">
        <f t="array" ref="H40">IFERROR(INDEX('Contratações Governo'!$I$1:$I$1000,SMALL(IF(H$1='Contratações Governo'!$G$1:$G$1000,ROW('Contratações Governo'!$G$1:$G$1000)-ROW('Contratações Governo'!$G$1)+1),ROW(2:2))),"")</f>
        <v>4000.08</v>
      </c>
      <c r="I40" s="604"/>
      <c r="J40" s="386" cm="1">
        <f t="array" ref="J40">IFERROR(INDEX('Contratações Governo'!$I$1:$I$1000,SMALL(IF(J$1='Contratações Governo'!$G$1:$G$1000,ROW('Contratações Governo'!$G$1:$G$1000)-ROW('Contratações Governo'!$G$1)+1),ROW(2:2))),"")</f>
        <v>5439.5</v>
      </c>
      <c r="K40" s="386" cm="1">
        <f t="array" ref="K40">IFERROR(INDEX('Contratações Governo'!$I$1:$I$1000,SMALL(IF(K$1='Contratações Governo'!$G$1:$G$1000,ROW('Contratações Governo'!$G$1:$G$1000)-ROW('Contratações Governo'!$G$1)+1),ROW(2:2))),"")</f>
        <v>8327.25</v>
      </c>
      <c r="L40" s="383" cm="1">
        <f t="array" ref="L40">IFERROR(INDEX('Contratações Governo'!$I$1:$I$1000,SMALL(IF(L$1='Contratações Governo'!$G$1:$G$1000,ROW('Contratações Governo'!$G$1:$G$1000)-ROW('Contratações Governo'!$G$1)+1),ROW(2:2))),"")</f>
        <v>13944.34</v>
      </c>
      <c r="M40" s="276" cm="1">
        <f t="array" ref="M40">IFERROR(INDEX('Contratações Governo'!$I$1:$I$1000,SMALL(IF(M$1='Contratações Governo'!$G$1:$G$1000,ROW('Contratações Governo'!$G$1:$G$1000)-ROW('Contratações Governo'!$G$1)+1),ROW(2:2))),"")</f>
        <v>4362.53</v>
      </c>
      <c r="N40" s="386" cm="1">
        <f t="array" ref="N40">IFERROR(INDEX('Contratações Governo'!$I$1:$I$1000,SMALL(IF(N$1='Contratações Governo'!$G$1:$G$1000,ROW('Contratações Governo'!$G$1:$G$1000)-ROW('Contratações Governo'!$G$1)+1),ROW(2:2))),"")</f>
        <v>8000</v>
      </c>
      <c r="O40" s="386" cm="1">
        <f t="array" ref="O40">IFERROR(INDEX('Contratações Governo'!$I$1:$I$1000,SMALL(IF(O$1='Contratações Governo'!$G$1:$G$1000,ROW('Contratações Governo'!$G$1:$G$1000)-ROW('Contratações Governo'!$G$1)+1),ROW(2:2))),"")</f>
        <v>9184.5</v>
      </c>
      <c r="P40" s="383" cm="1">
        <f t="array" ref="P40">IFERROR(INDEX('Contratações Governo'!$I$1:$I$1000,SMALL(IF(P$1='Contratações Governo'!$G$1:$G$1000,ROW('Contratações Governo'!$G$1:$G$1000)-ROW('Contratações Governo'!$G$1)+1),ROW(2:2))),"")</f>
        <v>2417.1</v>
      </c>
      <c r="Q40" s="385" cm="1">
        <f t="array" ref="Q40">IFERROR(INDEX('Contratações Governo'!$I$1:$I$1000,SMALL(IF(Q$1='Contratações Governo'!$G$1:$G$1000,ROW('Contratações Governo'!$G$1:$G$1000)-ROW('Contratações Governo'!$G$1)+1),ROW(2:2))),"")</f>
        <v>6693.75</v>
      </c>
      <c r="R40" s="385" cm="1">
        <f t="array" ref="R40">IFERROR(INDEX('Contratações Governo'!$I$1:$I$1000,SMALL(IF(R$1='Contratações Governo'!$G$1:$G$1000,ROW('Contratações Governo'!$G$1:$G$1000)-ROW('Contratações Governo'!$G$1)+1),ROW(2:2))),"")</f>
        <v>9309.75</v>
      </c>
      <c r="S40" s="276" cm="1">
        <f t="array" ref="S40">IFERROR(INDEX('Contratações Governo'!$I$1:$I$1000,SMALL(IF(S$1='Contratações Governo'!$G$1:$G$1000,ROW('Contratações Governo'!$G$1:$G$1000)-ROW('Contratações Governo'!$G$1)+1),ROW(2:2))),"")</f>
        <v>3750</v>
      </c>
      <c r="T40" s="386" cm="1">
        <f t="array" ref="T40">IFERROR(INDEX('Contratações Governo'!$I$1:$I$1000,SMALL(IF(T$1='Contratações Governo'!$G$1:$G$1000,ROW('Contratações Governo'!$G$1:$G$1000)-ROW('Contratações Governo'!$G$1)+1),ROW(2:2))),"")</f>
        <v>6192.84</v>
      </c>
      <c r="U40" s="386" cm="1">
        <f t="array" ref="U40">IFERROR(INDEX('Contratações Governo'!$I$1:$I$1000,SMALL(IF(U$1='Contratações Governo'!$G$1:$G$1000,ROW('Contratações Governo'!$G$1:$G$1000)-ROW('Contratações Governo'!$G$1)+1),ROW(2:2))),"")</f>
        <v>8113.11</v>
      </c>
      <c r="V40" s="604"/>
      <c r="W40" s="385" cm="1">
        <f t="array" ref="W40">IFERROR(INDEX('Contratações Governo'!$I$1:$I$1000,SMALL(IF(W$1='Contratações Governo'!$G$1:$G$1000,ROW('Contratações Governo'!$G$1:$G$1000)-ROW('Contratações Governo'!$G$1)+1),ROW(2:2))),"")</f>
        <v>2627.81</v>
      </c>
      <c r="X40" s="385" t="str" cm="1">
        <f t="array" ref="X40">IFERROR(INDEX('Contratações Governo'!$I$1:$I$1000,SMALL(IF(X$1='Contratações Governo'!$G$1:$G$1000,ROW('Contratações Governo'!$G$1:$G$1000)-ROW('Contratações Governo'!$G$1)+1),ROW(2:2))),"")</f>
        <v/>
      </c>
      <c r="Y40" s="276" cm="1">
        <f t="array" ref="Y40">IFERROR(INDEX('Contratações Governo'!$I$1:$I$1000,SMALL(IF(Y$1='Contratações Governo'!$G$1:$G$1000,ROW('Contratações Governo'!$G$1:$G$1000)-ROW('Contratações Governo'!$G$1)+1),ROW(2:2))),"")</f>
        <v>4940</v>
      </c>
      <c r="Z40" s="386" cm="1">
        <f t="array" ref="Z40">IFERROR(INDEX('Contratações Governo'!$I$1:$I$1000,SMALL(IF(Z$1='Contratações Governo'!$G$1:$G$1000,ROW('Contratações Governo'!$G$1:$G$1000)-ROW('Contratações Governo'!$G$1)+1),ROW(2:2))),"")</f>
        <v>4500</v>
      </c>
      <c r="AA40" s="386" cm="1">
        <f t="array" ref="AA40">IFERROR(INDEX('Contratações Governo'!$I$1:$I$1000,SMALL(IF(AA$1='Contratações Governo'!$G$1:$G$1000,ROW('Contratações Governo'!$G$1:$G$1000)-ROW('Contratações Governo'!$G$1)+1),ROW(2:2))),"")</f>
        <v>9000</v>
      </c>
      <c r="AB40" s="383" t="str" cm="1">
        <f t="array" ref="AB40">IFERROR(INDEX('Contratações Governo'!$I$1:$I$1000,SMALL(IF(AB$1='Contratações Governo'!$G$1:$G$1000,ROW('Contratações Governo'!$G$1:$G$1000)-ROW('Contratações Governo'!$G$1)+1),ROW(2:2))),"")</f>
        <v/>
      </c>
      <c r="AC40" s="385" cm="1">
        <f t="array" ref="AC40">IFERROR(INDEX('Contratações Governo'!$I$1:$I$1000,SMALL(IF(AC$1='Contratações Governo'!$G$1:$G$1000,ROW('Contratações Governo'!$G$1:$G$1000)-ROW('Contratações Governo'!$G$1)+1),ROW(2:2))),"")</f>
        <v>9000</v>
      </c>
      <c r="AD40" s="385" cm="1">
        <f t="array" ref="AD40">IFERROR(INDEX('Contratações Governo'!$I$1:$I$1000,SMALL(IF(AD$1='Contratações Governo'!$G$1:$G$1000,ROW('Contratações Governo'!$G$1:$G$1000)-ROW('Contratações Governo'!$G$1)+1),ROW(2:2))),"")</f>
        <v>8141.81</v>
      </c>
      <c r="AE40" s="276" t="str" cm="1">
        <f t="array" ref="AE40">IFERROR(INDEX('Contratações Governo'!$I$1:$I$1000,SMALL(IF(AE$1='Contratações Governo'!$G$1:$G$1000,ROW('Contratações Governo'!$G$1:$G$1000)-ROW('Contratações Governo'!$G$1)+1),ROW(2:2))),"")</f>
        <v/>
      </c>
      <c r="AF40" s="386" cm="1">
        <f t="array" ref="AF40">IFERROR(INDEX('Contratações Governo'!$I$1:$I$1000,SMALL(IF(AF$1='Contratações Governo'!$G$1:$G$1000,ROW('Contratações Governo'!$G$1:$G$1000)-ROW('Contratações Governo'!$G$1)+1),ROW(2:2))),"")</f>
        <v>6502</v>
      </c>
      <c r="AG40" s="386" cm="1">
        <f t="array" ref="AG40">IFERROR(INDEX('Contratações Governo'!$I$1:$I$1000,SMALL(IF(AG$1='Contratações Governo'!$G$1:$G$1000,ROW('Contratações Governo'!$G$1:$G$1000)-ROW('Contratações Governo'!$G$1)+1),ROW(2:2))),"")</f>
        <v>11581.68</v>
      </c>
      <c r="AH40" s="626" cm="1">
        <f t="array" ref="AH40">IFERROR(INDEX('Contratações Governo'!$I$1:$I$1000,SMALL(IF(AH$1='Contratações Governo'!$G$1:$G$1000,ROW('Contratações Governo'!$G$1:$G$1000)-ROW('Contratações Governo'!$G$1)+1),ROW(2:2))),"")</f>
        <v>10500</v>
      </c>
      <c r="AI40" s="386" t="str" cm="1">
        <f t="array" ref="AI40">IFERROR(INDEX('Contratações Governo'!$I$1:$I$1000,SMALL(IF(AI$1='Contratações Governo'!$G$1:$G$1000,ROW('Contratações Governo'!$G$1:$G$1000)-ROW('Contratações Governo'!$G$1)+1),ROW(2:2))),"")</f>
        <v/>
      </c>
      <c r="AJ40" s="549" t="str" cm="1">
        <f t="array" ref="AJ40">IFERROR(INDEX('Contratações Governo'!$I$1:$I$1000,SMALL(IF(AJ$1='Contratações Governo'!$G$1:$G$1000,ROW('Contratações Governo'!$G$1:$G$1000)-ROW('Contratações Governo'!$G$1)+1),ROW(2:2))),"")</f>
        <v/>
      </c>
    </row>
    <row r="41" spans="1:36" x14ac:dyDescent="0.25">
      <c r="A41" s="692"/>
      <c r="B41" s="383" cm="1">
        <f t="array" ref="B41">IFERROR(INDEX('Contratações Governo'!$I$1:$I$1000,SMALL(IF(B$1='Contratações Governo'!$G$1:$G$1000,ROW('Contratações Governo'!$G$1:$G$1000)-ROW('Contratações Governo'!$G$1)+1),ROW(3:3))),"")</f>
        <v>1191.48</v>
      </c>
      <c r="C41" s="385" cm="1">
        <f t="array" ref="C41">IFERROR(INDEX('Contratações Governo'!$I$1:$I$1000,SMALL(IF(C$1='Contratações Governo'!$G$1:$G$1000,ROW('Contratações Governo'!$G$1:$G$1000)-ROW('Contratações Governo'!$G$1)+1),ROW(3:3))),"")</f>
        <v>1723.79</v>
      </c>
      <c r="D41" s="385" cm="1">
        <f t="array" ref="D41">IFERROR(INDEX('Contratações Governo'!$I$1:$I$1000,SMALL(IF(D$1='Contratações Governo'!$G$1:$G$1000,ROW('Contratações Governo'!$G$1:$G$1000)-ROW('Contratações Governo'!$G$1)+1),ROW(3:3))),"")</f>
        <v>2635.52</v>
      </c>
      <c r="E41" s="276" cm="1">
        <f t="array" ref="E41">IFERROR(INDEX('Contratações Governo'!$I$1:$I$1000,SMALL(IF(E$1='Contratações Governo'!$G$1:$G$1000,ROW('Contratações Governo'!$G$1:$G$1000)-ROW('Contratações Governo'!$G$1)+1),ROW(3:3))),"")</f>
        <v>1327.64</v>
      </c>
      <c r="F41" s="386" cm="1">
        <f t="array" ref="F41">IFERROR(INDEX('Contratações Governo'!$I$1:$I$1000,SMALL(IF(F$1='Contratações Governo'!$G$1:$G$1000,ROW('Contratações Governo'!$G$1:$G$1000)-ROW('Contratações Governo'!$G$1)+1),ROW(3:3))),"")</f>
        <v>1642.94</v>
      </c>
      <c r="G41" s="386" cm="1">
        <f t="array" ref="G41">IFERROR(INDEX('Contratações Governo'!$I$1:$I$1000,SMALL(IF(G$1='Contratações Governo'!$G$1:$G$1000,ROW('Contratações Governo'!$G$1:$G$1000)-ROW('Contratações Governo'!$G$1)+1),ROW(3:3))),"")</f>
        <v>2400</v>
      </c>
      <c r="H41" s="383" cm="1">
        <f t="array" ref="H41">IFERROR(INDEX('Contratações Governo'!$I$1:$I$1000,SMALL(IF(H$1='Contratações Governo'!$G$1:$G$1000,ROW('Contratações Governo'!$G$1:$G$1000)-ROW('Contratações Governo'!$G$1)+1),ROW(3:3))),"")</f>
        <v>9632.9599999999991</v>
      </c>
      <c r="I41" s="604"/>
      <c r="J41" s="386" cm="1">
        <f t="array" ref="J41">IFERROR(INDEX('Contratações Governo'!$I$1:$I$1000,SMALL(IF(J$1='Contratações Governo'!$G$1:$G$1000,ROW('Contratações Governo'!$G$1:$G$1000)-ROW('Contratações Governo'!$G$1)+1),ROW(3:3))),"")</f>
        <v>5858.75</v>
      </c>
      <c r="K41" s="386" cm="1">
        <f t="array" ref="K41">IFERROR(INDEX('Contratações Governo'!$I$1:$I$1000,SMALL(IF(K$1='Contratações Governo'!$G$1:$G$1000,ROW('Contratações Governo'!$G$1:$G$1000)-ROW('Contratações Governo'!$G$1)+1),ROW(3:3))),"")</f>
        <v>6970.64</v>
      </c>
      <c r="L41" s="604"/>
      <c r="M41" s="276" t="str" cm="1">
        <f t="array" ref="M41">IFERROR(INDEX('Contratações Governo'!$I$1:$I$1000,SMALL(IF(M$1='Contratações Governo'!$G$1:$G$1000,ROW('Contratações Governo'!$G$1:$G$1000)-ROW('Contratações Governo'!$G$1)+1),ROW(3:3))),"")</f>
        <v/>
      </c>
      <c r="N41" s="386" cm="1">
        <f t="array" ref="N41">IFERROR(INDEX('Contratações Governo'!$I$1:$I$1000,SMALL(IF(N$1='Contratações Governo'!$G$1:$G$1000,ROW('Contratações Governo'!$G$1:$G$1000)-ROW('Contratações Governo'!$G$1)+1),ROW(3:3))),"")</f>
        <v>6506.01</v>
      </c>
      <c r="O41" s="386" cm="1">
        <f t="array" ref="O41">IFERROR(INDEX('Contratações Governo'!$I$1:$I$1000,SMALL(IF(O$1='Contratações Governo'!$G$1:$G$1000,ROW('Contratações Governo'!$G$1:$G$1000)-ROW('Contratações Governo'!$G$1)+1),ROW(3:3))),"")</f>
        <v>9929.1</v>
      </c>
      <c r="P41" s="383" t="str" cm="1">
        <f t="array" ref="P41">IFERROR(INDEX('Contratações Governo'!$I$1:$I$1000,SMALL(IF(P$1='Contratações Governo'!$G$1:$G$1000,ROW('Contratações Governo'!$G$1:$G$1000)-ROW('Contratações Governo'!$G$1)+1),ROW(3:3))),"")</f>
        <v/>
      </c>
      <c r="Q41" s="385" cm="1">
        <f t="array" ref="Q41">IFERROR(INDEX('Contratações Governo'!$I$1:$I$1000,SMALL(IF(Q$1='Contratações Governo'!$G$1:$G$1000,ROW('Contratações Governo'!$G$1:$G$1000)-ROW('Contratações Governo'!$G$1)+1),ROW(3:3))),"")</f>
        <v>6495.86</v>
      </c>
      <c r="R41" s="385" cm="1">
        <f t="array" ref="R41">IFERROR(INDEX('Contratações Governo'!$I$1:$I$1000,SMALL(IF(R$1='Contratações Governo'!$G$1:$G$1000,ROW('Contratações Governo'!$G$1:$G$1000)-ROW('Contratações Governo'!$G$1)+1),ROW(3:3))),"")</f>
        <v>9309.75</v>
      </c>
      <c r="S41" s="276" cm="1">
        <f t="array" ref="S41">IFERROR(INDEX('Contratações Governo'!$I$1:$I$1000,SMALL(IF(S$1='Contratações Governo'!$G$1:$G$1000,ROW('Contratações Governo'!$G$1:$G$1000)-ROW('Contratações Governo'!$G$1)+1),ROW(3:3))),"")</f>
        <v>3900</v>
      </c>
      <c r="T41" s="386" cm="1">
        <f t="array" ref="T41">IFERROR(INDEX('Contratações Governo'!$I$1:$I$1000,SMALL(IF(T$1='Contratações Governo'!$G$1:$G$1000,ROW('Contratações Governo'!$G$1:$G$1000)-ROW('Contratações Governo'!$G$1)+1),ROW(3:3))),"")</f>
        <v>3650.4</v>
      </c>
      <c r="U41" s="386" cm="1">
        <f t="array" ref="U41">IFERROR(INDEX('Contratações Governo'!$I$1:$I$1000,SMALL(IF(U$1='Contratações Governo'!$G$1:$G$1000,ROW('Contratações Governo'!$G$1:$G$1000)-ROW('Contratações Governo'!$G$1)+1),ROW(3:3))),"")</f>
        <v>10366.92</v>
      </c>
      <c r="V41" s="383" t="str" cm="1">
        <f t="array" ref="V41">IFERROR(INDEX('Contratações Governo'!$I$1:$I$1000,SMALL(IF(V$1='Contratações Governo'!$G$1:$G$1000,ROW('Contratações Governo'!$G$1:$G$1000)-ROW('Contratações Governo'!$G$1)+1),ROW(3:3))),"")</f>
        <v/>
      </c>
      <c r="W41" s="385" cm="1">
        <f t="array" ref="W41">IFERROR(INDEX('Contratações Governo'!$I$1:$I$1000,SMALL(IF(W$1='Contratações Governo'!$G$1:$G$1000,ROW('Contratações Governo'!$G$1:$G$1000)-ROW('Contratações Governo'!$G$1)+1),ROW(3:3))),"")</f>
        <v>2855.55</v>
      </c>
      <c r="X41" s="385" t="str" cm="1">
        <f t="array" ref="X41">IFERROR(INDEX('Contratações Governo'!$I$1:$I$1000,SMALL(IF(X$1='Contratações Governo'!$G$1:$G$1000,ROW('Contratações Governo'!$G$1:$G$1000)-ROW('Contratações Governo'!$G$1)+1),ROW(3:3))),"")</f>
        <v/>
      </c>
      <c r="Y41" s="276" cm="1">
        <f t="array" ref="Y41">IFERROR(INDEX('Contratações Governo'!$I$1:$I$1000,SMALL(IF(Y$1='Contratações Governo'!$G$1:$G$1000,ROW('Contratações Governo'!$G$1:$G$1000)-ROW('Contratações Governo'!$G$1)+1),ROW(3:3))),"")</f>
        <v>2059.58</v>
      </c>
      <c r="Z41" s="386" cm="1">
        <f t="array" ref="Z41">IFERROR(INDEX('Contratações Governo'!$I$1:$I$1000,SMALL(IF(Z$1='Contratações Governo'!$G$1:$G$1000,ROW('Contratações Governo'!$G$1:$G$1000)-ROW('Contratações Governo'!$G$1)+1),ROW(3:3))),"")</f>
        <v>7800</v>
      </c>
      <c r="AA41" s="386" cm="1">
        <f t="array" ref="AA41">IFERROR(INDEX('Contratações Governo'!$I$1:$I$1000,SMALL(IF(AA$1='Contratações Governo'!$G$1:$G$1000,ROW('Contratações Governo'!$G$1:$G$1000)-ROW('Contratações Governo'!$G$1)+1),ROW(3:3))),"")</f>
        <v>11000</v>
      </c>
      <c r="AB41" s="383" t="str" cm="1">
        <f t="array" ref="AB41">IFERROR(INDEX('Contratações Governo'!$I$1:$I$1000,SMALL(IF(AB$1='Contratações Governo'!$G$1:$G$1000,ROW('Contratações Governo'!$G$1:$G$1000)-ROW('Contratações Governo'!$G$1)+1),ROW(3:3))),"")</f>
        <v/>
      </c>
      <c r="AC41" s="385" cm="1">
        <f t="array" ref="AC41">IFERROR(INDEX('Contratações Governo'!$I$1:$I$1000,SMALL(IF(AC$1='Contratações Governo'!$G$1:$G$1000,ROW('Contratações Governo'!$G$1:$G$1000)-ROW('Contratações Governo'!$G$1)+1),ROW(3:3))),"")</f>
        <v>4624.2</v>
      </c>
      <c r="AD41" s="385" cm="1">
        <f t="array" ref="AD41">IFERROR(INDEX('Contratações Governo'!$I$1:$I$1000,SMALL(IF(AD$1='Contratações Governo'!$G$1:$G$1000,ROW('Contratações Governo'!$G$1:$G$1000)-ROW('Contratações Governo'!$G$1)+1),ROW(3:3))),"")</f>
        <v>7179.9106382978725</v>
      </c>
      <c r="AE41" s="276" t="str" cm="1">
        <f t="array" ref="AE41">IFERROR(INDEX('Contratações Governo'!$I$1:$I$1000,SMALL(IF(AE$1='Contratações Governo'!$G$1:$G$1000,ROW('Contratações Governo'!$G$1:$G$1000)-ROW('Contratações Governo'!$G$1)+1),ROW(3:3))),"")</f>
        <v/>
      </c>
      <c r="AF41" s="605"/>
      <c r="AG41" s="386" cm="1">
        <f t="array" ref="AG41">IFERROR(INDEX('Contratações Governo'!$I$1:$I$1000,SMALL(IF(AG$1='Contratações Governo'!$G$1:$G$1000,ROW('Contratações Governo'!$G$1:$G$1000)-ROW('Contratações Governo'!$G$1)+1),ROW(3:3))),"")</f>
        <v>8351.91</v>
      </c>
      <c r="AH41" s="626" cm="1">
        <f t="array" ref="AH41">IFERROR(INDEX('Contratações Governo'!$I$1:$I$1000,SMALL(IF(AH$1='Contratações Governo'!$G$1:$G$1000,ROW('Contratações Governo'!$G$1:$G$1000)-ROW('Contratações Governo'!$G$1)+1),ROW(3:3))),"")</f>
        <v>18369.88</v>
      </c>
      <c r="AI41" s="386" t="str" cm="1">
        <f t="array" ref="AI41">IFERROR(INDEX('Contratações Governo'!$I$1:$I$1000,SMALL(IF(AI$1='Contratações Governo'!$G$1:$G$1000,ROW('Contratações Governo'!$G$1:$G$1000)-ROW('Contratações Governo'!$G$1)+1),ROW(3:3))),"")</f>
        <v/>
      </c>
      <c r="AJ41" s="549" t="str" cm="1">
        <f t="array" ref="AJ41">IFERROR(INDEX('Contratações Governo'!$I$1:$I$1000,SMALL(IF(AJ$1='Contratações Governo'!$G$1:$G$1000,ROW('Contratações Governo'!$G$1:$G$1000)-ROW('Contratações Governo'!$G$1)+1),ROW(3:3))),"")</f>
        <v/>
      </c>
    </row>
    <row r="42" spans="1:36" x14ac:dyDescent="0.25">
      <c r="A42" s="692"/>
      <c r="B42" s="383" cm="1">
        <f t="array" ref="B42">IFERROR(INDEX('Contratações Governo'!$I$1:$I$1000,SMALL(IF(B$1='Contratações Governo'!$G$1:$G$1000,ROW('Contratações Governo'!$G$1:$G$1000)-ROW('Contratações Governo'!$G$1)+1),ROW(4:4))),"")</f>
        <v>1191.48</v>
      </c>
      <c r="C42" s="385" cm="1">
        <f t="array" ref="C42">IFERROR(INDEX('Contratações Governo'!$I$1:$I$1000,SMALL(IF(C$1='Contratações Governo'!$G$1:$G$1000,ROW('Contratações Governo'!$G$1:$G$1000)-ROW('Contratações Governo'!$G$1)+1),ROW(4:4))),"")</f>
        <v>1935.96</v>
      </c>
      <c r="D42" s="385" cm="1">
        <f t="array" ref="D42">IFERROR(INDEX('Contratações Governo'!$I$1:$I$1000,SMALL(IF(D$1='Contratações Governo'!$G$1:$G$1000,ROW('Contratações Governo'!$G$1:$G$1000)-ROW('Contratações Governo'!$G$1)+1),ROW(4:4))),"")</f>
        <v>2635.52</v>
      </c>
      <c r="E42" s="276" t="str" cm="1">
        <f t="array" ref="E42">IFERROR(INDEX('Contratações Governo'!$I$1:$I$1000,SMALL(IF(E$1='Contratações Governo'!$G$1:$G$1000,ROW('Contratações Governo'!$G$1:$G$1000)-ROW('Contratações Governo'!$G$1)+1),ROW(4:4))),"")</f>
        <v/>
      </c>
      <c r="F42" s="386" cm="1">
        <f t="array" ref="F42">IFERROR(INDEX('Contratações Governo'!$I$1:$I$1000,SMALL(IF(F$1='Contratações Governo'!$G$1:$G$1000,ROW('Contratações Governo'!$G$1:$G$1000)-ROW('Contratações Governo'!$G$1)+1),ROW(4:4))),"")</f>
        <v>1854.0212765957444</v>
      </c>
      <c r="G42" s="386" cm="1">
        <f t="array" ref="G42">IFERROR(INDEX('Contratações Governo'!$I$1:$I$1000,SMALL(IF(G$1='Contratações Governo'!$G$1:$G$1000,ROW('Contratações Governo'!$G$1:$G$1000)-ROW('Contratações Governo'!$G$1)+1),ROW(4:4))),"")</f>
        <v>2600</v>
      </c>
      <c r="H42" s="383" cm="1">
        <f t="array" ref="H42">IFERROR(INDEX('Contratações Governo'!$I$1:$I$1000,SMALL(IF(H$1='Contratações Governo'!$G$1:$G$1000,ROW('Contratações Governo'!$G$1:$G$1000)-ROW('Contratações Governo'!$G$1)+1),ROW(4:4))),"")</f>
        <v>8351.91</v>
      </c>
      <c r="I42" s="276" cm="1">
        <f t="array" ref="I42">IFERROR(INDEX('Contratações Governo'!$I$1:$I$1000,SMALL(IF(I$1='Contratações Governo'!$G$1:$G$1000,ROW('Contratações Governo'!$G$1:$G$1000)-ROW('Contratações Governo'!$G$1)+1),ROW(4:4))),"")</f>
        <v>3698.66</v>
      </c>
      <c r="J42" s="386" cm="1">
        <f t="array" ref="J42">IFERROR(INDEX('Contratações Governo'!$I$1:$I$1000,SMALL(IF(J$1='Contratações Governo'!$G$1:$G$1000,ROW('Contratações Governo'!$G$1:$G$1000)-ROW('Contratações Governo'!$G$1)+1),ROW(4:4))),"")</f>
        <v>5257</v>
      </c>
      <c r="K42" s="605"/>
      <c r="L42" s="383" cm="1">
        <f t="array" ref="L42">IFERROR(INDEX('Contratações Governo'!$I$1:$I$1000,SMALL(IF(L$1='Contratações Governo'!$G$1:$G$1000,ROW('Contratações Governo'!$G$1:$G$1000)-ROW('Contratações Governo'!$G$1)+1),ROW(4:4))),"")</f>
        <v>7000</v>
      </c>
      <c r="M42" s="276" t="str" cm="1">
        <f t="array" ref="M42">IFERROR(INDEX('Contratações Governo'!$I$1:$I$1000,SMALL(IF(M$1='Contratações Governo'!$G$1:$G$1000,ROW('Contratações Governo'!$G$1:$G$1000)-ROW('Contratações Governo'!$G$1)+1),ROW(4:4))),"")</f>
        <v/>
      </c>
      <c r="N42" s="605"/>
      <c r="O42" s="386" cm="1">
        <f t="array" ref="O42">IFERROR(INDEX('Contratações Governo'!$I$1:$I$1000,SMALL(IF(O$1='Contratações Governo'!$G$1:$G$1000,ROW('Contratações Governo'!$G$1:$G$1000)-ROW('Contratações Governo'!$G$1)+1),ROW(4:4))),"")</f>
        <v>9929.1</v>
      </c>
      <c r="P42" s="383" t="str" cm="1">
        <f t="array" ref="P42">IFERROR(INDEX('Contratações Governo'!$I$1:$I$1000,SMALL(IF(P$1='Contratações Governo'!$G$1:$G$1000,ROW('Contratações Governo'!$G$1:$G$1000)-ROW('Contratações Governo'!$G$1)+1),ROW(4:4))),"")</f>
        <v/>
      </c>
      <c r="Q42" s="385" cm="1">
        <f t="array" ref="Q42">IFERROR(INDEX('Contratações Governo'!$I$1:$I$1000,SMALL(IF(Q$1='Contratações Governo'!$G$1:$G$1000,ROW('Contratações Governo'!$G$1:$G$1000)-ROW('Contratações Governo'!$G$1)+1),ROW(4:4))),"")</f>
        <v>4787.76</v>
      </c>
      <c r="R42" s="385" cm="1">
        <f t="array" ref="R42">IFERROR(INDEX('Contratações Governo'!$I$1:$I$1000,SMALL(IF(R$1='Contratações Governo'!$G$1:$G$1000,ROW('Contratações Governo'!$G$1:$G$1000)-ROW('Contratações Governo'!$G$1)+1),ROW(4:4))),"")</f>
        <v>9058.33</v>
      </c>
      <c r="S42" s="276" cm="1">
        <f t="array" ref="S42">IFERROR(INDEX('Contratações Governo'!$I$1:$I$1000,SMALL(IF(S$1='Contratações Governo'!$G$1:$G$1000,ROW('Contratações Governo'!$G$1:$G$1000)-ROW('Contratações Governo'!$G$1)+1),ROW(4:4))),"")</f>
        <v>3527.99</v>
      </c>
      <c r="T42" s="386" cm="1">
        <f t="array" ref="T42">IFERROR(INDEX('Contratações Governo'!$I$1:$I$1000,SMALL(IF(T$1='Contratações Governo'!$G$1:$G$1000,ROW('Contratações Governo'!$G$1:$G$1000)-ROW('Contratações Governo'!$G$1)+1),ROW(4:4))),"")</f>
        <v>3820</v>
      </c>
      <c r="U42" s="386" cm="1">
        <f t="array" ref="U42">IFERROR(INDEX('Contratações Governo'!$I$1:$I$1000,SMALL(IF(U$1='Contratações Governo'!$G$1:$G$1000,ROW('Contratações Governo'!$G$1:$G$1000)-ROW('Contratações Governo'!$G$1)+1),ROW(4:4))),"")</f>
        <v>8800</v>
      </c>
      <c r="V42" s="383" t="str" cm="1">
        <f t="array" ref="V42">IFERROR(INDEX('Contratações Governo'!$I$1:$I$1000,SMALL(IF(V$1='Contratações Governo'!$G$1:$G$1000,ROW('Contratações Governo'!$G$1:$G$1000)-ROW('Contratações Governo'!$G$1)+1),ROW(4:4))),"")</f>
        <v/>
      </c>
      <c r="W42" s="385" cm="1">
        <f t="array" ref="W42">IFERROR(INDEX('Contratações Governo'!$I$1:$I$1000,SMALL(IF(W$1='Contratações Governo'!$G$1:$G$1000,ROW('Contratações Governo'!$G$1:$G$1000)-ROW('Contratações Governo'!$G$1)+1),ROW(4:4))),"")</f>
        <v>3007.38</v>
      </c>
      <c r="X42" s="385" t="str" cm="1">
        <f t="array" ref="X42">IFERROR(INDEX('Contratações Governo'!$I$1:$I$1000,SMALL(IF(X$1='Contratações Governo'!$G$1:$G$1000,ROW('Contratações Governo'!$G$1:$G$1000)-ROW('Contratações Governo'!$G$1)+1),ROW(4:4))),"")</f>
        <v/>
      </c>
      <c r="Y42" s="276" t="str" cm="1">
        <f t="array" ref="Y42">IFERROR(INDEX('Contratações Governo'!$I$1:$I$1000,SMALL(IF(Y$1='Contratações Governo'!$G$1:$G$1000,ROW('Contratações Governo'!$G$1:$G$1000)-ROW('Contratações Governo'!$G$1)+1),ROW(4:4))),"")</f>
        <v/>
      </c>
      <c r="Z42" s="386" t="str" cm="1">
        <f t="array" ref="Z42">IFERROR(INDEX('Contratações Governo'!$I$1:$I$1000,SMALL(IF(Z$1='Contratações Governo'!$G$1:$G$1000,ROW('Contratações Governo'!$G$1:$G$1000)-ROW('Contratações Governo'!$G$1)+1),ROW(4:4))),"")</f>
        <v/>
      </c>
      <c r="AA42" s="386" t="str" cm="1">
        <f t="array" ref="AA42">IFERROR(INDEX('Contratações Governo'!$I$1:$I$1000,SMALL(IF(AA$1='Contratações Governo'!$G$1:$G$1000,ROW('Contratações Governo'!$G$1:$G$1000)-ROW('Contratações Governo'!$G$1)+1),ROW(4:4))),"")</f>
        <v/>
      </c>
      <c r="AB42" s="383" t="str" cm="1">
        <f t="array" ref="AB42">IFERROR(INDEX('Contratações Governo'!$I$1:$I$1000,SMALL(IF(AB$1='Contratações Governo'!$G$1:$G$1000,ROW('Contratações Governo'!$G$1:$G$1000)-ROW('Contratações Governo'!$G$1)+1),ROW(4:4))),"")</f>
        <v/>
      </c>
      <c r="AC42" s="385" cm="1">
        <f t="array" ref="AC42">IFERROR(INDEX('Contratações Governo'!$I$1:$I$1000,SMALL(IF(AC$1='Contratações Governo'!$G$1:$G$1000,ROW('Contratações Governo'!$G$1:$G$1000)-ROW('Contratações Governo'!$G$1)+1),ROW(4:4))),"")</f>
        <v>3557.08</v>
      </c>
      <c r="AD42" s="605"/>
      <c r="AE42" s="276" t="str" cm="1">
        <f t="array" ref="AE42">IFERROR(INDEX('Contratações Governo'!$I$1:$I$1000,SMALL(IF(AE$1='Contratações Governo'!$G$1:$G$1000,ROW('Contratações Governo'!$G$1:$G$1000)-ROW('Contratações Governo'!$G$1)+1),ROW(4:4))),"")</f>
        <v/>
      </c>
      <c r="AF42" s="386" cm="1">
        <f t="array" ref="AF42">IFERROR(INDEX('Contratações Governo'!$I$1:$I$1000,SMALL(IF(AF$1='Contratações Governo'!$G$1:$G$1000,ROW('Contratações Governo'!$G$1:$G$1000)-ROW('Contratações Governo'!$G$1)+1),ROW(4:4))),"")</f>
        <v>7257.31</v>
      </c>
      <c r="AG42" s="386" cm="1">
        <f t="array" ref="AG42">IFERROR(INDEX('Contratações Governo'!$I$1:$I$1000,SMALL(IF(AG$1='Contratações Governo'!$G$1:$G$1000,ROW('Contratações Governo'!$G$1:$G$1000)-ROW('Contratações Governo'!$G$1)+1),ROW(4:4))),"")</f>
        <v>11581.68</v>
      </c>
      <c r="AH42" s="626" cm="1">
        <f t="array" ref="AH42">IFERROR(INDEX('Contratações Governo'!$I$1:$I$1000,SMALL(IF(AH$1='Contratações Governo'!$G$1:$G$1000,ROW('Contratações Governo'!$G$1:$G$1000)-ROW('Contratações Governo'!$G$1)+1),ROW(4:4))),"")</f>
        <v>18758.330000000002</v>
      </c>
      <c r="AI42" s="386" t="str" cm="1">
        <f t="array" ref="AI42">IFERROR(INDEX('Contratações Governo'!$I$1:$I$1000,SMALL(IF(AI$1='Contratações Governo'!$G$1:$G$1000,ROW('Contratações Governo'!$G$1:$G$1000)-ROW('Contratações Governo'!$G$1)+1),ROW(4:4))),"")</f>
        <v/>
      </c>
      <c r="AJ42" s="549" t="str" cm="1">
        <f t="array" ref="AJ42">IFERROR(INDEX('Contratações Governo'!$I$1:$I$1000,SMALL(IF(AJ$1='Contratações Governo'!$G$1:$G$1000,ROW('Contratações Governo'!$G$1:$G$1000)-ROW('Contratações Governo'!$G$1)+1),ROW(4:4))),"")</f>
        <v/>
      </c>
    </row>
    <row r="43" spans="1:36" x14ac:dyDescent="0.25">
      <c r="A43" s="692"/>
      <c r="B43" s="383" cm="1">
        <f t="array" ref="B43">IFERROR(INDEX('Contratações Governo'!$I$1:$I$1000,SMALL(IF(B$1='Contratações Governo'!$G$1:$G$1000,ROW('Contratações Governo'!$G$1:$G$1000)-ROW('Contratações Governo'!$G$1)+1),ROW(5:5))),"")</f>
        <v>1191.48</v>
      </c>
      <c r="C43" s="385" cm="1">
        <f t="array" ref="C43">IFERROR(INDEX('Contratações Governo'!$I$1:$I$1000,SMALL(IF(C$1='Contratações Governo'!$G$1:$G$1000,ROW('Contratações Governo'!$G$1:$G$1000)-ROW('Contratações Governo'!$G$1)+1),ROW(5:5))),"")</f>
        <v>1777.73</v>
      </c>
      <c r="D43" s="385" cm="1">
        <f t="array" ref="D43">IFERROR(INDEX('Contratações Governo'!$I$1:$I$1000,SMALL(IF(D$1='Contratações Governo'!$G$1:$G$1000,ROW('Contratações Governo'!$G$1:$G$1000)-ROW('Contratações Governo'!$G$1)+1),ROW(5:5))),"")</f>
        <v>2684.53</v>
      </c>
      <c r="E43" s="276" t="str" cm="1">
        <f t="array" ref="E43">IFERROR(INDEX('Contratações Governo'!$I$1:$I$1000,SMALL(IF(E$1='Contratações Governo'!$G$1:$G$1000,ROW('Contratações Governo'!$G$1:$G$1000)-ROW('Contratações Governo'!$G$1)+1),ROW(5:5))),"")</f>
        <v/>
      </c>
      <c r="F43" s="386" cm="1">
        <f t="array" ref="F43">IFERROR(INDEX('Contratações Governo'!$I$1:$I$1000,SMALL(IF(F$1='Contratações Governo'!$G$1:$G$1000,ROW('Contratações Governo'!$G$1:$G$1000)-ROW('Contratações Governo'!$G$1)+1),ROW(5:5))),"")</f>
        <v>1570.23</v>
      </c>
      <c r="G43" s="386" cm="1">
        <f t="array" ref="G43">IFERROR(INDEX('Contratações Governo'!$I$1:$I$1000,SMALL(IF(G$1='Contratações Governo'!$G$1:$G$1000,ROW('Contratações Governo'!$G$1:$G$1000)-ROW('Contratações Governo'!$G$1)+1),ROW(5:5))),"")</f>
        <v>2600</v>
      </c>
      <c r="H43" s="383" cm="1">
        <f t="array" ref="H43">IFERROR(INDEX('Contratações Governo'!$I$1:$I$1000,SMALL(IF(H$1='Contratações Governo'!$G$1:$G$1000,ROW('Contratações Governo'!$G$1:$G$1000)-ROW('Contratações Governo'!$G$1)+1),ROW(5:5))),"")</f>
        <v>9632.9599999999991</v>
      </c>
      <c r="I43" s="276" cm="1">
        <f t="array" ref="I43">IFERROR(INDEX('Contratações Governo'!$I$1:$I$1000,SMALL(IF(I$1='Contratações Governo'!$G$1:$G$1000,ROW('Contratações Governo'!$G$1:$G$1000)-ROW('Contratações Governo'!$G$1)+1),ROW(5:5))),"")</f>
        <v>3500</v>
      </c>
      <c r="J43" s="386" cm="1">
        <f t="array" ref="J43">IFERROR(INDEX('Contratações Governo'!$I$1:$I$1000,SMALL(IF(J$1='Contratações Governo'!$G$1:$G$1000,ROW('Contratações Governo'!$G$1:$G$1000)-ROW('Contratações Governo'!$G$1)+1),ROW(5:5))),"")</f>
        <v>5771</v>
      </c>
      <c r="K43" s="386" cm="1">
        <f t="array" ref="K43">IFERROR(INDEX('Contratações Governo'!$I$1:$I$1000,SMALL(IF(K$1='Contratações Governo'!$G$1:$G$1000,ROW('Contratações Governo'!$G$1:$G$1000)-ROW('Contratações Governo'!$G$1)+1),ROW(5:5))),"")</f>
        <v>6590.9</v>
      </c>
      <c r="L43" s="383" cm="1">
        <f t="array" ref="L43">IFERROR(INDEX('Contratações Governo'!$I$1:$I$1000,SMALL(IF(L$1='Contratações Governo'!$G$1:$G$1000,ROW('Contratações Governo'!$G$1:$G$1000)-ROW('Contratações Governo'!$G$1)+1),ROW(5:5))),"")</f>
        <v>16582.2</v>
      </c>
      <c r="M43" s="276" t="str" cm="1">
        <f t="array" ref="M43">IFERROR(INDEX('Contratações Governo'!$I$1:$I$1000,SMALL(IF(M$1='Contratações Governo'!$G$1:$G$1000,ROW('Contratações Governo'!$G$1:$G$1000)-ROW('Contratações Governo'!$G$1)+1),ROW(5:5))),"")</f>
        <v/>
      </c>
      <c r="N43" s="386" cm="1">
        <f t="array" ref="N43">IFERROR(INDEX('Contratações Governo'!$I$1:$I$1000,SMALL(IF(N$1='Contratações Governo'!$G$1:$G$1000,ROW('Contratações Governo'!$G$1:$G$1000)-ROW('Contratações Governo'!$G$1)+1),ROW(5:5))),"")</f>
        <v>5855.41</v>
      </c>
      <c r="O43" s="386" cm="1">
        <f t="array" ref="O43">IFERROR(INDEX('Contratações Governo'!$I$1:$I$1000,SMALL(IF(O$1='Contratações Governo'!$G$1:$G$1000,ROW('Contratações Governo'!$G$1:$G$1000)-ROW('Contratações Governo'!$G$1)+1),ROW(5:5))),"")</f>
        <v>9929.1</v>
      </c>
      <c r="P43" s="383" t="str" cm="1">
        <f t="array" ref="P43">IFERROR(INDEX('Contratações Governo'!$I$1:$I$1000,SMALL(IF(P$1='Contratações Governo'!$G$1:$G$1000,ROW('Contratações Governo'!$G$1:$G$1000)-ROW('Contratações Governo'!$G$1)+1),ROW(5:5))),"")</f>
        <v/>
      </c>
      <c r="Q43" s="385" cm="1">
        <f t="array" ref="Q43">IFERROR(INDEX('Contratações Governo'!$I$1:$I$1000,SMALL(IF(Q$1='Contratações Governo'!$G$1:$G$1000,ROW('Contratações Governo'!$G$1:$G$1000)-ROW('Contratações Governo'!$G$1)+1),ROW(5:5))),"")</f>
        <v>8500</v>
      </c>
      <c r="R43" s="385" cm="1">
        <f t="array" ref="R43">IFERROR(INDEX('Contratações Governo'!$I$1:$I$1000,SMALL(IF(R$1='Contratações Governo'!$G$1:$G$1000,ROW('Contratações Governo'!$G$1:$G$1000)-ROW('Contratações Governo'!$G$1)+1),ROW(5:5))),"")</f>
        <v>9058.33</v>
      </c>
      <c r="S43" s="276" t="str" cm="1">
        <f t="array" ref="S43">IFERROR(INDEX('Contratações Governo'!$I$1:$I$1000,SMALL(IF(S$1='Contratações Governo'!$G$1:$G$1000,ROW('Contratações Governo'!$G$1:$G$1000)-ROW('Contratações Governo'!$G$1)+1),ROW(5:5))),"")</f>
        <v/>
      </c>
      <c r="T43" s="386" cm="1">
        <f t="array" ref="T43">IFERROR(INDEX('Contratações Governo'!$I$1:$I$1000,SMALL(IF(T$1='Contratações Governo'!$G$1:$G$1000,ROW('Contratações Governo'!$G$1:$G$1000)-ROW('Contratações Governo'!$G$1)+1),ROW(5:5))),"")</f>
        <v>4897.29</v>
      </c>
      <c r="U43" s="386" cm="1">
        <f t="array" ref="U43">IFERROR(INDEX('Contratações Governo'!$I$1:$I$1000,SMALL(IF(U$1='Contratações Governo'!$G$1:$G$1000,ROW('Contratações Governo'!$G$1:$G$1000)-ROW('Contratações Governo'!$G$1)+1),ROW(5:5))),"")</f>
        <v>7105.84</v>
      </c>
      <c r="V43" s="383" t="str" cm="1">
        <f t="array" ref="V43">IFERROR(INDEX('Contratações Governo'!$I$1:$I$1000,SMALL(IF(V$1='Contratações Governo'!$G$1:$G$1000,ROW('Contratações Governo'!$G$1:$G$1000)-ROW('Contratações Governo'!$G$1)+1),ROW(5:5))),"")</f>
        <v/>
      </c>
      <c r="W43" s="385" cm="1">
        <f t="array" ref="W43">IFERROR(INDEX('Contratações Governo'!$I$1:$I$1000,SMALL(IF(W$1='Contratações Governo'!$G$1:$G$1000,ROW('Contratações Governo'!$G$1:$G$1000)-ROW('Contratações Governo'!$G$1)+1),ROW(5:5))),"")</f>
        <v>2627.81</v>
      </c>
      <c r="X43" s="385" t="str" cm="1">
        <f t="array" ref="X43">IFERROR(INDEX('Contratações Governo'!$I$1:$I$1000,SMALL(IF(X$1='Contratações Governo'!$G$1:$G$1000,ROW('Contratações Governo'!$G$1:$G$1000)-ROW('Contratações Governo'!$G$1)+1),ROW(5:5))),"")</f>
        <v/>
      </c>
      <c r="Y43" s="276" t="str" cm="1">
        <f t="array" ref="Y43">IFERROR(INDEX('Contratações Governo'!$I$1:$I$1000,SMALL(IF(Y$1='Contratações Governo'!$G$1:$G$1000,ROW('Contratações Governo'!$G$1:$G$1000)-ROW('Contratações Governo'!$G$1)+1),ROW(5:5))),"")</f>
        <v/>
      </c>
      <c r="Z43" s="386" t="str" cm="1">
        <f t="array" ref="Z43">IFERROR(INDEX('Contratações Governo'!$I$1:$I$1000,SMALL(IF(Z$1='Contratações Governo'!$G$1:$G$1000,ROW('Contratações Governo'!$G$1:$G$1000)-ROW('Contratações Governo'!$G$1)+1),ROW(5:5))),"")</f>
        <v/>
      </c>
      <c r="AA43" s="386" t="str" cm="1">
        <f t="array" ref="AA43">IFERROR(INDEX('Contratações Governo'!$I$1:$I$1000,SMALL(IF(AA$1='Contratações Governo'!$G$1:$G$1000,ROW('Contratações Governo'!$G$1:$G$1000)-ROW('Contratações Governo'!$G$1)+1),ROW(5:5))),"")</f>
        <v/>
      </c>
      <c r="AB43" s="383" t="str" cm="1">
        <f t="array" ref="AB43">IFERROR(INDEX('Contratações Governo'!$I$1:$I$1000,SMALL(IF(AB$1='Contratações Governo'!$G$1:$G$1000,ROW('Contratações Governo'!$G$1:$G$1000)-ROW('Contratações Governo'!$G$1)+1),ROW(5:5))),"")</f>
        <v/>
      </c>
      <c r="AC43" s="385" cm="1">
        <f t="array" ref="AC43">IFERROR(INDEX('Contratações Governo'!$I$1:$I$1000,SMALL(IF(AC$1='Contratações Governo'!$G$1:$G$1000,ROW('Contratações Governo'!$G$1:$G$1000)-ROW('Contratações Governo'!$G$1)+1),ROW(5:5))),"")</f>
        <v>8688.7199999999993</v>
      </c>
      <c r="AD43" s="385" cm="1">
        <f t="array" ref="AD43">IFERROR(INDEX('Contratações Governo'!$I$1:$I$1000,SMALL(IF(AD$1='Contratações Governo'!$G$1:$G$1000,ROW('Contratações Governo'!$G$1:$G$1000)-ROW('Contratações Governo'!$G$1)+1),ROW(5:5))),"")</f>
        <v>11084.96</v>
      </c>
      <c r="AE43" s="276" t="str" cm="1">
        <f t="array" ref="AE43">IFERROR(INDEX('Contratações Governo'!$I$1:$I$1000,SMALL(IF(AE$1='Contratações Governo'!$G$1:$G$1000,ROW('Contratações Governo'!$G$1:$G$1000)-ROW('Contratações Governo'!$G$1)+1),ROW(5:5))),"")</f>
        <v/>
      </c>
      <c r="AF43" s="386" cm="1">
        <f t="array" ref="AF43">IFERROR(INDEX('Contratações Governo'!$I$1:$I$1000,SMALL(IF(AF$1='Contratações Governo'!$G$1:$G$1000,ROW('Contratações Governo'!$G$1:$G$1000)-ROW('Contratações Governo'!$G$1)+1),ROW(5:5))),"")</f>
        <v>7257.31</v>
      </c>
      <c r="AG43" s="386" cm="1">
        <f t="array" ref="AG43">IFERROR(INDEX('Contratações Governo'!$I$1:$I$1000,SMALL(IF(AG$1='Contratações Governo'!$G$1:$G$1000,ROW('Contratações Governo'!$G$1:$G$1000)-ROW('Contratações Governo'!$G$1)+1),ROW(5:5))),"")</f>
        <v>10000</v>
      </c>
      <c r="AH43" s="626" t="str" cm="1">
        <f t="array" ref="AH43">IFERROR(INDEX('Contratações Governo'!$I$1:$I$1000,SMALL(IF(AH$1='Contratações Governo'!$G$1:$G$1000,ROW('Contratações Governo'!$G$1:$G$1000)-ROW('Contratações Governo'!$G$1)+1),ROW(5:5))),"")</f>
        <v/>
      </c>
      <c r="AI43" s="386" t="str" cm="1">
        <f t="array" ref="AI43">IFERROR(INDEX('Contratações Governo'!$I$1:$I$1000,SMALL(IF(AI$1='Contratações Governo'!$G$1:$G$1000,ROW('Contratações Governo'!$G$1:$G$1000)-ROW('Contratações Governo'!$G$1)+1),ROW(5:5))),"")</f>
        <v/>
      </c>
      <c r="AJ43" s="549" t="str" cm="1">
        <f t="array" ref="AJ43">IFERROR(INDEX('Contratações Governo'!$I$1:$I$1000,SMALL(IF(AJ$1='Contratações Governo'!$G$1:$G$1000,ROW('Contratações Governo'!$G$1:$G$1000)-ROW('Contratações Governo'!$G$1)+1),ROW(5:5))),"")</f>
        <v/>
      </c>
    </row>
    <row r="44" spans="1:36" x14ac:dyDescent="0.25">
      <c r="A44" s="692"/>
      <c r="B44" s="383" cm="1">
        <f t="array" ref="B44">IFERROR(INDEX('Contratações Governo'!$I$1:$I$1000,SMALL(IF(B$1='Contratações Governo'!$G$1:$G$1000,ROW('Contratações Governo'!$G$1:$G$1000)-ROW('Contratações Governo'!$G$1)+1),ROW(6:6))),"")</f>
        <v>1191.48</v>
      </c>
      <c r="C44" s="385" cm="1">
        <f t="array" ref="C44">IFERROR(INDEX('Contratações Governo'!$I$1:$I$1000,SMALL(IF(C$1='Contratações Governo'!$G$1:$G$1000,ROW('Contratações Governo'!$G$1:$G$1000)-ROW('Contratações Governo'!$G$1)+1),ROW(6:6))),"")</f>
        <v>1798.48</v>
      </c>
      <c r="D44" s="385" cm="1">
        <f t="array" ref="D44">IFERROR(INDEX('Contratações Governo'!$I$1:$I$1000,SMALL(IF(D$1='Contratações Governo'!$G$1:$G$1000,ROW('Contratações Governo'!$G$1:$G$1000)-ROW('Contratações Governo'!$G$1)+1),ROW(6:6))),"")</f>
        <v>2832.23</v>
      </c>
      <c r="E44" s="276" t="str" cm="1">
        <f t="array" ref="E44">IFERROR(INDEX('Contratações Governo'!$I$1:$I$1000,SMALL(IF(E$1='Contratações Governo'!$G$1:$G$1000,ROW('Contratações Governo'!$G$1:$G$1000)-ROW('Contratações Governo'!$G$1)+1),ROW(6:6))),"")</f>
        <v/>
      </c>
      <c r="F44" s="386" cm="1">
        <f t="array" ref="F44">IFERROR(INDEX('Contratações Governo'!$I$1:$I$1000,SMALL(IF(F$1='Contratações Governo'!$G$1:$G$1000,ROW('Contratações Governo'!$G$1:$G$1000)-ROW('Contratações Governo'!$G$1)+1),ROW(6:6))),"")</f>
        <v>2040.33</v>
      </c>
      <c r="G44" s="386" cm="1">
        <f t="array" ref="G44">IFERROR(INDEX('Contratações Governo'!$I$1:$I$1000,SMALL(IF(G$1='Contratações Governo'!$G$1:$G$1000,ROW('Contratações Governo'!$G$1:$G$1000)-ROW('Contratações Governo'!$G$1)+1),ROW(6:6))),"")</f>
        <v>2670.74</v>
      </c>
      <c r="H44" s="383" cm="1">
        <f t="array" ref="H44">IFERROR(INDEX('Contratações Governo'!$I$1:$I$1000,SMALL(IF(H$1='Contratações Governo'!$G$1:$G$1000,ROW('Contratações Governo'!$G$1:$G$1000)-ROW('Contratações Governo'!$G$1)+1),ROW(6:6))),"")</f>
        <v>4550</v>
      </c>
      <c r="I44" s="276" cm="1">
        <f t="array" ref="I44">IFERROR(INDEX('Contratações Governo'!$I$1:$I$1000,SMALL(IF(I$1='Contratações Governo'!$G$1:$G$1000,ROW('Contratações Governo'!$G$1:$G$1000)-ROW('Contratações Governo'!$G$1)+1),ROW(6:6))),"")</f>
        <v>3500</v>
      </c>
      <c r="J44" s="386" cm="1">
        <f t="array" ref="J44">IFERROR(INDEX('Contratações Governo'!$I$1:$I$1000,SMALL(IF(J$1='Contratações Governo'!$G$1:$G$1000,ROW('Contratações Governo'!$G$1:$G$1000)-ROW('Contratações Governo'!$G$1)+1),ROW(6:6))),"")</f>
        <v>5377.41</v>
      </c>
      <c r="K44" s="386" cm="1">
        <f t="array" ref="K44">IFERROR(INDEX('Contratações Governo'!$I$1:$I$1000,SMALL(IF(K$1='Contratações Governo'!$G$1:$G$1000,ROW('Contratações Governo'!$G$1:$G$1000)-ROW('Contratações Governo'!$G$1)+1),ROW(6:6))),"")</f>
        <v>6590.9</v>
      </c>
      <c r="L44" s="383" cm="1">
        <f t="array" ref="L44">IFERROR(INDEX('Contratações Governo'!$I$1:$I$1000,SMALL(IF(L$1='Contratações Governo'!$G$1:$G$1000,ROW('Contratações Governo'!$G$1:$G$1000)-ROW('Contratações Governo'!$G$1)+1),ROW(6:6))),"")</f>
        <v>16582.2</v>
      </c>
      <c r="M44" s="276" t="str" cm="1">
        <f t="array" ref="M44">IFERROR(INDEX('Contratações Governo'!$I$1:$I$1000,SMALL(IF(M$1='Contratações Governo'!$G$1:$G$1000,ROW('Contratações Governo'!$G$1:$G$1000)-ROW('Contratações Governo'!$G$1)+1),ROW(6:6))),"")</f>
        <v/>
      </c>
      <c r="N44" s="386" t="str" cm="1">
        <f t="array" ref="N44">IFERROR(INDEX('Contratações Governo'!$I$1:$I$1000,SMALL(IF(N$1='Contratações Governo'!$G$1:$G$1000,ROW('Contratações Governo'!$G$1:$G$1000)-ROW('Contratações Governo'!$G$1)+1),ROW(6:6))),"")</f>
        <v/>
      </c>
      <c r="O44" s="386" cm="1">
        <f t="array" ref="O44">IFERROR(INDEX('Contratações Governo'!$I$1:$I$1000,SMALL(IF(O$1='Contratações Governo'!$G$1:$G$1000,ROW('Contratações Governo'!$G$1:$G$1000)-ROW('Contratações Governo'!$G$1)+1),ROW(6:6))),"")</f>
        <v>9929.1</v>
      </c>
      <c r="P44" s="383" t="str" cm="1">
        <f t="array" ref="P44">IFERROR(INDEX('Contratações Governo'!$I$1:$I$1000,SMALL(IF(P$1='Contratações Governo'!$G$1:$G$1000,ROW('Contratações Governo'!$G$1:$G$1000)-ROW('Contratações Governo'!$G$1)+1),ROW(6:6))),"")</f>
        <v/>
      </c>
      <c r="Q44" s="385" cm="1">
        <f t="array" ref="Q44">IFERROR(INDEX('Contratações Governo'!$I$1:$I$1000,SMALL(IF(Q$1='Contratações Governo'!$G$1:$G$1000,ROW('Contratações Governo'!$G$1:$G$1000)-ROW('Contratações Governo'!$G$1)+1),ROW(6:6))),"")</f>
        <v>5559.58</v>
      </c>
      <c r="R44" s="605"/>
      <c r="S44" s="276" t="str" cm="1">
        <f t="array" ref="S44">IFERROR(INDEX('Contratações Governo'!$I$1:$I$1000,SMALL(IF(S$1='Contratações Governo'!$G$1:$G$1000,ROW('Contratações Governo'!$G$1:$G$1000)-ROW('Contratações Governo'!$G$1)+1),ROW(6:6))),"")</f>
        <v/>
      </c>
      <c r="T44" s="605"/>
      <c r="U44" s="386" cm="1">
        <f t="array" ref="U44">IFERROR(INDEX('Contratações Governo'!$I$1:$I$1000,SMALL(IF(U$1='Contratações Governo'!$G$1:$G$1000,ROW('Contratações Governo'!$G$1:$G$1000)-ROW('Contratações Governo'!$G$1)+1),ROW(6:6))),"")</f>
        <v>7105.84</v>
      </c>
      <c r="V44" s="383" t="str" cm="1">
        <f t="array" ref="V44">IFERROR(INDEX('Contratações Governo'!$I$1:$I$1000,SMALL(IF(V$1='Contratações Governo'!$G$1:$G$1000,ROW('Contratações Governo'!$G$1:$G$1000)-ROW('Contratações Governo'!$G$1)+1),ROW(6:6))),"")</f>
        <v/>
      </c>
      <c r="W44" s="385" cm="1">
        <f t="array" ref="W44">IFERROR(INDEX('Contratações Governo'!$I$1:$I$1000,SMALL(IF(W$1='Contratações Governo'!$G$1:$G$1000,ROW('Contratações Governo'!$G$1:$G$1000)-ROW('Contratações Governo'!$G$1)+1),ROW(6:6))),"")</f>
        <v>2855.55</v>
      </c>
      <c r="X44" s="385" t="str" cm="1">
        <f t="array" ref="X44">IFERROR(INDEX('Contratações Governo'!$I$1:$I$1000,SMALL(IF(X$1='Contratações Governo'!$G$1:$G$1000,ROW('Contratações Governo'!$G$1:$G$1000)-ROW('Contratações Governo'!$G$1)+1),ROW(6:6))),"")</f>
        <v/>
      </c>
      <c r="Y44" s="276" t="str" cm="1">
        <f t="array" ref="Y44">IFERROR(INDEX('Contratações Governo'!$I$1:$I$1000,SMALL(IF(Y$1='Contratações Governo'!$G$1:$G$1000,ROW('Contratações Governo'!$G$1:$G$1000)-ROW('Contratações Governo'!$G$1)+1),ROW(6:6))),"")</f>
        <v/>
      </c>
      <c r="Z44" s="386" t="str" cm="1">
        <f t="array" ref="Z44">IFERROR(INDEX('Contratações Governo'!$I$1:$I$1000,SMALL(IF(Z$1='Contratações Governo'!$G$1:$G$1000,ROW('Contratações Governo'!$G$1:$G$1000)-ROW('Contratações Governo'!$G$1)+1),ROW(6:6))),"")</f>
        <v/>
      </c>
      <c r="AA44" s="386" t="str" cm="1">
        <f t="array" ref="AA44">IFERROR(INDEX('Contratações Governo'!$I$1:$I$1000,SMALL(IF(AA$1='Contratações Governo'!$G$1:$G$1000,ROW('Contratações Governo'!$G$1:$G$1000)-ROW('Contratações Governo'!$G$1)+1),ROW(6:6))),"")</f>
        <v/>
      </c>
      <c r="AB44" s="383" t="str" cm="1">
        <f t="array" ref="AB44">IFERROR(INDEX('Contratações Governo'!$I$1:$I$1000,SMALL(IF(AB$1='Contratações Governo'!$G$1:$G$1000,ROW('Contratações Governo'!$G$1:$G$1000)-ROW('Contratações Governo'!$G$1)+1),ROW(6:6))),"")</f>
        <v/>
      </c>
      <c r="AC44" s="385" t="str" cm="1">
        <f t="array" ref="AC44">IFERROR(INDEX('Contratações Governo'!$I$1:$I$1000,SMALL(IF(AC$1='Contratações Governo'!$G$1:$G$1000,ROW('Contratações Governo'!$G$1:$G$1000)-ROW('Contratações Governo'!$G$1)+1),ROW(6:6))),"")</f>
        <v/>
      </c>
      <c r="AD44" s="385" t="str" cm="1">
        <f t="array" ref="AD44">IFERROR(INDEX('Contratações Governo'!$I$1:$I$1000,SMALL(IF(AD$1='Contratações Governo'!$G$1:$G$1000,ROW('Contratações Governo'!$G$1:$G$1000)-ROW('Contratações Governo'!$G$1)+1),ROW(6:6))),"")</f>
        <v/>
      </c>
      <c r="AE44" s="276" t="str" cm="1">
        <f t="array" ref="AE44">IFERROR(INDEX('Contratações Governo'!$I$1:$I$1000,SMALL(IF(AE$1='Contratações Governo'!$G$1:$G$1000,ROW('Contratações Governo'!$G$1:$G$1000)-ROW('Contratações Governo'!$G$1)+1),ROW(6:6))),"")</f>
        <v/>
      </c>
      <c r="AF44" s="386" cm="1">
        <f t="array" ref="AF44">IFERROR(INDEX('Contratações Governo'!$I$1:$I$1000,SMALL(IF(AF$1='Contratações Governo'!$G$1:$G$1000,ROW('Contratações Governo'!$G$1:$G$1000)-ROW('Contratações Governo'!$G$1)+1),ROW(6:6))),"")</f>
        <v>7160</v>
      </c>
      <c r="AG44" s="386" cm="1">
        <f t="array" ref="AG44">IFERROR(INDEX('Contratações Governo'!$I$1:$I$1000,SMALL(IF(AG$1='Contratações Governo'!$G$1:$G$1000,ROW('Contratações Governo'!$G$1:$G$1000)-ROW('Contratações Governo'!$G$1)+1),ROW(6:6))),"")</f>
        <v>10503.18</v>
      </c>
      <c r="AH44" s="626" t="str" cm="1">
        <f t="array" ref="AH44">IFERROR(INDEX('Contratações Governo'!$I$1:$I$1000,SMALL(IF(AH$1='Contratações Governo'!$G$1:$G$1000,ROW('Contratações Governo'!$G$1:$G$1000)-ROW('Contratações Governo'!$G$1)+1),ROW(6:6))),"")</f>
        <v/>
      </c>
      <c r="AI44" s="386" t="str" cm="1">
        <f t="array" ref="AI44">IFERROR(INDEX('Contratações Governo'!$I$1:$I$1000,SMALL(IF(AI$1='Contratações Governo'!$G$1:$G$1000,ROW('Contratações Governo'!$G$1:$G$1000)-ROW('Contratações Governo'!$G$1)+1),ROW(6:6))),"")</f>
        <v/>
      </c>
      <c r="AJ44" s="549" t="str" cm="1">
        <f t="array" ref="AJ44">IFERROR(INDEX('Contratações Governo'!$I$1:$I$1000,SMALL(IF(AJ$1='Contratações Governo'!$G$1:$G$1000,ROW('Contratações Governo'!$G$1:$G$1000)-ROW('Contratações Governo'!$G$1)+1),ROW(6:6))),"")</f>
        <v/>
      </c>
    </row>
    <row r="45" spans="1:36" x14ac:dyDescent="0.25">
      <c r="A45" s="692"/>
      <c r="B45" s="383" cm="1">
        <f t="array" ref="B45">IFERROR(INDEX('Contratações Governo'!$I$1:$I$1000,SMALL(IF(B$1='Contratações Governo'!$G$1:$G$1000,ROW('Contratações Governo'!$G$1:$G$1000)-ROW('Contratações Governo'!$G$1)+1),ROW(7:7))),"")</f>
        <v>1191.48</v>
      </c>
      <c r="C45" s="385" cm="1">
        <f t="array" ref="C45">IFERROR(INDEX('Contratações Governo'!$I$1:$I$1000,SMALL(IF(C$1='Contratações Governo'!$G$1:$G$1000,ROW('Contratações Governo'!$G$1:$G$1000)-ROW('Contratações Governo'!$G$1)+1),ROW(7:7))),"")</f>
        <v>1798.48</v>
      </c>
      <c r="D45" s="385" cm="1">
        <f t="array" ref="D45">IFERROR(INDEX('Contratações Governo'!$I$1:$I$1000,SMALL(IF(D$1='Contratações Governo'!$G$1:$G$1000,ROW('Contratações Governo'!$G$1:$G$1000)-ROW('Contratações Governo'!$G$1)+1),ROW(7:7))),"")</f>
        <v>3238.1659574468081</v>
      </c>
      <c r="E45" s="276" t="str" cm="1">
        <f t="array" ref="E45">IFERROR(INDEX('Contratações Governo'!$I$1:$I$1000,SMALL(IF(E$1='Contratações Governo'!$G$1:$G$1000,ROW('Contratações Governo'!$G$1:$G$1000)-ROW('Contratações Governo'!$G$1)+1),ROW(7:7))),"")</f>
        <v/>
      </c>
      <c r="F45" s="386" t="str" cm="1">
        <f t="array" ref="F45">IFERROR(INDEX('Contratações Governo'!$I$1:$I$1000,SMALL(IF(F$1='Contratações Governo'!$G$1:$G$1000,ROW('Contratações Governo'!$G$1:$G$1000)-ROW('Contratações Governo'!$G$1)+1),ROW(7:7))),"")</f>
        <v/>
      </c>
      <c r="G45" s="386" cm="1">
        <f t="array" ref="G45">IFERROR(INDEX('Contratações Governo'!$I$1:$I$1000,SMALL(IF(G$1='Contratações Governo'!$G$1:$G$1000,ROW('Contratações Governo'!$G$1:$G$1000)-ROW('Contratações Governo'!$G$1)+1),ROW(7:7))),"")</f>
        <v>2670.74</v>
      </c>
      <c r="H45" s="383" cm="1">
        <f t="array" ref="H45">IFERROR(INDEX('Contratações Governo'!$I$1:$I$1000,SMALL(IF(H$1='Contratações Governo'!$G$1:$G$1000,ROW('Contratações Governo'!$G$1:$G$1000)-ROW('Contratações Governo'!$G$1)+1),ROW(7:7))),"")</f>
        <v>8819.982978723403</v>
      </c>
      <c r="I45" s="276" cm="1">
        <f t="array" ref="I45">IFERROR(INDEX('Contratações Governo'!$I$1:$I$1000,SMALL(IF(I$1='Contratações Governo'!$G$1:$G$1000,ROW('Contratações Governo'!$G$1:$G$1000)-ROW('Contratações Governo'!$G$1)+1),ROW(7:7))),"")</f>
        <v>3500</v>
      </c>
      <c r="J45" s="386" cm="1">
        <f t="array" ref="J45">IFERROR(INDEX('Contratações Governo'!$I$1:$I$1000,SMALL(IF(J$1='Contratações Governo'!$G$1:$G$1000,ROW('Contratações Governo'!$G$1:$G$1000)-ROW('Contratações Governo'!$G$1)+1),ROW(7:7))),"")</f>
        <v>4846.1400000000003</v>
      </c>
      <c r="K45" s="386" cm="1">
        <f t="array" ref="K45">IFERROR(INDEX('Contratações Governo'!$I$1:$I$1000,SMALL(IF(K$1='Contratações Governo'!$G$1:$G$1000,ROW('Contratações Governo'!$G$1:$G$1000)-ROW('Contratações Governo'!$G$1)+1),ROW(7:7))),"")</f>
        <v>6590.9</v>
      </c>
      <c r="L45" s="383" cm="1">
        <f t="array" ref="L45">IFERROR(INDEX('Contratações Governo'!$I$1:$I$1000,SMALL(IF(L$1='Contratações Governo'!$G$1:$G$1000,ROW('Contratações Governo'!$G$1:$G$1000)-ROW('Contratações Governo'!$G$1)+1),ROW(7:7))),"")</f>
        <v>8351.91</v>
      </c>
      <c r="M45" s="276" t="str" cm="1">
        <f t="array" ref="M45">IFERROR(INDEX('Contratações Governo'!$I$1:$I$1000,SMALL(IF(M$1='Contratações Governo'!$G$1:$G$1000,ROW('Contratações Governo'!$G$1:$G$1000)-ROW('Contratações Governo'!$G$1)+1),ROW(7:7))),"")</f>
        <v/>
      </c>
      <c r="N45" s="386" t="str" cm="1">
        <f t="array" ref="N45">IFERROR(INDEX('Contratações Governo'!$I$1:$I$1000,SMALL(IF(N$1='Contratações Governo'!$G$1:$G$1000,ROW('Contratações Governo'!$G$1:$G$1000)-ROW('Contratações Governo'!$G$1)+1),ROW(7:7))),"")</f>
        <v/>
      </c>
      <c r="O45" s="386" cm="1">
        <f t="array" ref="O45">IFERROR(INDEX('Contratações Governo'!$I$1:$I$1000,SMALL(IF(O$1='Contratações Governo'!$G$1:$G$1000,ROW('Contratações Governo'!$G$1:$G$1000)-ROW('Contratações Governo'!$G$1)+1),ROW(7:7))),"")</f>
        <v>8936.19</v>
      </c>
      <c r="P45" s="383" t="str" cm="1">
        <f t="array" ref="P45">IFERROR(INDEX('Contratações Governo'!$I$1:$I$1000,SMALL(IF(P$1='Contratações Governo'!$G$1:$G$1000,ROW('Contratações Governo'!$G$1:$G$1000)-ROW('Contratações Governo'!$G$1)+1),ROW(7:7))),"")</f>
        <v/>
      </c>
      <c r="Q45" s="385" cm="1">
        <f t="array" ref="Q45">IFERROR(INDEX('Contratações Governo'!$I$1:$I$1000,SMALL(IF(Q$1='Contratações Governo'!$G$1:$G$1000,ROW('Contratações Governo'!$G$1:$G$1000)-ROW('Contratações Governo'!$G$1)+1),ROW(7:7))),"")</f>
        <v>4654.646808510638</v>
      </c>
      <c r="R45" s="385" cm="1">
        <f t="array" ref="R45">IFERROR(INDEX('Contratações Governo'!$I$1:$I$1000,SMALL(IF(R$1='Contratações Governo'!$G$1:$G$1000,ROW('Contratações Governo'!$G$1:$G$1000)-ROW('Contratações Governo'!$G$1)+1),ROW(7:7))),"")</f>
        <v>8341.0499999999993</v>
      </c>
      <c r="S45" s="276" t="str" cm="1">
        <f t="array" ref="S45">IFERROR(INDEX('Contratações Governo'!$I$1:$I$1000,SMALL(IF(S$1='Contratações Governo'!$G$1:$G$1000,ROW('Contratações Governo'!$G$1:$G$1000)-ROW('Contratações Governo'!$G$1)+1),ROW(7:7))),"")</f>
        <v/>
      </c>
      <c r="T45" s="386" t="str" cm="1">
        <f t="array" ref="T45">IFERROR(INDEX('Contratações Governo'!$I$1:$I$1000,SMALL(IF(T$1='Contratações Governo'!$G$1:$G$1000,ROW('Contratações Governo'!$G$1:$G$1000)-ROW('Contratações Governo'!$G$1)+1),ROW(7:7))),"")</f>
        <v/>
      </c>
      <c r="U45" s="386" cm="1">
        <f t="array" ref="U45">IFERROR(INDEX('Contratações Governo'!$I$1:$I$1000,SMALL(IF(U$1='Contratações Governo'!$G$1:$G$1000,ROW('Contratações Governo'!$G$1:$G$1000)-ROW('Contratações Governo'!$G$1)+1),ROW(7:7))),"")</f>
        <v>7105.84</v>
      </c>
      <c r="V45" s="383" t="str" cm="1">
        <f t="array" ref="V45">IFERROR(INDEX('Contratações Governo'!$I$1:$I$1000,SMALL(IF(V$1='Contratações Governo'!$G$1:$G$1000,ROW('Contratações Governo'!$G$1:$G$1000)-ROW('Contratações Governo'!$G$1)+1),ROW(7:7))),"")</f>
        <v/>
      </c>
      <c r="W45" s="385" cm="1">
        <f t="array" ref="W45">IFERROR(INDEX('Contratações Governo'!$I$1:$I$1000,SMALL(IF(W$1='Contratações Governo'!$G$1:$G$1000,ROW('Contratações Governo'!$G$1:$G$1000)-ROW('Contratações Governo'!$G$1)+1),ROW(7:7))),"")</f>
        <v>3007.38</v>
      </c>
      <c r="X45" s="385" t="str" cm="1">
        <f t="array" ref="X45">IFERROR(INDEX('Contratações Governo'!$I$1:$I$1000,SMALL(IF(X$1='Contratações Governo'!$G$1:$G$1000,ROW('Contratações Governo'!$G$1:$G$1000)-ROW('Contratações Governo'!$G$1)+1),ROW(7:7))),"")</f>
        <v/>
      </c>
      <c r="Y45" s="276" t="str" cm="1">
        <f t="array" ref="Y45">IFERROR(INDEX('Contratações Governo'!$I$1:$I$1000,SMALL(IF(Y$1='Contratações Governo'!$G$1:$G$1000,ROW('Contratações Governo'!$G$1:$G$1000)-ROW('Contratações Governo'!$G$1)+1),ROW(7:7))),"")</f>
        <v/>
      </c>
      <c r="Z45" s="386" t="str" cm="1">
        <f t="array" ref="Z45">IFERROR(INDEX('Contratações Governo'!$I$1:$I$1000,SMALL(IF(Z$1='Contratações Governo'!$G$1:$G$1000,ROW('Contratações Governo'!$G$1:$G$1000)-ROW('Contratações Governo'!$G$1)+1),ROW(7:7))),"")</f>
        <v/>
      </c>
      <c r="AA45" s="386" t="str" cm="1">
        <f t="array" ref="AA45">IFERROR(INDEX('Contratações Governo'!$I$1:$I$1000,SMALL(IF(AA$1='Contratações Governo'!$G$1:$G$1000,ROW('Contratações Governo'!$G$1:$G$1000)-ROW('Contratações Governo'!$G$1)+1),ROW(7:7))),"")</f>
        <v/>
      </c>
      <c r="AB45" s="383" t="str" cm="1">
        <f t="array" ref="AB45">IFERROR(INDEX('Contratações Governo'!$I$1:$I$1000,SMALL(IF(AB$1='Contratações Governo'!$G$1:$G$1000,ROW('Contratações Governo'!$G$1:$G$1000)-ROW('Contratações Governo'!$G$1)+1),ROW(7:7))),"")</f>
        <v/>
      </c>
      <c r="AC45" s="385" t="str" cm="1">
        <f t="array" ref="AC45">IFERROR(INDEX('Contratações Governo'!$I$1:$I$1000,SMALL(IF(AC$1='Contratações Governo'!$G$1:$G$1000,ROW('Contratações Governo'!$G$1:$G$1000)-ROW('Contratações Governo'!$G$1)+1),ROW(7:7))),"")</f>
        <v/>
      </c>
      <c r="AD45" s="385" t="str" cm="1">
        <f t="array" ref="AD45">IFERROR(INDEX('Contratações Governo'!$I$1:$I$1000,SMALL(IF(AD$1='Contratações Governo'!$G$1:$G$1000,ROW('Contratações Governo'!$G$1:$G$1000)-ROW('Contratações Governo'!$G$1)+1),ROW(7:7))),"")</f>
        <v/>
      </c>
      <c r="AE45" s="276" t="str" cm="1">
        <f t="array" ref="AE45">IFERROR(INDEX('Contratações Governo'!$I$1:$I$1000,SMALL(IF(AE$1='Contratações Governo'!$G$1:$G$1000,ROW('Contratações Governo'!$G$1:$G$1000)-ROW('Contratações Governo'!$G$1)+1),ROW(7:7))),"")</f>
        <v/>
      </c>
      <c r="AF45" s="386" cm="1">
        <f t="array" ref="AF45">IFERROR(INDEX('Contratações Governo'!$I$1:$I$1000,SMALL(IF(AF$1='Contratações Governo'!$G$1:$G$1000,ROW('Contratações Governo'!$G$1:$G$1000)-ROW('Contratações Governo'!$G$1)+1),ROW(7:7))),"")</f>
        <v>5939.5531914893618</v>
      </c>
      <c r="AG45" s="605"/>
      <c r="AH45" s="626" t="str" cm="1">
        <f t="array" ref="AH45">IFERROR(INDEX('Contratações Governo'!$I$1:$I$1000,SMALL(IF(AH$1='Contratações Governo'!$G$1:$G$1000,ROW('Contratações Governo'!$G$1:$G$1000)-ROW('Contratações Governo'!$G$1)+1),ROW(7:7))),"")</f>
        <v/>
      </c>
      <c r="AI45" s="386" t="str" cm="1">
        <f t="array" ref="AI45">IFERROR(INDEX('Contratações Governo'!$I$1:$I$1000,SMALL(IF(AI$1='Contratações Governo'!$G$1:$G$1000,ROW('Contratações Governo'!$G$1:$G$1000)-ROW('Contratações Governo'!$G$1)+1),ROW(7:7))),"")</f>
        <v/>
      </c>
      <c r="AJ45" s="549" t="str" cm="1">
        <f t="array" ref="AJ45">IFERROR(INDEX('Contratações Governo'!$I$1:$I$1000,SMALL(IF(AJ$1='Contratações Governo'!$G$1:$G$1000,ROW('Contratações Governo'!$G$1:$G$1000)-ROW('Contratações Governo'!$G$1)+1),ROW(7:7))),"")</f>
        <v/>
      </c>
    </row>
    <row r="46" spans="1:36" x14ac:dyDescent="0.25">
      <c r="A46" s="692"/>
      <c r="B46" s="383" cm="1">
        <f t="array" ref="B46">IFERROR(INDEX('Contratações Governo'!$I$1:$I$1000,SMALL(IF(B$1='Contratações Governo'!$G$1:$G$1000,ROW('Contratações Governo'!$G$1:$G$1000)-ROW('Contratações Governo'!$G$1)+1),ROW(8:8))),"")</f>
        <v>1191.48</v>
      </c>
      <c r="C46" s="385" cm="1">
        <f t="array" ref="C46">IFERROR(INDEX('Contratações Governo'!$I$1:$I$1000,SMALL(IF(C$1='Contratações Governo'!$G$1:$G$1000,ROW('Contratações Governo'!$G$1:$G$1000)-ROW('Contratações Governo'!$G$1)+1),ROW(8:8))),"")</f>
        <v>1800</v>
      </c>
      <c r="D46" s="605"/>
      <c r="E46" s="276" t="str" cm="1">
        <f t="array" ref="E46">IFERROR(INDEX('Contratações Governo'!$I$1:$I$1000,SMALL(IF(E$1='Contratações Governo'!$G$1:$G$1000,ROW('Contratações Governo'!$G$1:$G$1000)-ROW('Contratações Governo'!$G$1)+1),ROW(8:8))),"")</f>
        <v/>
      </c>
      <c r="F46" s="386" t="str" cm="1">
        <f t="array" ref="F46">IFERROR(INDEX('Contratações Governo'!$I$1:$I$1000,SMALL(IF(F$1='Contratações Governo'!$G$1:$G$1000,ROW('Contratações Governo'!$G$1:$G$1000)-ROW('Contratações Governo'!$G$1)+1),ROW(8:8))),"")</f>
        <v/>
      </c>
      <c r="G46" s="386" cm="1">
        <f t="array" ref="G46">IFERROR(INDEX('Contratações Governo'!$I$1:$I$1000,SMALL(IF(G$1='Contratações Governo'!$G$1:$G$1000,ROW('Contratações Governo'!$G$1:$G$1000)-ROW('Contratações Governo'!$G$1)+1),ROW(8:8))),"")</f>
        <v>2127.7199999999998</v>
      </c>
      <c r="H46" s="383" cm="1">
        <f t="array" ref="H46">IFERROR(INDEX('Contratações Governo'!$I$1:$I$1000,SMALL(IF(H$1='Contratações Governo'!$G$1:$G$1000,ROW('Contratações Governo'!$G$1:$G$1000)-ROW('Contratações Governo'!$G$1)+1),ROW(8:8))),"")</f>
        <v>4657.51</v>
      </c>
      <c r="I46" s="276" cm="1">
        <f t="array" ref="I46">IFERROR(INDEX('Contratações Governo'!$I$1:$I$1000,SMALL(IF(I$1='Contratações Governo'!$G$1:$G$1000,ROW('Contratações Governo'!$G$1:$G$1000)-ROW('Contratações Governo'!$G$1)+1),ROW(8:8))),"")</f>
        <v>3500</v>
      </c>
      <c r="J46" s="386" cm="1">
        <f t="array" ref="J46">IFERROR(INDEX('Contratações Governo'!$I$1:$I$1000,SMALL(IF(J$1='Contratações Governo'!$G$1:$G$1000,ROW('Contratações Governo'!$G$1:$G$1000)-ROW('Contratações Governo'!$G$1)+1),ROW(8:8))),"")</f>
        <v>4582.8500000000004</v>
      </c>
      <c r="K46" s="386" cm="1">
        <f t="array" ref="K46">IFERROR(INDEX('Contratações Governo'!$I$1:$I$1000,SMALL(IF(K$1='Contratações Governo'!$G$1:$G$1000,ROW('Contratações Governo'!$G$1:$G$1000)-ROW('Contratações Governo'!$G$1)+1),ROW(8:8))),"")</f>
        <v>6590.9</v>
      </c>
      <c r="L46" s="383" cm="1">
        <f t="array" ref="L46">IFERROR(INDEX('Contratações Governo'!$I$1:$I$1000,SMALL(IF(L$1='Contratações Governo'!$G$1:$G$1000,ROW('Contratações Governo'!$G$1:$G$1000)-ROW('Contratações Governo'!$G$1)+1),ROW(8:8))),"")</f>
        <v>16582.2</v>
      </c>
      <c r="M46" s="276" t="str" cm="1">
        <f t="array" ref="M46">IFERROR(INDEX('Contratações Governo'!$I$1:$I$1000,SMALL(IF(M$1='Contratações Governo'!$G$1:$G$1000,ROW('Contratações Governo'!$G$1:$G$1000)-ROW('Contratações Governo'!$G$1)+1),ROW(8:8))),"")</f>
        <v/>
      </c>
      <c r="N46" s="386" t="str" cm="1">
        <f t="array" ref="N46">IFERROR(INDEX('Contratações Governo'!$I$1:$I$1000,SMALL(IF(N$1='Contratações Governo'!$G$1:$G$1000,ROW('Contratações Governo'!$G$1:$G$1000)-ROW('Contratações Governo'!$G$1)+1),ROW(8:8))),"")</f>
        <v/>
      </c>
      <c r="O46" s="605"/>
      <c r="P46" s="383" t="str" cm="1">
        <f t="array" ref="P46">IFERROR(INDEX('Contratações Governo'!$I$1:$I$1000,SMALL(IF(P$1='Contratações Governo'!$G$1:$G$1000,ROW('Contratações Governo'!$G$1:$G$1000)-ROW('Contratações Governo'!$G$1)+1),ROW(8:8))),"")</f>
        <v/>
      </c>
      <c r="Q46" s="385" t="str" cm="1">
        <f t="array" ref="Q46">IFERROR(INDEX('Contratações Governo'!$I$1:$I$1000,SMALL(IF(Q$1='Contratações Governo'!$G$1:$G$1000,ROW('Contratações Governo'!$G$1:$G$1000)-ROW('Contratações Governo'!$G$1)+1),ROW(8:8))),"")</f>
        <v/>
      </c>
      <c r="R46" s="385" cm="1">
        <f t="array" ref="R46">IFERROR(INDEX('Contratações Governo'!$I$1:$I$1000,SMALL(IF(R$1='Contratações Governo'!$G$1:$G$1000,ROW('Contratações Governo'!$G$1:$G$1000)-ROW('Contratações Governo'!$G$1)+1),ROW(8:8))),"")</f>
        <v>8341.0499999999993</v>
      </c>
      <c r="S46" s="276" t="str" cm="1">
        <f t="array" ref="S46">IFERROR(INDEX('Contratações Governo'!$I$1:$I$1000,SMALL(IF(S$1='Contratações Governo'!$G$1:$G$1000,ROW('Contratações Governo'!$G$1:$G$1000)-ROW('Contratações Governo'!$G$1)+1),ROW(8:8))),"")</f>
        <v/>
      </c>
      <c r="T46" s="386" t="str" cm="1">
        <f t="array" ref="T46">IFERROR(INDEX('Contratações Governo'!$I$1:$I$1000,SMALL(IF(T$1='Contratações Governo'!$G$1:$G$1000,ROW('Contratações Governo'!$G$1:$G$1000)-ROW('Contratações Governo'!$G$1)+1),ROW(8:8))),"")</f>
        <v/>
      </c>
      <c r="U46" s="386" cm="1">
        <f t="array" ref="U46">IFERROR(INDEX('Contratações Governo'!$I$1:$I$1000,SMALL(IF(U$1='Contratações Governo'!$G$1:$G$1000,ROW('Contratações Governo'!$G$1:$G$1000)-ROW('Contratações Governo'!$G$1)+1),ROW(8:8))),"")</f>
        <v>6169.3361702127659</v>
      </c>
      <c r="V46" s="383" t="str" cm="1">
        <f t="array" ref="V46">IFERROR(INDEX('Contratações Governo'!$I$1:$I$1000,SMALL(IF(V$1='Contratações Governo'!$G$1:$G$1000,ROW('Contratações Governo'!$G$1:$G$1000)-ROW('Contratações Governo'!$G$1)+1),ROW(8:8))),"")</f>
        <v/>
      </c>
      <c r="W46" s="385" cm="1">
        <f t="array" ref="W46">IFERROR(INDEX('Contratações Governo'!$I$1:$I$1000,SMALL(IF(W$1='Contratações Governo'!$G$1:$G$1000,ROW('Contratações Governo'!$G$1:$G$1000)-ROW('Contratações Governo'!$G$1)+1),ROW(8:8))),"")</f>
        <v>1653.3</v>
      </c>
      <c r="X46" s="385" t="str" cm="1">
        <f t="array" ref="X46">IFERROR(INDEX('Contratações Governo'!$I$1:$I$1000,SMALL(IF(X$1='Contratações Governo'!$G$1:$G$1000,ROW('Contratações Governo'!$G$1:$G$1000)-ROW('Contratações Governo'!$G$1)+1),ROW(8:8))),"")</f>
        <v/>
      </c>
      <c r="Y46" s="276" t="str" cm="1">
        <f t="array" ref="Y46">IFERROR(INDEX('Contratações Governo'!$I$1:$I$1000,SMALL(IF(Y$1='Contratações Governo'!$G$1:$G$1000,ROW('Contratações Governo'!$G$1:$G$1000)-ROW('Contratações Governo'!$G$1)+1),ROW(8:8))),"")</f>
        <v/>
      </c>
      <c r="Z46" s="386" t="str" cm="1">
        <f t="array" ref="Z46">IFERROR(INDEX('Contratações Governo'!$I$1:$I$1000,SMALL(IF(Z$1='Contratações Governo'!$G$1:$G$1000,ROW('Contratações Governo'!$G$1:$G$1000)-ROW('Contratações Governo'!$G$1)+1),ROW(8:8))),"")</f>
        <v/>
      </c>
      <c r="AA46" s="386" t="str" cm="1">
        <f t="array" ref="AA46">IFERROR(INDEX('Contratações Governo'!$I$1:$I$1000,SMALL(IF(AA$1='Contratações Governo'!$G$1:$G$1000,ROW('Contratações Governo'!$G$1:$G$1000)-ROW('Contratações Governo'!$G$1)+1),ROW(8:8))),"")</f>
        <v/>
      </c>
      <c r="AB46" s="383" t="str" cm="1">
        <f t="array" ref="AB46">IFERROR(INDEX('Contratações Governo'!$I$1:$I$1000,SMALL(IF(AB$1='Contratações Governo'!$G$1:$G$1000,ROW('Contratações Governo'!$G$1:$G$1000)-ROW('Contratações Governo'!$G$1)+1),ROW(8:8))),"")</f>
        <v/>
      </c>
      <c r="AC46" s="385" t="str" cm="1">
        <f t="array" ref="AC46">IFERROR(INDEX('Contratações Governo'!$I$1:$I$1000,SMALL(IF(AC$1='Contratações Governo'!$G$1:$G$1000,ROW('Contratações Governo'!$G$1:$G$1000)-ROW('Contratações Governo'!$G$1)+1),ROW(8:8))),"")</f>
        <v/>
      </c>
      <c r="AD46" s="385" t="str" cm="1">
        <f t="array" ref="AD46">IFERROR(INDEX('Contratações Governo'!$I$1:$I$1000,SMALL(IF(AD$1='Contratações Governo'!$G$1:$G$1000,ROW('Contratações Governo'!$G$1:$G$1000)-ROW('Contratações Governo'!$G$1)+1),ROW(8:8))),"")</f>
        <v/>
      </c>
      <c r="AE46" s="276" t="str" cm="1">
        <f t="array" ref="AE46">IFERROR(INDEX('Contratações Governo'!$I$1:$I$1000,SMALL(IF(AE$1='Contratações Governo'!$G$1:$G$1000,ROW('Contratações Governo'!$G$1:$G$1000)-ROW('Contratações Governo'!$G$1)+1),ROW(8:8))),"")</f>
        <v/>
      </c>
      <c r="AF46" s="386" t="str" cm="1">
        <f t="array" ref="AF46">IFERROR(INDEX('Contratações Governo'!$I$1:$I$1000,SMALL(IF(AF$1='Contratações Governo'!$G$1:$G$1000,ROW('Contratações Governo'!$G$1:$G$1000)-ROW('Contratações Governo'!$G$1)+1),ROW(8:8))),"")</f>
        <v/>
      </c>
      <c r="AG46" s="386" cm="1">
        <f t="array" ref="AG46">IFERROR(INDEX('Contratações Governo'!$I$1:$I$1000,SMALL(IF(AG$1='Contratações Governo'!$G$1:$G$1000,ROW('Contratações Governo'!$G$1:$G$1000)-ROW('Contratações Governo'!$G$1)+1),ROW(8:8))),"")</f>
        <v>9450.2900000000009</v>
      </c>
      <c r="AH46" s="626" t="str" cm="1">
        <f t="array" ref="AH46">IFERROR(INDEX('Contratações Governo'!$I$1:$I$1000,SMALL(IF(AH$1='Contratações Governo'!$G$1:$G$1000,ROW('Contratações Governo'!$G$1:$G$1000)-ROW('Contratações Governo'!$G$1)+1),ROW(8:8))),"")</f>
        <v/>
      </c>
      <c r="AI46" s="386" t="str" cm="1">
        <f t="array" ref="AI46">IFERROR(INDEX('Contratações Governo'!$I$1:$I$1000,SMALL(IF(AI$1='Contratações Governo'!$G$1:$G$1000,ROW('Contratações Governo'!$G$1:$G$1000)-ROW('Contratações Governo'!$G$1)+1),ROW(8:8))),"")</f>
        <v/>
      </c>
      <c r="AJ46" s="549" t="str" cm="1">
        <f t="array" ref="AJ46">IFERROR(INDEX('Contratações Governo'!$I$1:$I$1000,SMALL(IF(AJ$1='Contratações Governo'!$G$1:$G$1000,ROW('Contratações Governo'!$G$1:$G$1000)-ROW('Contratações Governo'!$G$1)+1),ROW(8:8))),"")</f>
        <v/>
      </c>
    </row>
    <row r="47" spans="1:36" x14ac:dyDescent="0.25">
      <c r="A47" s="692"/>
      <c r="B47" s="383" cm="1">
        <f t="array" ref="B47">IFERROR(INDEX('Contratações Governo'!$I$1:$I$1000,SMALL(IF(B$1='Contratações Governo'!$G$1:$G$1000,ROW('Contratações Governo'!$G$1:$G$1000)-ROW('Contratações Governo'!$G$1)+1),ROW(9:9))),"")</f>
        <v>1389.82</v>
      </c>
      <c r="C47" s="385" cm="1">
        <f t="array" ref="C47">IFERROR(INDEX('Contratações Governo'!$I$1:$I$1000,SMALL(IF(C$1='Contratações Governo'!$G$1:$G$1000,ROW('Contratações Governo'!$G$1:$G$1000)-ROW('Contratações Governo'!$G$1)+1),ROW(9:9))),"")</f>
        <v>2200</v>
      </c>
      <c r="D47" s="385" cm="1">
        <f t="array" ref="D47">IFERROR(INDEX('Contratações Governo'!$I$1:$I$1000,SMALL(IF(D$1='Contratações Governo'!$G$1:$G$1000,ROW('Contratações Governo'!$G$1:$G$1000)-ROW('Contratações Governo'!$G$1)+1),ROW(9:9))),"")</f>
        <v>3000</v>
      </c>
      <c r="E47" s="276" t="str" cm="1">
        <f t="array" ref="E47">IFERROR(INDEX('Contratações Governo'!$I$1:$I$1000,SMALL(IF(E$1='Contratações Governo'!$G$1:$G$1000,ROW('Contratações Governo'!$G$1:$G$1000)-ROW('Contratações Governo'!$G$1)+1),ROW(9:9))),"")</f>
        <v/>
      </c>
      <c r="F47" s="386" t="str" cm="1">
        <f t="array" ref="F47">IFERROR(INDEX('Contratações Governo'!$I$1:$I$1000,SMALL(IF(F$1='Contratações Governo'!$G$1:$G$1000,ROW('Contratações Governo'!$G$1:$G$1000)-ROW('Contratações Governo'!$G$1)+1),ROW(9:9))),"")</f>
        <v/>
      </c>
      <c r="G47" s="386" cm="1">
        <f t="array" ref="G47">IFERROR(INDEX('Contratações Governo'!$I$1:$I$1000,SMALL(IF(G$1='Contratações Governo'!$G$1:$G$1000,ROW('Contratações Governo'!$G$1:$G$1000)-ROW('Contratações Governo'!$G$1)+1),ROW(9:9))),"")</f>
        <v>2127.7199999999998</v>
      </c>
      <c r="H47" s="383" cm="1">
        <f t="array" ref="H47">IFERROR(INDEX('Contratações Governo'!$I$1:$I$1000,SMALL(IF(H$1='Contratações Governo'!$G$1:$G$1000,ROW('Contratações Governo'!$G$1:$G$1000)-ROW('Contratações Governo'!$G$1)+1),ROW(9:9))),"")</f>
        <v>9632.9599999999991</v>
      </c>
      <c r="I47" s="276" cm="1">
        <f t="array" ref="I47">IFERROR(INDEX('Contratações Governo'!$I$1:$I$1000,SMALL(IF(I$1='Contratações Governo'!$G$1:$G$1000,ROW('Contratações Governo'!$G$1:$G$1000)-ROW('Contratações Governo'!$G$1)+1),ROW(9:9))),"")</f>
        <v>2700</v>
      </c>
      <c r="J47" s="386" cm="1">
        <f t="array" ref="J47">IFERROR(INDEX('Contratações Governo'!$I$1:$I$1000,SMALL(IF(J$1='Contratações Governo'!$G$1:$G$1000,ROW('Contratações Governo'!$G$1:$G$1000)-ROW('Contratações Governo'!$G$1)+1),ROW(9:9))),"")</f>
        <v>3750</v>
      </c>
      <c r="K47" s="386" cm="1">
        <f t="array" ref="K47">IFERROR(INDEX('Contratações Governo'!$I$1:$I$1000,SMALL(IF(K$1='Contratações Governo'!$G$1:$G$1000,ROW('Contratações Governo'!$G$1:$G$1000)-ROW('Contratações Governo'!$G$1)+1),ROW(9:9))),"")</f>
        <v>6590.9</v>
      </c>
      <c r="L47" s="383" cm="1">
        <f t="array" ref="L47">IFERROR(INDEX('Contratações Governo'!$I$1:$I$1000,SMALL(IF(L$1='Contratações Governo'!$G$1:$G$1000,ROW('Contratações Governo'!$G$1:$G$1000)-ROW('Contratações Governo'!$G$1)+1),ROW(9:9))),"")</f>
        <v>10500</v>
      </c>
      <c r="M47" s="276" t="str" cm="1">
        <f t="array" ref="M47">IFERROR(INDEX('Contratações Governo'!$I$1:$I$1000,SMALL(IF(M$1='Contratações Governo'!$G$1:$G$1000,ROW('Contratações Governo'!$G$1:$G$1000)-ROW('Contratações Governo'!$G$1)+1),ROW(9:9))),"")</f>
        <v/>
      </c>
      <c r="N47" s="386" t="str" cm="1">
        <f t="array" ref="N47">IFERROR(INDEX('Contratações Governo'!$I$1:$I$1000,SMALL(IF(N$1='Contratações Governo'!$G$1:$G$1000,ROW('Contratações Governo'!$G$1:$G$1000)-ROW('Contratações Governo'!$G$1)+1),ROW(9:9))),"")</f>
        <v/>
      </c>
      <c r="O47" s="605"/>
      <c r="P47" s="383" t="str" cm="1">
        <f t="array" ref="P47">IFERROR(INDEX('Contratações Governo'!$I$1:$I$1000,SMALL(IF(P$1='Contratações Governo'!$G$1:$G$1000,ROW('Contratações Governo'!$G$1:$G$1000)-ROW('Contratações Governo'!$G$1)+1),ROW(9:9))),"")</f>
        <v/>
      </c>
      <c r="Q47" s="385" t="str" cm="1">
        <f t="array" ref="Q47">IFERROR(INDEX('Contratações Governo'!$I$1:$I$1000,SMALL(IF(Q$1='Contratações Governo'!$G$1:$G$1000,ROW('Contratações Governo'!$G$1:$G$1000)-ROW('Contratações Governo'!$G$1)+1),ROW(9:9))),"")</f>
        <v/>
      </c>
      <c r="R47" s="605"/>
      <c r="S47" s="276" t="str" cm="1">
        <f t="array" ref="S47">IFERROR(INDEX('Contratações Governo'!$I$1:$I$1000,SMALL(IF(S$1='Contratações Governo'!$G$1:$G$1000,ROW('Contratações Governo'!$G$1:$G$1000)-ROW('Contratações Governo'!$G$1)+1),ROW(9:9))),"")</f>
        <v/>
      </c>
      <c r="T47" s="386" t="str" cm="1">
        <f t="array" ref="T47">IFERROR(INDEX('Contratações Governo'!$I$1:$I$1000,SMALL(IF(T$1='Contratações Governo'!$G$1:$G$1000,ROW('Contratações Governo'!$G$1:$G$1000)-ROW('Contratações Governo'!$G$1)+1),ROW(9:9))),"")</f>
        <v/>
      </c>
      <c r="U47" s="386" cm="1">
        <f t="array" ref="U47">IFERROR(INDEX('Contratações Governo'!$I$1:$I$1000,SMALL(IF(U$1='Contratações Governo'!$G$1:$G$1000,ROW('Contratações Governo'!$G$1:$G$1000)-ROW('Contratações Governo'!$G$1)+1),ROW(9:9))),"")</f>
        <v>7788.67</v>
      </c>
      <c r="V47" s="383" t="str" cm="1">
        <f t="array" ref="V47">IFERROR(INDEX('Contratações Governo'!$I$1:$I$1000,SMALL(IF(V$1='Contratações Governo'!$G$1:$G$1000,ROW('Contratações Governo'!$G$1:$G$1000)-ROW('Contratações Governo'!$G$1)+1),ROW(9:9))),"")</f>
        <v/>
      </c>
      <c r="W47" s="385" cm="1">
        <f t="array" ref="W47">IFERROR(INDEX('Contratações Governo'!$I$1:$I$1000,SMALL(IF(W$1='Contratações Governo'!$G$1:$G$1000,ROW('Contratações Governo'!$G$1:$G$1000)-ROW('Contratações Governo'!$G$1)+1),ROW(9:9))),"")</f>
        <v>2230</v>
      </c>
      <c r="X47" s="385" t="str" cm="1">
        <f t="array" ref="X47">IFERROR(INDEX('Contratações Governo'!$I$1:$I$1000,SMALL(IF(X$1='Contratações Governo'!$G$1:$G$1000,ROW('Contratações Governo'!$G$1:$G$1000)-ROW('Contratações Governo'!$G$1)+1),ROW(9:9))),"")</f>
        <v/>
      </c>
      <c r="Y47" s="276" t="str" cm="1">
        <f t="array" ref="Y47">IFERROR(INDEX('Contratações Governo'!$I$1:$I$1000,SMALL(IF(Y$1='Contratações Governo'!$G$1:$G$1000,ROW('Contratações Governo'!$G$1:$G$1000)-ROW('Contratações Governo'!$G$1)+1),ROW(9:9))),"")</f>
        <v/>
      </c>
      <c r="Z47" s="386" t="str" cm="1">
        <f t="array" ref="Z47">IFERROR(INDEX('Contratações Governo'!$I$1:$I$1000,SMALL(IF(Z$1='Contratações Governo'!$G$1:$G$1000,ROW('Contratações Governo'!$G$1:$G$1000)-ROW('Contratações Governo'!$G$1)+1),ROW(9:9))),"")</f>
        <v/>
      </c>
      <c r="AA47" s="386" t="str" cm="1">
        <f t="array" ref="AA47">IFERROR(INDEX('Contratações Governo'!$I$1:$I$1000,SMALL(IF(AA$1='Contratações Governo'!$G$1:$G$1000,ROW('Contratações Governo'!$G$1:$G$1000)-ROW('Contratações Governo'!$G$1)+1),ROW(9:9))),"")</f>
        <v/>
      </c>
      <c r="AB47" s="383" t="str" cm="1">
        <f t="array" ref="AB47">IFERROR(INDEX('Contratações Governo'!$I$1:$I$1000,SMALL(IF(AB$1='Contratações Governo'!$G$1:$G$1000,ROW('Contratações Governo'!$G$1:$G$1000)-ROW('Contratações Governo'!$G$1)+1),ROW(9:9))),"")</f>
        <v/>
      </c>
      <c r="AC47" s="385" t="str" cm="1">
        <f t="array" ref="AC47">IFERROR(INDEX('Contratações Governo'!$I$1:$I$1000,SMALL(IF(AC$1='Contratações Governo'!$G$1:$G$1000,ROW('Contratações Governo'!$G$1:$G$1000)-ROW('Contratações Governo'!$G$1)+1),ROW(9:9))),"")</f>
        <v/>
      </c>
      <c r="AD47" s="385" t="str" cm="1">
        <f t="array" ref="AD47">IFERROR(INDEX('Contratações Governo'!$I$1:$I$1000,SMALL(IF(AD$1='Contratações Governo'!$G$1:$G$1000,ROW('Contratações Governo'!$G$1:$G$1000)-ROW('Contratações Governo'!$G$1)+1),ROW(9:9))),"")</f>
        <v/>
      </c>
      <c r="AE47" s="276" t="str" cm="1">
        <f t="array" ref="AE47">IFERROR(INDEX('Contratações Governo'!$I$1:$I$1000,SMALL(IF(AE$1='Contratações Governo'!$G$1:$G$1000,ROW('Contratações Governo'!$G$1:$G$1000)-ROW('Contratações Governo'!$G$1)+1),ROW(9:9))),"")</f>
        <v/>
      </c>
      <c r="AF47" s="386" t="str" cm="1">
        <f t="array" ref="AF47">IFERROR(INDEX('Contratações Governo'!$I$1:$I$1000,SMALL(IF(AF$1='Contratações Governo'!$G$1:$G$1000,ROW('Contratações Governo'!$G$1:$G$1000)-ROW('Contratações Governo'!$G$1)+1),ROW(9:9))),"")</f>
        <v/>
      </c>
      <c r="AG47" s="386" t="str" cm="1">
        <f t="array" ref="AG47">IFERROR(INDEX('Contratações Governo'!$I$1:$I$1000,SMALL(IF(AG$1='Contratações Governo'!$G$1:$G$1000,ROW('Contratações Governo'!$G$1:$G$1000)-ROW('Contratações Governo'!$G$1)+1),ROW(9:9))),"")</f>
        <v/>
      </c>
      <c r="AH47" s="626" t="str" cm="1">
        <f t="array" ref="AH47">IFERROR(INDEX('Contratações Governo'!$I$1:$I$1000,SMALL(IF(AH$1='Contratações Governo'!$G$1:$G$1000,ROW('Contratações Governo'!$G$1:$G$1000)-ROW('Contratações Governo'!$G$1)+1),ROW(9:9))),"")</f>
        <v/>
      </c>
      <c r="AI47" s="386" t="str" cm="1">
        <f t="array" ref="AI47">IFERROR(INDEX('Contratações Governo'!$I$1:$I$1000,SMALL(IF(AI$1='Contratações Governo'!$G$1:$G$1000,ROW('Contratações Governo'!$G$1:$G$1000)-ROW('Contratações Governo'!$G$1)+1),ROW(9:9))),"")</f>
        <v/>
      </c>
      <c r="AJ47" s="549" t="str" cm="1">
        <f t="array" ref="AJ47">IFERROR(INDEX('Contratações Governo'!$I$1:$I$1000,SMALL(IF(AJ$1='Contratações Governo'!$G$1:$G$1000,ROW('Contratações Governo'!$G$1:$G$1000)-ROW('Contratações Governo'!$G$1)+1),ROW(9:9))),"")</f>
        <v/>
      </c>
    </row>
    <row r="48" spans="1:36" x14ac:dyDescent="0.25">
      <c r="A48" s="692"/>
      <c r="B48" s="383" cm="1">
        <f t="array" ref="B48">IFERROR(INDEX('Contratações Governo'!$I$1:$I$1000,SMALL(IF(B$1='Contratações Governo'!$G$1:$G$1000,ROW('Contratações Governo'!$G$1:$G$1000)-ROW('Contratações Governo'!$G$1)+1),ROW(10:10))),"")</f>
        <v>1570.23</v>
      </c>
      <c r="C48" s="385" cm="1">
        <f t="array" ref="C48">IFERROR(INDEX('Contratações Governo'!$I$1:$I$1000,SMALL(IF(C$1='Contratações Governo'!$G$1:$G$1000,ROW('Contratações Governo'!$G$1:$G$1000)-ROW('Contratações Governo'!$G$1)+1),ROW(10:10))),"")</f>
        <v>2200</v>
      </c>
      <c r="D48" s="385" cm="1">
        <f t="array" ref="D48">IFERROR(INDEX('Contratações Governo'!$I$1:$I$1000,SMALL(IF(D$1='Contratações Governo'!$G$1:$G$1000,ROW('Contratações Governo'!$G$1:$G$1000)-ROW('Contratações Governo'!$G$1)+1),ROW(10:10))),"")</f>
        <v>2858.6</v>
      </c>
      <c r="E48" s="276" t="str" cm="1">
        <f t="array" ref="E48">IFERROR(INDEX('Contratações Governo'!$I$1:$I$1000,SMALL(IF(E$1='Contratações Governo'!$G$1:$G$1000,ROW('Contratações Governo'!$G$1:$G$1000)-ROW('Contratações Governo'!$G$1)+1),ROW(10:10))),"")</f>
        <v/>
      </c>
      <c r="F48" s="386" t="str" cm="1">
        <f t="array" ref="F48">IFERROR(INDEX('Contratações Governo'!$I$1:$I$1000,SMALL(IF(F$1='Contratações Governo'!$G$1:$G$1000,ROW('Contratações Governo'!$G$1:$G$1000)-ROW('Contratações Governo'!$G$1)+1),ROW(10:10))),"")</f>
        <v/>
      </c>
      <c r="G48" s="386" cm="1">
        <f t="array" ref="G48">IFERROR(INDEX('Contratações Governo'!$I$1:$I$1000,SMALL(IF(G$1='Contratações Governo'!$G$1:$G$1000,ROW('Contratações Governo'!$G$1:$G$1000)-ROW('Contratações Governo'!$G$1)+1),ROW(10:10))),"")</f>
        <v>3065</v>
      </c>
      <c r="H48" s="383" cm="1">
        <f t="array" ref="H48">IFERROR(INDEX('Contratações Governo'!$I$1:$I$1000,SMALL(IF(H$1='Contratações Governo'!$G$1:$G$1000,ROW('Contratações Governo'!$G$1:$G$1000)-ROW('Contratações Governo'!$G$1)+1),ROW(10:10))),"")</f>
        <v>4550</v>
      </c>
      <c r="I48" s="276" cm="1">
        <f t="array" ref="I48">IFERROR(INDEX('Contratações Governo'!$I$1:$I$1000,SMALL(IF(I$1='Contratações Governo'!$G$1:$G$1000,ROW('Contratações Governo'!$G$1:$G$1000)-ROW('Contratações Governo'!$G$1)+1),ROW(10:10))),"")</f>
        <v>4000</v>
      </c>
      <c r="J48" s="386" cm="1">
        <f t="array" ref="J48">IFERROR(INDEX('Contratações Governo'!$I$1:$I$1000,SMALL(IF(J$1='Contratações Governo'!$G$1:$G$1000,ROW('Contratações Governo'!$G$1:$G$1000)-ROW('Contratações Governo'!$G$1)+1),ROW(10:10))),"")</f>
        <v>4475</v>
      </c>
      <c r="K48" s="386" cm="1">
        <f t="array" ref="K48">IFERROR(INDEX('Contratações Governo'!$I$1:$I$1000,SMALL(IF(K$1='Contratações Governo'!$G$1:$G$1000,ROW('Contratações Governo'!$G$1:$G$1000)-ROW('Contratações Governo'!$G$1)+1),ROW(10:10))),"")</f>
        <v>6500</v>
      </c>
      <c r="L48" s="383" cm="1">
        <f t="array" ref="L48">IFERROR(INDEX('Contratações Governo'!$I$1:$I$1000,SMALL(IF(L$1='Contratações Governo'!$G$1:$G$1000,ROW('Contratações Governo'!$G$1:$G$1000)-ROW('Contratações Governo'!$G$1)+1),ROW(10:10))),"")</f>
        <v>7070.8808510638291</v>
      </c>
      <c r="M48" s="276" t="str" cm="1">
        <f t="array" ref="M48">IFERROR(INDEX('Contratações Governo'!$I$1:$I$1000,SMALL(IF(M$1='Contratações Governo'!$G$1:$G$1000,ROW('Contratações Governo'!$G$1:$G$1000)-ROW('Contratações Governo'!$G$1)+1),ROW(10:10))),"")</f>
        <v/>
      </c>
      <c r="N48" s="386" t="str" cm="1">
        <f t="array" ref="N48">IFERROR(INDEX('Contratações Governo'!$I$1:$I$1000,SMALL(IF(N$1='Contratações Governo'!$G$1:$G$1000,ROW('Contratações Governo'!$G$1:$G$1000)-ROW('Contratações Governo'!$G$1)+1),ROW(10:10))),"")</f>
        <v/>
      </c>
      <c r="O48" s="386" cm="1">
        <f t="array" ref="O48">IFERROR(INDEX('Contratações Governo'!$I$1:$I$1000,SMALL(IF(O$1='Contratações Governo'!$G$1:$G$1000,ROW('Contratações Governo'!$G$1:$G$1000)-ROW('Contratações Governo'!$G$1)+1),ROW(10:10))),"")</f>
        <v>9940.7800000000007</v>
      </c>
      <c r="P48" s="383" t="str" cm="1">
        <f t="array" ref="P48">IFERROR(INDEX('Contratações Governo'!$I$1:$I$1000,SMALL(IF(P$1='Contratações Governo'!$G$1:$G$1000,ROW('Contratações Governo'!$G$1:$G$1000)-ROW('Contratações Governo'!$G$1)+1),ROW(10:10))),"")</f>
        <v/>
      </c>
      <c r="Q48" s="385" t="str" cm="1">
        <f t="array" ref="Q48">IFERROR(INDEX('Contratações Governo'!$I$1:$I$1000,SMALL(IF(Q$1='Contratações Governo'!$G$1:$G$1000,ROW('Contratações Governo'!$G$1:$G$1000)-ROW('Contratações Governo'!$G$1)+1),ROW(10:10))),"")</f>
        <v/>
      </c>
      <c r="R48" s="385" cm="1">
        <f t="array" ref="R48">IFERROR(INDEX('Contratações Governo'!$I$1:$I$1000,SMALL(IF(R$1='Contratações Governo'!$G$1:$G$1000,ROW('Contratações Governo'!$G$1:$G$1000)-ROW('Contratações Governo'!$G$1)+1),ROW(10:10))),"")</f>
        <v>9204.7900000000009</v>
      </c>
      <c r="S48" s="276" t="str" cm="1">
        <f t="array" ref="S48">IFERROR(INDEX('Contratações Governo'!$I$1:$I$1000,SMALL(IF(S$1='Contratações Governo'!$G$1:$G$1000,ROW('Contratações Governo'!$G$1:$G$1000)-ROW('Contratações Governo'!$G$1)+1),ROW(10:10))),"")</f>
        <v/>
      </c>
      <c r="T48" s="386" t="str" cm="1">
        <f t="array" ref="T48">IFERROR(INDEX('Contratações Governo'!$I$1:$I$1000,SMALL(IF(T$1='Contratações Governo'!$G$1:$G$1000,ROW('Contratações Governo'!$G$1:$G$1000)-ROW('Contratações Governo'!$G$1)+1),ROW(10:10))),"")</f>
        <v/>
      </c>
      <c r="U48" s="386" cm="1">
        <f t="array" ref="U48">IFERROR(INDEX('Contratações Governo'!$I$1:$I$1000,SMALL(IF(U$1='Contratações Governo'!$G$1:$G$1000,ROW('Contratações Governo'!$G$1:$G$1000)-ROW('Contratações Governo'!$G$1)+1),ROW(10:10))),"")</f>
        <v>7788.67</v>
      </c>
      <c r="V48" s="383" t="str" cm="1">
        <f t="array" ref="V48">IFERROR(INDEX('Contratações Governo'!$I$1:$I$1000,SMALL(IF(V$1='Contratações Governo'!$G$1:$G$1000,ROW('Contratações Governo'!$G$1:$G$1000)-ROW('Contratações Governo'!$G$1)+1),ROW(10:10))),"")</f>
        <v/>
      </c>
      <c r="W48" s="385" t="str" cm="1">
        <f t="array" ref="W48">IFERROR(INDEX('Contratações Governo'!$I$1:$I$1000,SMALL(IF(W$1='Contratações Governo'!$G$1:$G$1000,ROW('Contratações Governo'!$G$1:$G$1000)-ROW('Contratações Governo'!$G$1)+1),ROW(10:10))),"")</f>
        <v/>
      </c>
      <c r="X48" s="385" t="str" cm="1">
        <f t="array" ref="X48">IFERROR(INDEX('Contratações Governo'!$I$1:$I$1000,SMALL(IF(X$1='Contratações Governo'!$G$1:$G$1000,ROW('Contratações Governo'!$G$1:$G$1000)-ROW('Contratações Governo'!$G$1)+1),ROW(10:10))),"")</f>
        <v/>
      </c>
      <c r="Y48" s="276" t="str" cm="1">
        <f t="array" ref="Y48">IFERROR(INDEX('Contratações Governo'!$I$1:$I$1000,SMALL(IF(Y$1='Contratações Governo'!$G$1:$G$1000,ROW('Contratações Governo'!$G$1:$G$1000)-ROW('Contratações Governo'!$G$1)+1),ROW(10:10))),"")</f>
        <v/>
      </c>
      <c r="Z48" s="386" t="str" cm="1">
        <f t="array" ref="Z48">IFERROR(INDEX('Contratações Governo'!$I$1:$I$1000,SMALL(IF(Z$1='Contratações Governo'!$G$1:$G$1000,ROW('Contratações Governo'!$G$1:$G$1000)-ROW('Contratações Governo'!$G$1)+1),ROW(10:10))),"")</f>
        <v/>
      </c>
      <c r="AA48" s="386" t="str" cm="1">
        <f t="array" ref="AA48">IFERROR(INDEX('Contratações Governo'!$I$1:$I$1000,SMALL(IF(AA$1='Contratações Governo'!$G$1:$G$1000,ROW('Contratações Governo'!$G$1:$G$1000)-ROW('Contratações Governo'!$G$1)+1),ROW(10:10))),"")</f>
        <v/>
      </c>
      <c r="AB48" s="383" t="str" cm="1">
        <f t="array" ref="AB48">IFERROR(INDEX('Contratações Governo'!$I$1:$I$1000,SMALL(IF(AB$1='Contratações Governo'!$G$1:$G$1000,ROW('Contratações Governo'!$G$1:$G$1000)-ROW('Contratações Governo'!$G$1)+1),ROW(10:10))),"")</f>
        <v/>
      </c>
      <c r="AC48" s="385" t="str" cm="1">
        <f t="array" ref="AC48">IFERROR(INDEX('Contratações Governo'!$I$1:$I$1000,SMALL(IF(AC$1='Contratações Governo'!$G$1:$G$1000,ROW('Contratações Governo'!$G$1:$G$1000)-ROW('Contratações Governo'!$G$1)+1),ROW(10:10))),"")</f>
        <v/>
      </c>
      <c r="AD48" s="385" t="str" cm="1">
        <f t="array" ref="AD48">IFERROR(INDEX('Contratações Governo'!$I$1:$I$1000,SMALL(IF(AD$1='Contratações Governo'!$G$1:$G$1000,ROW('Contratações Governo'!$G$1:$G$1000)-ROW('Contratações Governo'!$G$1)+1),ROW(10:10))),"")</f>
        <v/>
      </c>
      <c r="AE48" s="276" t="str" cm="1">
        <f t="array" ref="AE48">IFERROR(INDEX('Contratações Governo'!$I$1:$I$1000,SMALL(IF(AE$1='Contratações Governo'!$G$1:$G$1000,ROW('Contratações Governo'!$G$1:$G$1000)-ROW('Contratações Governo'!$G$1)+1),ROW(10:10))),"")</f>
        <v/>
      </c>
      <c r="AF48" s="386" t="str" cm="1">
        <f t="array" ref="AF48">IFERROR(INDEX('Contratações Governo'!$I$1:$I$1000,SMALL(IF(AF$1='Contratações Governo'!$G$1:$G$1000,ROW('Contratações Governo'!$G$1:$G$1000)-ROW('Contratações Governo'!$G$1)+1),ROW(10:10))),"")</f>
        <v/>
      </c>
      <c r="AG48" s="386" t="str" cm="1">
        <f t="array" ref="AG48">IFERROR(INDEX('Contratações Governo'!$I$1:$I$1000,SMALL(IF(AG$1='Contratações Governo'!$G$1:$G$1000,ROW('Contratações Governo'!$G$1:$G$1000)-ROW('Contratações Governo'!$G$1)+1),ROW(10:10))),"")</f>
        <v/>
      </c>
      <c r="AH48" s="626" t="str" cm="1">
        <f t="array" ref="AH48">IFERROR(INDEX('Contratações Governo'!$I$1:$I$1000,SMALL(IF(AH$1='Contratações Governo'!$G$1:$G$1000,ROW('Contratações Governo'!$G$1:$G$1000)-ROW('Contratações Governo'!$G$1)+1),ROW(10:10))),"")</f>
        <v/>
      </c>
      <c r="AI48" s="386" t="str" cm="1">
        <f t="array" ref="AI48">IFERROR(INDEX('Contratações Governo'!$I$1:$I$1000,SMALL(IF(AI$1='Contratações Governo'!$G$1:$G$1000,ROW('Contratações Governo'!$G$1:$G$1000)-ROW('Contratações Governo'!$G$1)+1),ROW(10:10))),"")</f>
        <v/>
      </c>
      <c r="AJ48" s="549" t="str" cm="1">
        <f t="array" ref="AJ48">IFERROR(INDEX('Contratações Governo'!$I$1:$I$1000,SMALL(IF(AJ$1='Contratações Governo'!$G$1:$G$1000,ROW('Contratações Governo'!$G$1:$G$1000)-ROW('Contratações Governo'!$G$1)+1),ROW(10:10))),"")</f>
        <v/>
      </c>
    </row>
    <row r="49" spans="1:36" x14ac:dyDescent="0.25">
      <c r="A49" s="692"/>
      <c r="B49" s="383" cm="1">
        <f t="array" ref="B49">IFERROR(INDEX('Contratações Governo'!$I$1:$I$1000,SMALL(IF(B$1='Contratações Governo'!$G$1:$G$1000,ROW('Contratações Governo'!$G$1:$G$1000)-ROW('Contratações Governo'!$G$1)+1),ROW(11:11))),"")</f>
        <v>1570.23</v>
      </c>
      <c r="C49" s="385" cm="1">
        <f t="array" ref="C49">IFERROR(INDEX('Contratações Governo'!$I$1:$I$1000,SMALL(IF(C$1='Contratações Governo'!$G$1:$G$1000,ROW('Contratações Governo'!$G$1:$G$1000)-ROW('Contratações Governo'!$G$1)+1),ROW(11:11))),"")</f>
        <v>2200</v>
      </c>
      <c r="D49" s="385" cm="1">
        <f t="array" ref="D49">IFERROR(INDEX('Contratações Governo'!$I$1:$I$1000,SMALL(IF(D$1='Contratações Governo'!$G$1:$G$1000,ROW('Contratações Governo'!$G$1:$G$1000)-ROW('Contratações Governo'!$G$1)+1),ROW(11:11))),"")</f>
        <v>2600</v>
      </c>
      <c r="E49" s="276" t="str" cm="1">
        <f t="array" ref="E49">IFERROR(INDEX('Contratações Governo'!$I$1:$I$1000,SMALL(IF(E$1='Contratações Governo'!$G$1:$G$1000,ROW('Contratações Governo'!$G$1:$G$1000)-ROW('Contratações Governo'!$G$1)+1),ROW(11:11))),"")</f>
        <v/>
      </c>
      <c r="F49" s="386" t="str" cm="1">
        <f t="array" ref="F49">IFERROR(INDEX('Contratações Governo'!$I$1:$I$1000,SMALL(IF(F$1='Contratações Governo'!$G$1:$G$1000,ROW('Contratações Governo'!$G$1:$G$1000)-ROW('Contratações Governo'!$G$1)+1),ROW(11:11))),"")</f>
        <v/>
      </c>
      <c r="G49" s="386" cm="1">
        <f t="array" ref="G49">IFERROR(INDEX('Contratações Governo'!$I$1:$I$1000,SMALL(IF(G$1='Contratações Governo'!$G$1:$G$1000,ROW('Contratações Governo'!$G$1:$G$1000)-ROW('Contratações Governo'!$G$1)+1),ROW(11:11))),"")</f>
        <v>2127.7199999999998</v>
      </c>
      <c r="H49" s="383" cm="1">
        <f t="array" ref="H49">IFERROR(INDEX('Contratações Governo'!$I$1:$I$1000,SMALL(IF(H$1='Contratações Governo'!$G$1:$G$1000,ROW('Contratações Governo'!$G$1:$G$1000)-ROW('Contratações Governo'!$G$1)+1),ROW(11:11))),"")</f>
        <v>8018</v>
      </c>
      <c r="I49" s="276" cm="1">
        <f t="array" ref="I49">IFERROR(INDEX('Contratações Governo'!$I$1:$I$1000,SMALL(IF(I$1='Contratações Governo'!$G$1:$G$1000,ROW('Contratações Governo'!$G$1:$G$1000)-ROW('Contratações Governo'!$G$1)+1),ROW(11:11))),"")</f>
        <v>3669.67</v>
      </c>
      <c r="J49" s="605"/>
      <c r="K49" s="386" cm="1">
        <f t="array" ref="K49">IFERROR(INDEX('Contratações Governo'!$I$1:$I$1000,SMALL(IF(K$1='Contratações Governo'!$G$1:$G$1000,ROW('Contratações Governo'!$G$1:$G$1000)-ROW('Contratações Governo'!$G$1)+1),ROW(11:11))),"")</f>
        <v>6500</v>
      </c>
      <c r="L49" s="383" cm="1">
        <f t="array" ref="L49">IFERROR(INDEX('Contratações Governo'!$I$1:$I$1000,SMALL(IF(L$1='Contratações Governo'!$G$1:$G$1000,ROW('Contratações Governo'!$G$1:$G$1000)-ROW('Contratações Governo'!$G$1)+1),ROW(11:11))),"")</f>
        <v>11904.76</v>
      </c>
      <c r="M49" s="276" t="str" cm="1">
        <f t="array" ref="M49">IFERROR(INDEX('Contratações Governo'!$I$1:$I$1000,SMALL(IF(M$1='Contratações Governo'!$G$1:$G$1000,ROW('Contratações Governo'!$G$1:$G$1000)-ROW('Contratações Governo'!$G$1)+1),ROW(11:11))),"")</f>
        <v/>
      </c>
      <c r="N49" s="386" t="str" cm="1">
        <f t="array" ref="N49">IFERROR(INDEX('Contratações Governo'!$I$1:$I$1000,SMALL(IF(N$1='Contratações Governo'!$G$1:$G$1000,ROW('Contratações Governo'!$G$1:$G$1000)-ROW('Contratações Governo'!$G$1)+1),ROW(11:11))),"")</f>
        <v/>
      </c>
      <c r="O49" s="386" cm="1">
        <f t="array" ref="O49">IFERROR(INDEX('Contratações Governo'!$I$1:$I$1000,SMALL(IF(O$1='Contratações Governo'!$G$1:$G$1000,ROW('Contratações Governo'!$G$1:$G$1000)-ROW('Contratações Governo'!$G$1)+1),ROW(11:11))),"")</f>
        <v>9940.7800000000007</v>
      </c>
      <c r="P49" s="383" t="str" cm="1">
        <f t="array" ref="P49">IFERROR(INDEX('Contratações Governo'!$I$1:$I$1000,SMALL(IF(P$1='Contratações Governo'!$G$1:$G$1000,ROW('Contratações Governo'!$G$1:$G$1000)-ROW('Contratações Governo'!$G$1)+1),ROW(11:11))),"")</f>
        <v/>
      </c>
      <c r="Q49" s="385" t="str" cm="1">
        <f t="array" ref="Q49">IFERROR(INDEX('Contratações Governo'!$I$1:$I$1000,SMALL(IF(Q$1='Contratações Governo'!$G$1:$G$1000,ROW('Contratações Governo'!$G$1:$G$1000)-ROW('Contratações Governo'!$G$1)+1),ROW(11:11))),"")</f>
        <v/>
      </c>
      <c r="R49" s="385" cm="1">
        <f t="array" ref="R49">IFERROR(INDEX('Contratações Governo'!$I$1:$I$1000,SMALL(IF(R$1='Contratações Governo'!$G$1:$G$1000,ROW('Contratações Governo'!$G$1:$G$1000)-ROW('Contratações Governo'!$G$1)+1),ROW(11:11))),"")</f>
        <v>9204.7900000000009</v>
      </c>
      <c r="S49" s="276" t="str" cm="1">
        <f t="array" ref="S49">IFERROR(INDEX('Contratações Governo'!$I$1:$I$1000,SMALL(IF(S$1='Contratações Governo'!$G$1:$G$1000,ROW('Contratações Governo'!$G$1:$G$1000)-ROW('Contratações Governo'!$G$1)+1),ROW(11:11))),"")</f>
        <v/>
      </c>
      <c r="T49" s="386" t="str" cm="1">
        <f t="array" ref="T49">IFERROR(INDEX('Contratações Governo'!$I$1:$I$1000,SMALL(IF(T$1='Contratações Governo'!$G$1:$G$1000,ROW('Contratações Governo'!$G$1:$G$1000)-ROW('Contratações Governo'!$G$1)+1),ROW(11:11))),"")</f>
        <v/>
      </c>
      <c r="U49" s="386" t="str" cm="1">
        <f t="array" ref="U49">IFERROR(INDEX('Contratações Governo'!$I$1:$I$1000,SMALL(IF(U$1='Contratações Governo'!$G$1:$G$1000,ROW('Contratações Governo'!$G$1:$G$1000)-ROW('Contratações Governo'!$G$1)+1),ROW(11:11))),"")</f>
        <v/>
      </c>
      <c r="V49" s="383" t="str" cm="1">
        <f t="array" ref="V49">IFERROR(INDEX('Contratações Governo'!$I$1:$I$1000,SMALL(IF(V$1='Contratações Governo'!$G$1:$G$1000,ROW('Contratações Governo'!$G$1:$G$1000)-ROW('Contratações Governo'!$G$1)+1),ROW(11:11))),"")</f>
        <v/>
      </c>
      <c r="W49" s="385" t="str" cm="1">
        <f t="array" ref="W49">IFERROR(INDEX('Contratações Governo'!$I$1:$I$1000,SMALL(IF(W$1='Contratações Governo'!$G$1:$G$1000,ROW('Contratações Governo'!$G$1:$G$1000)-ROW('Contratações Governo'!$G$1)+1),ROW(11:11))),"")</f>
        <v/>
      </c>
      <c r="X49" s="385" t="str" cm="1">
        <f t="array" ref="X49">IFERROR(INDEX('Contratações Governo'!$I$1:$I$1000,SMALL(IF(X$1='Contratações Governo'!$G$1:$G$1000,ROW('Contratações Governo'!$G$1:$G$1000)-ROW('Contratações Governo'!$G$1)+1),ROW(11:11))),"")</f>
        <v/>
      </c>
      <c r="Y49" s="276" t="str" cm="1">
        <f t="array" ref="Y49">IFERROR(INDEX('Contratações Governo'!$I$1:$I$1000,SMALL(IF(Y$1='Contratações Governo'!$G$1:$G$1000,ROW('Contratações Governo'!$G$1:$G$1000)-ROW('Contratações Governo'!$G$1)+1),ROW(11:11))),"")</f>
        <v/>
      </c>
      <c r="Z49" s="386" t="str" cm="1">
        <f t="array" ref="Z49">IFERROR(INDEX('Contratações Governo'!$I$1:$I$1000,SMALL(IF(Z$1='Contratações Governo'!$G$1:$G$1000,ROW('Contratações Governo'!$G$1:$G$1000)-ROW('Contratações Governo'!$G$1)+1),ROW(11:11))),"")</f>
        <v/>
      </c>
      <c r="AA49" s="386" t="str" cm="1">
        <f t="array" ref="AA49">IFERROR(INDEX('Contratações Governo'!$I$1:$I$1000,SMALL(IF(AA$1='Contratações Governo'!$G$1:$G$1000,ROW('Contratações Governo'!$G$1:$G$1000)-ROW('Contratações Governo'!$G$1)+1),ROW(11:11))),"")</f>
        <v/>
      </c>
      <c r="AB49" s="383" t="str" cm="1">
        <f t="array" ref="AB49">IFERROR(INDEX('Contratações Governo'!$I$1:$I$1000,SMALL(IF(AB$1='Contratações Governo'!$G$1:$G$1000,ROW('Contratações Governo'!$G$1:$G$1000)-ROW('Contratações Governo'!$G$1)+1),ROW(11:11))),"")</f>
        <v/>
      </c>
      <c r="AC49" s="385" t="str" cm="1">
        <f t="array" ref="AC49">IFERROR(INDEX('Contratações Governo'!$I$1:$I$1000,SMALL(IF(AC$1='Contratações Governo'!$G$1:$G$1000,ROW('Contratações Governo'!$G$1:$G$1000)-ROW('Contratações Governo'!$G$1)+1),ROW(11:11))),"")</f>
        <v/>
      </c>
      <c r="AD49" s="385" t="str" cm="1">
        <f t="array" ref="AD49">IFERROR(INDEX('Contratações Governo'!$I$1:$I$1000,SMALL(IF(AD$1='Contratações Governo'!$G$1:$G$1000,ROW('Contratações Governo'!$G$1:$G$1000)-ROW('Contratações Governo'!$G$1)+1),ROW(11:11))),"")</f>
        <v/>
      </c>
      <c r="AE49" s="276" t="str" cm="1">
        <f t="array" ref="AE49">IFERROR(INDEX('Contratações Governo'!$I$1:$I$1000,SMALL(IF(AE$1='Contratações Governo'!$G$1:$G$1000,ROW('Contratações Governo'!$G$1:$G$1000)-ROW('Contratações Governo'!$G$1)+1),ROW(11:11))),"")</f>
        <v/>
      </c>
      <c r="AF49" s="386" t="str" cm="1">
        <f t="array" ref="AF49">IFERROR(INDEX('Contratações Governo'!$I$1:$I$1000,SMALL(IF(AF$1='Contratações Governo'!$G$1:$G$1000,ROW('Contratações Governo'!$G$1:$G$1000)-ROW('Contratações Governo'!$G$1)+1),ROW(11:11))),"")</f>
        <v/>
      </c>
      <c r="AG49" s="386" t="str" cm="1">
        <f t="array" ref="AG49">IFERROR(INDEX('Contratações Governo'!$I$1:$I$1000,SMALL(IF(AG$1='Contratações Governo'!$G$1:$G$1000,ROW('Contratações Governo'!$G$1:$G$1000)-ROW('Contratações Governo'!$G$1)+1),ROW(11:11))),"")</f>
        <v/>
      </c>
      <c r="AH49" s="626" t="str" cm="1">
        <f t="array" ref="AH49">IFERROR(INDEX('Contratações Governo'!$I$1:$I$1000,SMALL(IF(AH$1='Contratações Governo'!$G$1:$G$1000,ROW('Contratações Governo'!$G$1:$G$1000)-ROW('Contratações Governo'!$G$1)+1),ROW(11:11))),"")</f>
        <v/>
      </c>
      <c r="AI49" s="386" t="str" cm="1">
        <f t="array" ref="AI49">IFERROR(INDEX('Contratações Governo'!$I$1:$I$1000,SMALL(IF(AI$1='Contratações Governo'!$G$1:$G$1000,ROW('Contratações Governo'!$G$1:$G$1000)-ROW('Contratações Governo'!$G$1)+1),ROW(11:11))),"")</f>
        <v/>
      </c>
      <c r="AJ49" s="549" t="str" cm="1">
        <f t="array" ref="AJ49">IFERROR(INDEX('Contratações Governo'!$I$1:$I$1000,SMALL(IF(AJ$1='Contratações Governo'!$G$1:$G$1000,ROW('Contratações Governo'!$G$1:$G$1000)-ROW('Contratações Governo'!$G$1)+1),ROW(11:11))),"")</f>
        <v/>
      </c>
    </row>
    <row r="50" spans="1:36" x14ac:dyDescent="0.25">
      <c r="A50" s="692"/>
      <c r="B50" s="383" cm="1">
        <f t="array" ref="B50">IFERROR(INDEX('Contratações Governo'!$I$1:$I$1000,SMALL(IF(B$1='Contratações Governo'!$G$1:$G$1000,ROW('Contratações Governo'!$G$1:$G$1000)-ROW('Contratações Governo'!$G$1)+1),ROW(12:12))),"")</f>
        <v>1600</v>
      </c>
      <c r="C50" s="385" cm="1">
        <f t="array" ref="C50">IFERROR(INDEX('Contratações Governo'!$I$1:$I$1000,SMALL(IF(C$1='Contratações Governo'!$G$1:$G$1000,ROW('Contratações Governo'!$G$1:$G$1000)-ROW('Contratações Governo'!$G$1)+1),ROW(12:12))),"")</f>
        <v>1928</v>
      </c>
      <c r="D50" s="385" cm="1">
        <f t="array" ref="D50">IFERROR(INDEX('Contratações Governo'!$I$1:$I$1000,SMALL(IF(D$1='Contratações Governo'!$G$1:$G$1000,ROW('Contratações Governo'!$G$1:$G$1000)-ROW('Contratações Governo'!$G$1)+1),ROW(12:12))),"")</f>
        <v>3297.5</v>
      </c>
      <c r="E50" s="276" t="str" cm="1">
        <f t="array" ref="E50">IFERROR(INDEX('Contratações Governo'!$I$1:$I$1000,SMALL(IF(E$1='Contratações Governo'!$G$1:$G$1000,ROW('Contratações Governo'!$G$1:$G$1000)-ROW('Contratações Governo'!$G$1)+1),ROW(12:12))),"")</f>
        <v/>
      </c>
      <c r="F50" s="386" t="str" cm="1">
        <f t="array" ref="F50">IFERROR(INDEX('Contratações Governo'!$I$1:$I$1000,SMALL(IF(F$1='Contratações Governo'!$G$1:$G$1000,ROW('Contratações Governo'!$G$1:$G$1000)-ROW('Contratações Governo'!$G$1)+1),ROW(12:12))),"")</f>
        <v/>
      </c>
      <c r="G50" s="386" cm="1">
        <f t="array" ref="G50">IFERROR(INDEX('Contratações Governo'!$I$1:$I$1000,SMALL(IF(G$1='Contratações Governo'!$G$1:$G$1000,ROW('Contratações Governo'!$G$1:$G$1000)-ROW('Contratações Governo'!$G$1)+1),ROW(12:12))),"")</f>
        <v>2127.7199999999998</v>
      </c>
      <c r="H50" s="383" cm="1">
        <f t="array" ref="H50">IFERROR(INDEX('Contratações Governo'!$I$1:$I$1000,SMALL(IF(H$1='Contratações Governo'!$G$1:$G$1000,ROW('Contratações Governo'!$G$1:$G$1000)-ROW('Contratações Governo'!$G$1)+1),ROW(12:12))),"")</f>
        <v>5188</v>
      </c>
      <c r="I50" s="276" t="str" cm="1">
        <f t="array" ref="I50">IFERROR(INDEX('Contratações Governo'!$I$1:$I$1000,SMALL(IF(I$1='Contratações Governo'!$G$1:$G$1000,ROW('Contratações Governo'!$G$1:$G$1000)-ROW('Contratações Governo'!$G$1)+1),ROW(12:12))),"")</f>
        <v/>
      </c>
      <c r="J50" s="386" cm="1">
        <f t="array" ref="J50">IFERROR(INDEX('Contratações Governo'!$I$1:$I$1000,SMALL(IF(J$1='Contratações Governo'!$G$1:$G$1000,ROW('Contratações Governo'!$G$1:$G$1000)-ROW('Contratações Governo'!$G$1)+1),ROW(12:12))),"")</f>
        <v>4897.29</v>
      </c>
      <c r="K50" s="386" cm="1">
        <f t="array" ref="K50">IFERROR(INDEX('Contratações Governo'!$I$1:$I$1000,SMALL(IF(K$1='Contratações Governo'!$G$1:$G$1000,ROW('Contratações Governo'!$G$1:$G$1000)-ROW('Contratações Governo'!$G$1)+1),ROW(12:12))),"")</f>
        <v>7500</v>
      </c>
      <c r="L50" s="383" cm="1">
        <f t="array" ref="L50">IFERROR(INDEX('Contratações Governo'!$I$1:$I$1000,SMALL(IF(L$1='Contratações Governo'!$G$1:$G$1000,ROW('Contratações Governo'!$G$1:$G$1000)-ROW('Contratações Governo'!$G$1)+1),ROW(12:12))),"")</f>
        <v>18070.599999999999</v>
      </c>
      <c r="M50" s="276" t="str" cm="1">
        <f t="array" ref="M50">IFERROR(INDEX('Contratações Governo'!$I$1:$I$1000,SMALL(IF(M$1='Contratações Governo'!$G$1:$G$1000,ROW('Contratações Governo'!$G$1:$G$1000)-ROW('Contratações Governo'!$G$1)+1),ROW(12:12))),"")</f>
        <v/>
      </c>
      <c r="N50" s="386" t="str" cm="1">
        <f t="array" ref="N50">IFERROR(INDEX('Contratações Governo'!$I$1:$I$1000,SMALL(IF(N$1='Contratações Governo'!$G$1:$G$1000,ROW('Contratações Governo'!$G$1:$G$1000)-ROW('Contratações Governo'!$G$1)+1),ROW(12:12))),"")</f>
        <v/>
      </c>
      <c r="O50" s="386" cm="1">
        <f t="array" ref="O50">IFERROR(INDEX('Contratações Governo'!$I$1:$I$1000,SMALL(IF(O$1='Contratações Governo'!$G$1:$G$1000,ROW('Contratações Governo'!$G$1:$G$1000)-ROW('Contratações Governo'!$G$1)+1),ROW(12:12))),"")</f>
        <v>10446.39</v>
      </c>
      <c r="P50" s="383" t="str" cm="1">
        <f t="array" ref="P50">IFERROR(INDEX('Contratações Governo'!$I$1:$I$1000,SMALL(IF(P$1='Contratações Governo'!$G$1:$G$1000,ROW('Contratações Governo'!$G$1:$G$1000)-ROW('Contratações Governo'!$G$1)+1),ROW(12:12))),"")</f>
        <v/>
      </c>
      <c r="Q50" s="385" t="str" cm="1">
        <f t="array" ref="Q50">IFERROR(INDEX('Contratações Governo'!$I$1:$I$1000,SMALL(IF(Q$1='Contratações Governo'!$G$1:$G$1000,ROW('Contratações Governo'!$G$1:$G$1000)-ROW('Contratações Governo'!$G$1)+1),ROW(12:12))),"")</f>
        <v/>
      </c>
      <c r="R50" s="605"/>
      <c r="S50" s="276" t="str" cm="1">
        <f t="array" ref="S50">IFERROR(INDEX('Contratações Governo'!$I$1:$I$1000,SMALL(IF(S$1='Contratações Governo'!$G$1:$G$1000,ROW('Contratações Governo'!$G$1:$G$1000)-ROW('Contratações Governo'!$G$1)+1),ROW(12:12))),"")</f>
        <v/>
      </c>
      <c r="T50" s="386" t="str" cm="1">
        <f t="array" ref="T50">IFERROR(INDEX('Contratações Governo'!$I$1:$I$1000,SMALL(IF(T$1='Contratações Governo'!$G$1:$G$1000,ROW('Contratações Governo'!$G$1:$G$1000)-ROW('Contratações Governo'!$G$1)+1),ROW(12:12))),"")</f>
        <v/>
      </c>
      <c r="U50" s="386" t="str" cm="1">
        <f t="array" ref="U50">IFERROR(INDEX('Contratações Governo'!$I$1:$I$1000,SMALL(IF(U$1='Contratações Governo'!$G$1:$G$1000,ROW('Contratações Governo'!$G$1:$G$1000)-ROW('Contratações Governo'!$G$1)+1),ROW(12:12))),"")</f>
        <v/>
      </c>
      <c r="V50" s="383" t="str" cm="1">
        <f t="array" ref="V50">IFERROR(INDEX('Contratações Governo'!$I$1:$I$1000,SMALL(IF(V$1='Contratações Governo'!$G$1:$G$1000,ROW('Contratações Governo'!$G$1:$G$1000)-ROW('Contratações Governo'!$G$1)+1),ROW(12:12))),"")</f>
        <v/>
      </c>
      <c r="W50" s="385" t="str" cm="1">
        <f t="array" ref="W50">IFERROR(INDEX('Contratações Governo'!$I$1:$I$1000,SMALL(IF(W$1='Contratações Governo'!$G$1:$G$1000,ROW('Contratações Governo'!$G$1:$G$1000)-ROW('Contratações Governo'!$G$1)+1),ROW(12:12))),"")</f>
        <v/>
      </c>
      <c r="X50" s="385" t="str" cm="1">
        <f t="array" ref="X50">IFERROR(INDEX('Contratações Governo'!$I$1:$I$1000,SMALL(IF(X$1='Contratações Governo'!$G$1:$G$1000,ROW('Contratações Governo'!$G$1:$G$1000)-ROW('Contratações Governo'!$G$1)+1),ROW(12:12))),"")</f>
        <v/>
      </c>
      <c r="Y50" s="276" t="str" cm="1">
        <f t="array" ref="Y50">IFERROR(INDEX('Contratações Governo'!$I$1:$I$1000,SMALL(IF(Y$1='Contratações Governo'!$G$1:$G$1000,ROW('Contratações Governo'!$G$1:$G$1000)-ROW('Contratações Governo'!$G$1)+1),ROW(12:12))),"")</f>
        <v/>
      </c>
      <c r="Z50" s="386" t="str" cm="1">
        <f t="array" ref="Z50">IFERROR(INDEX('Contratações Governo'!$I$1:$I$1000,SMALL(IF(Z$1='Contratações Governo'!$G$1:$G$1000,ROW('Contratações Governo'!$G$1:$G$1000)-ROW('Contratações Governo'!$G$1)+1),ROW(12:12))),"")</f>
        <v/>
      </c>
      <c r="AA50" s="386" t="str" cm="1">
        <f t="array" ref="AA50">IFERROR(INDEX('Contratações Governo'!$I$1:$I$1000,SMALL(IF(AA$1='Contratações Governo'!$G$1:$G$1000,ROW('Contratações Governo'!$G$1:$G$1000)-ROW('Contratações Governo'!$G$1)+1),ROW(12:12))),"")</f>
        <v/>
      </c>
      <c r="AB50" s="383" t="str" cm="1">
        <f t="array" ref="AB50">IFERROR(INDEX('Contratações Governo'!$I$1:$I$1000,SMALL(IF(AB$1='Contratações Governo'!$G$1:$G$1000,ROW('Contratações Governo'!$G$1:$G$1000)-ROW('Contratações Governo'!$G$1)+1),ROW(12:12))),"")</f>
        <v/>
      </c>
      <c r="AC50" s="385" t="str" cm="1">
        <f t="array" ref="AC50">IFERROR(INDEX('Contratações Governo'!$I$1:$I$1000,SMALL(IF(AC$1='Contratações Governo'!$G$1:$G$1000,ROW('Contratações Governo'!$G$1:$G$1000)-ROW('Contratações Governo'!$G$1)+1),ROW(12:12))),"")</f>
        <v/>
      </c>
      <c r="AD50" s="385" t="str" cm="1">
        <f t="array" ref="AD50">IFERROR(INDEX('Contratações Governo'!$I$1:$I$1000,SMALL(IF(AD$1='Contratações Governo'!$G$1:$G$1000,ROW('Contratações Governo'!$G$1:$G$1000)-ROW('Contratações Governo'!$G$1)+1),ROW(12:12))),"")</f>
        <v/>
      </c>
      <c r="AE50" s="276" t="str" cm="1">
        <f t="array" ref="AE50">IFERROR(INDEX('Contratações Governo'!$I$1:$I$1000,SMALL(IF(AE$1='Contratações Governo'!$G$1:$G$1000,ROW('Contratações Governo'!$G$1:$G$1000)-ROW('Contratações Governo'!$G$1)+1),ROW(12:12))),"")</f>
        <v/>
      </c>
      <c r="AF50" s="386" t="str" cm="1">
        <f t="array" ref="AF50">IFERROR(INDEX('Contratações Governo'!$I$1:$I$1000,SMALL(IF(AF$1='Contratações Governo'!$G$1:$G$1000,ROW('Contratações Governo'!$G$1:$G$1000)-ROW('Contratações Governo'!$G$1)+1),ROW(12:12))),"")</f>
        <v/>
      </c>
      <c r="AG50" s="386" t="str" cm="1">
        <f t="array" ref="AG50">IFERROR(INDEX('Contratações Governo'!$I$1:$I$1000,SMALL(IF(AG$1='Contratações Governo'!$G$1:$G$1000,ROW('Contratações Governo'!$G$1:$G$1000)-ROW('Contratações Governo'!$G$1)+1),ROW(12:12))),"")</f>
        <v/>
      </c>
      <c r="AH50" s="626" t="str" cm="1">
        <f t="array" ref="AH50">IFERROR(INDEX('Contratações Governo'!$I$1:$I$1000,SMALL(IF(AH$1='Contratações Governo'!$G$1:$G$1000,ROW('Contratações Governo'!$G$1:$G$1000)-ROW('Contratações Governo'!$G$1)+1),ROW(12:12))),"")</f>
        <v/>
      </c>
      <c r="AI50" s="386" t="str" cm="1">
        <f t="array" ref="AI50">IFERROR(INDEX('Contratações Governo'!$I$1:$I$1000,SMALL(IF(AI$1='Contratações Governo'!$G$1:$G$1000,ROW('Contratações Governo'!$G$1:$G$1000)-ROW('Contratações Governo'!$G$1)+1),ROW(12:12))),"")</f>
        <v/>
      </c>
      <c r="AJ50" s="549" t="str" cm="1">
        <f t="array" ref="AJ50">IFERROR(INDEX('Contratações Governo'!$I$1:$I$1000,SMALL(IF(AJ$1='Contratações Governo'!$G$1:$G$1000,ROW('Contratações Governo'!$G$1:$G$1000)-ROW('Contratações Governo'!$G$1)+1),ROW(12:12))),"")</f>
        <v/>
      </c>
    </row>
    <row r="51" spans="1:36" x14ac:dyDescent="0.25">
      <c r="A51" s="692"/>
      <c r="B51" s="604"/>
      <c r="C51" s="385" cm="1">
        <f t="array" ref="C51">IFERROR(INDEX('Contratações Governo'!$I$1:$I$1000,SMALL(IF(C$1='Contratações Governo'!$G$1:$G$1000,ROW('Contratações Governo'!$G$1:$G$1000)-ROW('Contratações Governo'!$G$1)+1),ROW(13:13))),"")</f>
        <v>1928</v>
      </c>
      <c r="D51" s="385" cm="1">
        <f t="array" ref="D51">IFERROR(INDEX('Contratações Governo'!$I$1:$I$1000,SMALL(IF(D$1='Contratações Governo'!$G$1:$G$1000,ROW('Contratações Governo'!$G$1:$G$1000)-ROW('Contratações Governo'!$G$1)+1),ROW(13:13))),"")</f>
        <v>2434.6799999999998</v>
      </c>
      <c r="E51" s="276" t="str" cm="1">
        <f t="array" ref="E51">IFERROR(INDEX('Contratações Governo'!$I$1:$I$1000,SMALL(IF(E$1='Contratações Governo'!$G$1:$G$1000,ROW('Contratações Governo'!$G$1:$G$1000)-ROW('Contratações Governo'!$G$1)+1),ROW(13:13))),"")</f>
        <v/>
      </c>
      <c r="F51" s="386" t="str" cm="1">
        <f t="array" ref="F51">IFERROR(INDEX('Contratações Governo'!$I$1:$I$1000,SMALL(IF(F$1='Contratações Governo'!$G$1:$G$1000,ROW('Contratações Governo'!$G$1:$G$1000)-ROW('Contratações Governo'!$G$1)+1),ROW(13:13))),"")</f>
        <v/>
      </c>
      <c r="G51" s="386" cm="1">
        <f t="array" ref="G51">IFERROR(INDEX('Contratações Governo'!$I$1:$I$1000,SMALL(IF(G$1='Contratações Governo'!$G$1:$G$1000,ROW('Contratações Governo'!$G$1:$G$1000)-ROW('Contratações Governo'!$G$1)+1),ROW(13:13))),"")</f>
        <v>2127.7199999999998</v>
      </c>
      <c r="H51" s="383" t="str" cm="1">
        <f t="array" ref="H51">IFERROR(INDEX('Contratações Governo'!$I$1:$I$1000,SMALL(IF(H$1='Contratações Governo'!$G$1:$G$1000,ROW('Contratações Governo'!$G$1:$G$1000)-ROW('Contratações Governo'!$G$1)+1),ROW(13:13))),"")</f>
        <v/>
      </c>
      <c r="I51" s="276" t="str" cm="1">
        <f t="array" ref="I51">IFERROR(INDEX('Contratações Governo'!$I$1:$I$1000,SMALL(IF(I$1='Contratações Governo'!$G$1:$G$1000,ROW('Contratações Governo'!$G$1:$G$1000)-ROW('Contratações Governo'!$G$1)+1),ROW(13:13))),"")</f>
        <v/>
      </c>
      <c r="J51" s="386" cm="1">
        <f t="array" ref="J51">IFERROR(INDEX('Contratações Governo'!$I$1:$I$1000,SMALL(IF(J$1='Contratações Governo'!$G$1:$G$1000,ROW('Contratações Governo'!$G$1:$G$1000)-ROW('Contratações Governo'!$G$1)+1),ROW(13:13))),"")</f>
        <v>4475.3999999999996</v>
      </c>
      <c r="K51" s="386" cm="1">
        <f t="array" ref="K51">IFERROR(INDEX('Contratações Governo'!$I$1:$I$1000,SMALL(IF(K$1='Contratações Governo'!$G$1:$G$1000,ROW('Contratações Governo'!$G$1:$G$1000)-ROW('Contratações Governo'!$G$1)+1),ROW(13:13))),"")</f>
        <v>6885.96</v>
      </c>
      <c r="L51" s="383" t="str" cm="1">
        <f t="array" ref="L51">IFERROR(INDEX('Contratações Governo'!$I$1:$I$1000,SMALL(IF(L$1='Contratações Governo'!$G$1:$G$1000,ROW('Contratações Governo'!$G$1:$G$1000)-ROW('Contratações Governo'!$G$1)+1),ROW(13:13))),"")</f>
        <v/>
      </c>
      <c r="M51" s="276" t="str" cm="1">
        <f t="array" ref="M51">IFERROR(INDEX('Contratações Governo'!$I$1:$I$1000,SMALL(IF(M$1='Contratações Governo'!$G$1:$G$1000,ROW('Contratações Governo'!$G$1:$G$1000)-ROW('Contratações Governo'!$G$1)+1),ROW(13:13))),"")</f>
        <v/>
      </c>
      <c r="N51" s="386" t="str" cm="1">
        <f t="array" ref="N51">IFERROR(INDEX('Contratações Governo'!$I$1:$I$1000,SMALL(IF(N$1='Contratações Governo'!$G$1:$G$1000,ROW('Contratações Governo'!$G$1:$G$1000)-ROW('Contratações Governo'!$G$1)+1),ROW(13:13))),"")</f>
        <v/>
      </c>
      <c r="O51" s="605"/>
      <c r="P51" s="383" t="str" cm="1">
        <f t="array" ref="P51">IFERROR(INDEX('Contratações Governo'!$I$1:$I$1000,SMALL(IF(P$1='Contratações Governo'!$G$1:$G$1000,ROW('Contratações Governo'!$G$1:$G$1000)-ROW('Contratações Governo'!$G$1)+1),ROW(13:13))),"")</f>
        <v/>
      </c>
      <c r="Q51" s="385" t="str" cm="1">
        <f t="array" ref="Q51">IFERROR(INDEX('Contratações Governo'!$I$1:$I$1000,SMALL(IF(Q$1='Contratações Governo'!$G$1:$G$1000,ROW('Contratações Governo'!$G$1:$G$1000)-ROW('Contratações Governo'!$G$1)+1),ROW(13:13))),"")</f>
        <v/>
      </c>
      <c r="R51" s="385" cm="1">
        <f t="array" ref="R51">IFERROR(INDEX('Contratações Governo'!$I$1:$I$1000,SMALL(IF(R$1='Contratações Governo'!$G$1:$G$1000,ROW('Contratações Governo'!$G$1:$G$1000)-ROW('Contratações Governo'!$G$1)+1),ROW(13:13))),"")</f>
        <v>7985.81</v>
      </c>
      <c r="S51" s="276" t="str" cm="1">
        <f t="array" ref="S51">IFERROR(INDEX('Contratações Governo'!$I$1:$I$1000,SMALL(IF(S$1='Contratações Governo'!$G$1:$G$1000,ROW('Contratações Governo'!$G$1:$G$1000)-ROW('Contratações Governo'!$G$1)+1),ROW(13:13))),"")</f>
        <v/>
      </c>
      <c r="T51" s="386" t="str" cm="1">
        <f t="array" ref="T51">IFERROR(INDEX('Contratações Governo'!$I$1:$I$1000,SMALL(IF(T$1='Contratações Governo'!$G$1:$G$1000,ROW('Contratações Governo'!$G$1:$G$1000)-ROW('Contratações Governo'!$G$1)+1),ROW(13:13))),"")</f>
        <v/>
      </c>
      <c r="U51" s="386" t="str" cm="1">
        <f t="array" ref="U51">IFERROR(INDEX('Contratações Governo'!$I$1:$I$1000,SMALL(IF(U$1='Contratações Governo'!$G$1:$G$1000,ROW('Contratações Governo'!$G$1:$G$1000)-ROW('Contratações Governo'!$G$1)+1),ROW(13:13))),"")</f>
        <v/>
      </c>
      <c r="V51" s="383" t="str" cm="1">
        <f t="array" ref="V51">IFERROR(INDEX('Contratações Governo'!$I$1:$I$1000,SMALL(IF(V$1='Contratações Governo'!$G$1:$G$1000,ROW('Contratações Governo'!$G$1:$G$1000)-ROW('Contratações Governo'!$G$1)+1),ROW(13:13))),"")</f>
        <v/>
      </c>
      <c r="W51" s="385" t="str" cm="1">
        <f t="array" ref="W51">IFERROR(INDEX('Contratações Governo'!$I$1:$I$1000,SMALL(IF(W$1='Contratações Governo'!$G$1:$G$1000,ROW('Contratações Governo'!$G$1:$G$1000)-ROW('Contratações Governo'!$G$1)+1),ROW(13:13))),"")</f>
        <v/>
      </c>
      <c r="X51" s="385" t="str" cm="1">
        <f t="array" ref="X51">IFERROR(INDEX('Contratações Governo'!$I$1:$I$1000,SMALL(IF(X$1='Contratações Governo'!$G$1:$G$1000,ROW('Contratações Governo'!$G$1:$G$1000)-ROW('Contratações Governo'!$G$1)+1),ROW(13:13))),"")</f>
        <v/>
      </c>
      <c r="Y51" s="276" t="str" cm="1">
        <f t="array" ref="Y51">IFERROR(INDEX('Contratações Governo'!$I$1:$I$1000,SMALL(IF(Y$1='Contratações Governo'!$G$1:$G$1000,ROW('Contratações Governo'!$G$1:$G$1000)-ROW('Contratações Governo'!$G$1)+1),ROW(13:13))),"")</f>
        <v/>
      </c>
      <c r="Z51" s="386" t="str" cm="1">
        <f t="array" ref="Z51">IFERROR(INDEX('Contratações Governo'!$I$1:$I$1000,SMALL(IF(Z$1='Contratações Governo'!$G$1:$G$1000,ROW('Contratações Governo'!$G$1:$G$1000)-ROW('Contratações Governo'!$G$1)+1),ROW(13:13))),"")</f>
        <v/>
      </c>
      <c r="AA51" s="386" t="str" cm="1">
        <f t="array" ref="AA51">IFERROR(INDEX('Contratações Governo'!$I$1:$I$1000,SMALL(IF(AA$1='Contratações Governo'!$G$1:$G$1000,ROW('Contratações Governo'!$G$1:$G$1000)-ROW('Contratações Governo'!$G$1)+1),ROW(13:13))),"")</f>
        <v/>
      </c>
      <c r="AB51" s="383" t="str" cm="1">
        <f t="array" ref="AB51">IFERROR(INDEX('Contratações Governo'!$I$1:$I$1000,SMALL(IF(AB$1='Contratações Governo'!$G$1:$G$1000,ROW('Contratações Governo'!$G$1:$G$1000)-ROW('Contratações Governo'!$G$1)+1),ROW(13:13))),"")</f>
        <v/>
      </c>
      <c r="AC51" s="385" t="str" cm="1">
        <f t="array" ref="AC51">IFERROR(INDEX('Contratações Governo'!$I$1:$I$1000,SMALL(IF(AC$1='Contratações Governo'!$G$1:$G$1000,ROW('Contratações Governo'!$G$1:$G$1000)-ROW('Contratações Governo'!$G$1)+1),ROW(13:13))),"")</f>
        <v/>
      </c>
      <c r="AD51" s="385" t="str" cm="1">
        <f t="array" ref="AD51">IFERROR(INDEX('Contratações Governo'!$I$1:$I$1000,SMALL(IF(AD$1='Contratações Governo'!$G$1:$G$1000,ROW('Contratações Governo'!$G$1:$G$1000)-ROW('Contratações Governo'!$G$1)+1),ROW(13:13))),"")</f>
        <v/>
      </c>
      <c r="AE51" s="276" t="str" cm="1">
        <f t="array" ref="AE51">IFERROR(INDEX('Contratações Governo'!$I$1:$I$1000,SMALL(IF(AE$1='Contratações Governo'!$G$1:$G$1000,ROW('Contratações Governo'!$G$1:$G$1000)-ROW('Contratações Governo'!$G$1)+1),ROW(13:13))),"")</f>
        <v/>
      </c>
      <c r="AF51" s="386" t="str" cm="1">
        <f t="array" ref="AF51">IFERROR(INDEX('Contratações Governo'!$I$1:$I$1000,SMALL(IF(AF$1='Contratações Governo'!$G$1:$G$1000,ROW('Contratações Governo'!$G$1:$G$1000)-ROW('Contratações Governo'!$G$1)+1),ROW(13:13))),"")</f>
        <v/>
      </c>
      <c r="AG51" s="386" t="str" cm="1">
        <f t="array" ref="AG51">IFERROR(INDEX('Contratações Governo'!$I$1:$I$1000,SMALL(IF(AG$1='Contratações Governo'!$G$1:$G$1000,ROW('Contratações Governo'!$G$1:$G$1000)-ROW('Contratações Governo'!$G$1)+1),ROW(13:13))),"")</f>
        <v/>
      </c>
      <c r="AH51" s="626" t="str" cm="1">
        <f t="array" ref="AH51">IFERROR(INDEX('Contratações Governo'!$I$1:$I$1000,SMALL(IF(AH$1='Contratações Governo'!$G$1:$G$1000,ROW('Contratações Governo'!$G$1:$G$1000)-ROW('Contratações Governo'!$G$1)+1),ROW(13:13))),"")</f>
        <v/>
      </c>
      <c r="AI51" s="386" t="str" cm="1">
        <f t="array" ref="AI51">IFERROR(INDEX('Contratações Governo'!$I$1:$I$1000,SMALL(IF(AI$1='Contratações Governo'!$G$1:$G$1000,ROW('Contratações Governo'!$G$1:$G$1000)-ROW('Contratações Governo'!$G$1)+1),ROW(13:13))),"")</f>
        <v/>
      </c>
      <c r="AJ51" s="549" t="str" cm="1">
        <f t="array" ref="AJ51">IFERROR(INDEX('Contratações Governo'!$I$1:$I$1000,SMALL(IF(AJ$1='Contratações Governo'!$G$1:$G$1000,ROW('Contratações Governo'!$G$1:$G$1000)-ROW('Contratações Governo'!$G$1)+1),ROW(13:13))),"")</f>
        <v/>
      </c>
    </row>
    <row r="52" spans="1:36" x14ac:dyDescent="0.25">
      <c r="A52" s="692"/>
      <c r="B52" s="383" cm="1">
        <f t="array" ref="B52">IFERROR(INDEX('Contratações Governo'!$I$1:$I$1000,SMALL(IF(B$1='Contratações Governo'!$G$1:$G$1000,ROW('Contratações Governo'!$G$1:$G$1000)-ROW('Contratações Governo'!$G$1)+1),ROW(14:14))),"")</f>
        <v>1327.64</v>
      </c>
      <c r="C52" s="605"/>
      <c r="D52" s="385" cm="1">
        <f t="array" ref="D52">IFERROR(INDEX('Contratações Governo'!$I$1:$I$1000,SMALL(IF(D$1='Contratações Governo'!$G$1:$G$1000,ROW('Contratações Governo'!$G$1:$G$1000)-ROW('Contratações Governo'!$G$1)+1),ROW(14:14))),"")</f>
        <v>2957.94</v>
      </c>
      <c r="E52" s="276" t="str" cm="1">
        <f t="array" ref="E52">IFERROR(INDEX('Contratações Governo'!$I$1:$I$1000,SMALL(IF(E$1='Contratações Governo'!$G$1:$G$1000,ROW('Contratações Governo'!$G$1:$G$1000)-ROW('Contratações Governo'!$G$1)+1),ROW(14:14))),"")</f>
        <v/>
      </c>
      <c r="F52" s="386" t="str" cm="1">
        <f t="array" ref="F52">IFERROR(INDEX('Contratações Governo'!$I$1:$I$1000,SMALL(IF(F$1='Contratações Governo'!$G$1:$G$1000,ROW('Contratações Governo'!$G$1:$G$1000)-ROW('Contratações Governo'!$G$1)+1),ROW(14:14))),"")</f>
        <v/>
      </c>
      <c r="G52" s="386" cm="1">
        <f t="array" ref="G52">IFERROR(INDEX('Contratações Governo'!$I$1:$I$1000,SMALL(IF(G$1='Contratações Governo'!$G$1:$G$1000,ROW('Contratações Governo'!$G$1:$G$1000)-ROW('Contratações Governo'!$G$1)+1),ROW(14:14))),"")</f>
        <v>2127.7199999999998</v>
      </c>
      <c r="H52" s="383" t="str" cm="1">
        <f t="array" ref="H52">IFERROR(INDEX('Contratações Governo'!$I$1:$I$1000,SMALL(IF(H$1='Contratações Governo'!$G$1:$G$1000,ROW('Contratações Governo'!$G$1:$G$1000)-ROW('Contratações Governo'!$G$1)+1),ROW(14:14))),"")</f>
        <v/>
      </c>
      <c r="I52" s="276" t="str" cm="1">
        <f t="array" ref="I52">IFERROR(INDEX('Contratações Governo'!$I$1:$I$1000,SMALL(IF(I$1='Contratações Governo'!$G$1:$G$1000,ROW('Contratações Governo'!$G$1:$G$1000)-ROW('Contratações Governo'!$G$1)+1),ROW(14:14))),"")</f>
        <v/>
      </c>
      <c r="J52" s="386" cm="1">
        <f t="array" ref="J52">IFERROR(INDEX('Contratações Governo'!$I$1:$I$1000,SMALL(IF(J$1='Contratações Governo'!$G$1:$G$1000,ROW('Contratações Governo'!$G$1:$G$1000)-ROW('Contratações Governo'!$G$1)+1),ROW(14:14))),"")</f>
        <v>5000</v>
      </c>
      <c r="K52" s="386" cm="1">
        <f t="array" ref="K52">IFERROR(INDEX('Contratações Governo'!$I$1:$I$1000,SMALL(IF(K$1='Contratações Governo'!$G$1:$G$1000,ROW('Contratações Governo'!$G$1:$G$1000)-ROW('Contratações Governo'!$G$1)+1),ROW(14:14))),"")</f>
        <v>6885.96</v>
      </c>
      <c r="L52" s="383" t="str" cm="1">
        <f t="array" ref="L52">IFERROR(INDEX('Contratações Governo'!$I$1:$I$1000,SMALL(IF(L$1='Contratações Governo'!$G$1:$G$1000,ROW('Contratações Governo'!$G$1:$G$1000)-ROW('Contratações Governo'!$G$1)+1),ROW(14:14))),"")</f>
        <v/>
      </c>
      <c r="M52" s="276" t="str" cm="1">
        <f t="array" ref="M52">IFERROR(INDEX('Contratações Governo'!$I$1:$I$1000,SMALL(IF(M$1='Contratações Governo'!$G$1:$G$1000,ROW('Contratações Governo'!$G$1:$G$1000)-ROW('Contratações Governo'!$G$1)+1),ROW(14:14))),"")</f>
        <v/>
      </c>
      <c r="N52" s="386" t="str" cm="1">
        <f t="array" ref="N52">IFERROR(INDEX('Contratações Governo'!$I$1:$I$1000,SMALL(IF(N$1='Contratações Governo'!$G$1:$G$1000,ROW('Contratações Governo'!$G$1:$G$1000)-ROW('Contratações Governo'!$G$1)+1),ROW(14:14))),"")</f>
        <v/>
      </c>
      <c r="O52" s="386" t="str" cm="1">
        <f t="array" ref="O52">IFERROR(INDEX('Contratações Governo'!$I$1:$I$1000,SMALL(IF(O$1='Contratações Governo'!$G$1:$G$1000,ROW('Contratações Governo'!$G$1:$G$1000)-ROW('Contratações Governo'!$G$1)+1),ROW(14:14))),"")</f>
        <v/>
      </c>
      <c r="P52" s="383" t="str" cm="1">
        <f t="array" ref="P52">IFERROR(INDEX('Contratações Governo'!$I$1:$I$1000,SMALL(IF(P$1='Contratações Governo'!$G$1:$G$1000,ROW('Contratações Governo'!$G$1:$G$1000)-ROW('Contratações Governo'!$G$1)+1),ROW(14:14))),"")</f>
        <v/>
      </c>
      <c r="Q52" s="385" t="str" cm="1">
        <f t="array" ref="Q52">IFERROR(INDEX('Contratações Governo'!$I$1:$I$1000,SMALL(IF(Q$1='Contratações Governo'!$G$1:$G$1000,ROW('Contratações Governo'!$G$1:$G$1000)-ROW('Contratações Governo'!$G$1)+1),ROW(14:14))),"")</f>
        <v/>
      </c>
      <c r="R52" s="385" t="str" cm="1">
        <f t="array" ref="R52">IFERROR(INDEX('Contratações Governo'!$I$1:$I$1000,SMALL(IF(R$1='Contratações Governo'!$G$1:$G$1000,ROW('Contratações Governo'!$G$1:$G$1000)-ROW('Contratações Governo'!$G$1)+1),ROW(14:14))),"")</f>
        <v/>
      </c>
      <c r="S52" s="276" t="str" cm="1">
        <f t="array" ref="S52">IFERROR(INDEX('Contratações Governo'!$I$1:$I$1000,SMALL(IF(S$1='Contratações Governo'!$G$1:$G$1000,ROW('Contratações Governo'!$G$1:$G$1000)-ROW('Contratações Governo'!$G$1)+1),ROW(14:14))),"")</f>
        <v/>
      </c>
      <c r="T52" s="386" t="str" cm="1">
        <f t="array" ref="T52">IFERROR(INDEX('Contratações Governo'!$I$1:$I$1000,SMALL(IF(T$1='Contratações Governo'!$G$1:$G$1000,ROW('Contratações Governo'!$G$1:$G$1000)-ROW('Contratações Governo'!$G$1)+1),ROW(14:14))),"")</f>
        <v/>
      </c>
      <c r="U52" s="386" t="str" cm="1">
        <f t="array" ref="U52">IFERROR(INDEX('Contratações Governo'!$I$1:$I$1000,SMALL(IF(U$1='Contratações Governo'!$G$1:$G$1000,ROW('Contratações Governo'!$G$1:$G$1000)-ROW('Contratações Governo'!$G$1)+1),ROW(14:14))),"")</f>
        <v/>
      </c>
      <c r="V52" s="383" t="str" cm="1">
        <f t="array" ref="V52">IFERROR(INDEX('Contratações Governo'!$I$1:$I$1000,SMALL(IF(V$1='Contratações Governo'!$G$1:$G$1000,ROW('Contratações Governo'!$G$1:$G$1000)-ROW('Contratações Governo'!$G$1)+1),ROW(14:14))),"")</f>
        <v/>
      </c>
      <c r="W52" s="385" t="str" cm="1">
        <f t="array" ref="W52">IFERROR(INDEX('Contratações Governo'!$I$1:$I$1000,SMALL(IF(W$1='Contratações Governo'!$G$1:$G$1000,ROW('Contratações Governo'!$G$1:$G$1000)-ROW('Contratações Governo'!$G$1)+1),ROW(14:14))),"")</f>
        <v/>
      </c>
      <c r="X52" s="385" t="str" cm="1">
        <f t="array" ref="X52">IFERROR(INDEX('Contratações Governo'!$I$1:$I$1000,SMALL(IF(X$1='Contratações Governo'!$G$1:$G$1000,ROW('Contratações Governo'!$G$1:$G$1000)-ROW('Contratações Governo'!$G$1)+1),ROW(14:14))),"")</f>
        <v/>
      </c>
      <c r="Y52" s="276" t="str" cm="1">
        <f t="array" ref="Y52">IFERROR(INDEX('Contratações Governo'!$I$1:$I$1000,SMALL(IF(Y$1='Contratações Governo'!$G$1:$G$1000,ROW('Contratações Governo'!$G$1:$G$1000)-ROW('Contratações Governo'!$G$1)+1),ROW(14:14))),"")</f>
        <v/>
      </c>
      <c r="Z52" s="386" t="str" cm="1">
        <f t="array" ref="Z52">IFERROR(INDEX('Contratações Governo'!$I$1:$I$1000,SMALL(IF(Z$1='Contratações Governo'!$G$1:$G$1000,ROW('Contratações Governo'!$G$1:$G$1000)-ROW('Contratações Governo'!$G$1)+1),ROW(14:14))),"")</f>
        <v/>
      </c>
      <c r="AA52" s="386" t="str" cm="1">
        <f t="array" ref="AA52">IFERROR(INDEX('Contratações Governo'!$I$1:$I$1000,SMALL(IF(AA$1='Contratações Governo'!$G$1:$G$1000,ROW('Contratações Governo'!$G$1:$G$1000)-ROW('Contratações Governo'!$G$1)+1),ROW(14:14))),"")</f>
        <v/>
      </c>
      <c r="AB52" s="383" t="str" cm="1">
        <f t="array" ref="AB52">IFERROR(INDEX('Contratações Governo'!$I$1:$I$1000,SMALL(IF(AB$1='Contratações Governo'!$G$1:$G$1000,ROW('Contratações Governo'!$G$1:$G$1000)-ROW('Contratações Governo'!$G$1)+1),ROW(14:14))),"")</f>
        <v/>
      </c>
      <c r="AC52" s="385" t="str" cm="1">
        <f t="array" ref="AC52">IFERROR(INDEX('Contratações Governo'!$I$1:$I$1000,SMALL(IF(AC$1='Contratações Governo'!$G$1:$G$1000,ROW('Contratações Governo'!$G$1:$G$1000)-ROW('Contratações Governo'!$G$1)+1),ROW(14:14))),"")</f>
        <v/>
      </c>
      <c r="AD52" s="385" t="str" cm="1">
        <f t="array" ref="AD52">IFERROR(INDEX('Contratações Governo'!$I$1:$I$1000,SMALL(IF(AD$1='Contratações Governo'!$G$1:$G$1000,ROW('Contratações Governo'!$G$1:$G$1000)-ROW('Contratações Governo'!$G$1)+1),ROW(14:14))),"")</f>
        <v/>
      </c>
      <c r="AE52" s="276" t="str" cm="1">
        <f t="array" ref="AE52">IFERROR(INDEX('Contratações Governo'!$I$1:$I$1000,SMALL(IF(AE$1='Contratações Governo'!$G$1:$G$1000,ROW('Contratações Governo'!$G$1:$G$1000)-ROW('Contratações Governo'!$G$1)+1),ROW(14:14))),"")</f>
        <v/>
      </c>
      <c r="AF52" s="386" t="str" cm="1">
        <f t="array" ref="AF52">IFERROR(INDEX('Contratações Governo'!$I$1:$I$1000,SMALL(IF(AF$1='Contratações Governo'!$G$1:$G$1000,ROW('Contratações Governo'!$G$1:$G$1000)-ROW('Contratações Governo'!$G$1)+1),ROW(14:14))),"")</f>
        <v/>
      </c>
      <c r="AG52" s="386" t="str" cm="1">
        <f t="array" ref="AG52">IFERROR(INDEX('Contratações Governo'!$I$1:$I$1000,SMALL(IF(AG$1='Contratações Governo'!$G$1:$G$1000,ROW('Contratações Governo'!$G$1:$G$1000)-ROW('Contratações Governo'!$G$1)+1),ROW(14:14))),"")</f>
        <v/>
      </c>
      <c r="AH52" s="626" t="str" cm="1">
        <f t="array" ref="AH52">IFERROR(INDEX('Contratações Governo'!$I$1:$I$1000,SMALL(IF(AH$1='Contratações Governo'!$G$1:$G$1000,ROW('Contratações Governo'!$G$1:$G$1000)-ROW('Contratações Governo'!$G$1)+1),ROW(14:14))),"")</f>
        <v/>
      </c>
      <c r="AI52" s="386" t="str" cm="1">
        <f t="array" ref="AI52">IFERROR(INDEX('Contratações Governo'!$I$1:$I$1000,SMALL(IF(AI$1='Contratações Governo'!$G$1:$G$1000,ROW('Contratações Governo'!$G$1:$G$1000)-ROW('Contratações Governo'!$G$1)+1),ROW(14:14))),"")</f>
        <v/>
      </c>
      <c r="AJ52" s="549" t="str" cm="1">
        <f t="array" ref="AJ52">IFERROR(INDEX('Contratações Governo'!$I$1:$I$1000,SMALL(IF(AJ$1='Contratações Governo'!$G$1:$G$1000,ROW('Contratações Governo'!$G$1:$G$1000)-ROW('Contratações Governo'!$G$1)+1),ROW(14:14))),"")</f>
        <v/>
      </c>
    </row>
    <row r="53" spans="1:36" x14ac:dyDescent="0.25">
      <c r="A53" s="692"/>
      <c r="B53" s="383" cm="1">
        <f t="array" ref="B53">IFERROR(INDEX('Contratações Governo'!$I$1:$I$1000,SMALL(IF(B$1='Contratações Governo'!$G$1:$G$1000,ROW('Contratações Governo'!$G$1:$G$1000)-ROW('Contratações Governo'!$G$1)+1),ROW(15:15))),"")</f>
        <v>1600</v>
      </c>
      <c r="C53" s="385" cm="1">
        <f t="array" ref="C53">IFERROR(INDEX('Contratações Governo'!$I$1:$I$1000,SMALL(IF(C$1='Contratações Governo'!$G$1:$G$1000,ROW('Contratações Governo'!$G$1:$G$1000)-ROW('Contratações Governo'!$G$1)+1),ROW(15:15))),"")</f>
        <v>2245.3000000000002</v>
      </c>
      <c r="D53" s="385" cm="1">
        <f t="array" ref="D53">IFERROR(INDEX('Contratações Governo'!$I$1:$I$1000,SMALL(IF(D$1='Contratações Governo'!$G$1:$G$1000,ROW('Contratações Governo'!$G$1:$G$1000)-ROW('Contratações Governo'!$G$1)+1),ROW(15:15))),"")</f>
        <v>2584.3000000000002</v>
      </c>
      <c r="E53" s="276" t="str" cm="1">
        <f t="array" ref="E53">IFERROR(INDEX('Contratações Governo'!$I$1:$I$1000,SMALL(IF(E$1='Contratações Governo'!$G$1:$G$1000,ROW('Contratações Governo'!$G$1:$G$1000)-ROW('Contratações Governo'!$G$1)+1),ROW(15:15))),"")</f>
        <v/>
      </c>
      <c r="F53" s="386" t="str" cm="1">
        <f t="array" ref="F53">IFERROR(INDEX('Contratações Governo'!$I$1:$I$1000,SMALL(IF(F$1='Contratações Governo'!$G$1:$G$1000,ROW('Contratações Governo'!$G$1:$G$1000)-ROW('Contratações Governo'!$G$1)+1),ROW(15:15))),"")</f>
        <v/>
      </c>
      <c r="G53" s="386" cm="1">
        <f t="array" ref="G53">IFERROR(INDEX('Contratações Governo'!$I$1:$I$1000,SMALL(IF(G$1='Contratações Governo'!$G$1:$G$1000,ROW('Contratações Governo'!$G$1:$G$1000)-ROW('Contratações Governo'!$G$1)+1),ROW(15:15))),"")</f>
        <v>2127.7199999999998</v>
      </c>
      <c r="H53" s="383" t="str" cm="1">
        <f t="array" ref="H53">IFERROR(INDEX('Contratações Governo'!$I$1:$I$1000,SMALL(IF(H$1='Contratações Governo'!$G$1:$G$1000,ROW('Contratações Governo'!$G$1:$G$1000)-ROW('Contratações Governo'!$G$1)+1),ROW(15:15))),"")</f>
        <v/>
      </c>
      <c r="I53" s="276" t="str" cm="1">
        <f t="array" ref="I53">IFERROR(INDEX('Contratações Governo'!$I$1:$I$1000,SMALL(IF(I$1='Contratações Governo'!$G$1:$G$1000,ROW('Contratações Governo'!$G$1:$G$1000)-ROW('Contratações Governo'!$G$1)+1),ROW(15:15))),"")</f>
        <v/>
      </c>
      <c r="J53" s="386" cm="1">
        <f t="array" ref="J53">IFERROR(INDEX('Contratações Governo'!$I$1:$I$1000,SMALL(IF(J$1='Contratações Governo'!$G$1:$G$1000,ROW('Contratações Governo'!$G$1:$G$1000)-ROW('Contratações Governo'!$G$1)+1),ROW(15:15))),"")</f>
        <v>5000</v>
      </c>
      <c r="K53" s="386" cm="1">
        <f t="array" ref="K53">IFERROR(INDEX('Contratações Governo'!$I$1:$I$1000,SMALL(IF(K$1='Contratações Governo'!$G$1:$G$1000,ROW('Contratações Governo'!$G$1:$G$1000)-ROW('Contratações Governo'!$G$1)+1),ROW(15:15))),"")</f>
        <v>6592.11</v>
      </c>
      <c r="L53" s="383" t="str" cm="1">
        <f t="array" ref="L53">IFERROR(INDEX('Contratações Governo'!$I$1:$I$1000,SMALL(IF(L$1='Contratações Governo'!$G$1:$G$1000,ROW('Contratações Governo'!$G$1:$G$1000)-ROW('Contratações Governo'!$G$1)+1),ROW(15:15))),"")</f>
        <v/>
      </c>
      <c r="M53" s="276" t="str" cm="1">
        <f t="array" ref="M53">IFERROR(INDEX('Contratações Governo'!$I$1:$I$1000,SMALL(IF(M$1='Contratações Governo'!$G$1:$G$1000,ROW('Contratações Governo'!$G$1:$G$1000)-ROW('Contratações Governo'!$G$1)+1),ROW(15:15))),"")</f>
        <v/>
      </c>
      <c r="N53" s="386" t="str" cm="1">
        <f t="array" ref="N53">IFERROR(INDEX('Contratações Governo'!$I$1:$I$1000,SMALL(IF(N$1='Contratações Governo'!$G$1:$G$1000,ROW('Contratações Governo'!$G$1:$G$1000)-ROW('Contratações Governo'!$G$1)+1),ROW(15:15))),"")</f>
        <v/>
      </c>
      <c r="O53" s="386" t="str" cm="1">
        <f t="array" ref="O53">IFERROR(INDEX('Contratações Governo'!$I$1:$I$1000,SMALL(IF(O$1='Contratações Governo'!$G$1:$G$1000,ROW('Contratações Governo'!$G$1:$G$1000)-ROW('Contratações Governo'!$G$1)+1),ROW(15:15))),"")</f>
        <v/>
      </c>
      <c r="P53" s="383" t="str" cm="1">
        <f t="array" ref="P53">IFERROR(INDEX('Contratações Governo'!$I$1:$I$1000,SMALL(IF(P$1='Contratações Governo'!$G$1:$G$1000,ROW('Contratações Governo'!$G$1:$G$1000)-ROW('Contratações Governo'!$G$1)+1),ROW(15:15))),"")</f>
        <v/>
      </c>
      <c r="Q53" s="385" t="str" cm="1">
        <f t="array" ref="Q53">IFERROR(INDEX('Contratações Governo'!$I$1:$I$1000,SMALL(IF(Q$1='Contratações Governo'!$G$1:$G$1000,ROW('Contratações Governo'!$G$1:$G$1000)-ROW('Contratações Governo'!$G$1)+1),ROW(15:15))),"")</f>
        <v/>
      </c>
      <c r="R53" s="385" t="str" cm="1">
        <f t="array" ref="R53">IFERROR(INDEX('Contratações Governo'!$I$1:$I$1000,SMALL(IF(R$1='Contratações Governo'!$G$1:$G$1000,ROW('Contratações Governo'!$G$1:$G$1000)-ROW('Contratações Governo'!$G$1)+1),ROW(15:15))),"")</f>
        <v/>
      </c>
      <c r="S53" s="276" t="str" cm="1">
        <f t="array" ref="S53">IFERROR(INDEX('Contratações Governo'!$I$1:$I$1000,SMALL(IF(S$1='Contratações Governo'!$G$1:$G$1000,ROW('Contratações Governo'!$G$1:$G$1000)-ROW('Contratações Governo'!$G$1)+1),ROW(15:15))),"")</f>
        <v/>
      </c>
      <c r="T53" s="386" t="str" cm="1">
        <f t="array" ref="T53">IFERROR(INDEX('Contratações Governo'!$I$1:$I$1000,SMALL(IF(T$1='Contratações Governo'!$G$1:$G$1000,ROW('Contratações Governo'!$G$1:$G$1000)-ROW('Contratações Governo'!$G$1)+1),ROW(15:15))),"")</f>
        <v/>
      </c>
      <c r="U53" s="386" t="str" cm="1">
        <f t="array" ref="U53">IFERROR(INDEX('Contratações Governo'!$I$1:$I$1000,SMALL(IF(U$1='Contratações Governo'!$G$1:$G$1000,ROW('Contratações Governo'!$G$1:$G$1000)-ROW('Contratações Governo'!$G$1)+1),ROW(15:15))),"")</f>
        <v/>
      </c>
      <c r="V53" s="383" t="str" cm="1">
        <f t="array" ref="V53">IFERROR(INDEX('Contratações Governo'!$I$1:$I$1000,SMALL(IF(V$1='Contratações Governo'!$G$1:$G$1000,ROW('Contratações Governo'!$G$1:$G$1000)-ROW('Contratações Governo'!$G$1)+1),ROW(15:15))),"")</f>
        <v/>
      </c>
      <c r="W53" s="385" t="str" cm="1">
        <f t="array" ref="W53">IFERROR(INDEX('Contratações Governo'!$I$1:$I$1000,SMALL(IF(W$1='Contratações Governo'!$G$1:$G$1000,ROW('Contratações Governo'!$G$1:$G$1000)-ROW('Contratações Governo'!$G$1)+1),ROW(15:15))),"")</f>
        <v/>
      </c>
      <c r="X53" s="385" t="str" cm="1">
        <f t="array" ref="X53">IFERROR(INDEX('Contratações Governo'!$I$1:$I$1000,SMALL(IF(X$1='Contratações Governo'!$G$1:$G$1000,ROW('Contratações Governo'!$G$1:$G$1000)-ROW('Contratações Governo'!$G$1)+1),ROW(15:15))),"")</f>
        <v/>
      </c>
      <c r="Y53" s="276" t="str" cm="1">
        <f t="array" ref="Y53">IFERROR(INDEX('Contratações Governo'!$I$1:$I$1000,SMALL(IF(Y$1='Contratações Governo'!$G$1:$G$1000,ROW('Contratações Governo'!$G$1:$G$1000)-ROW('Contratações Governo'!$G$1)+1),ROW(15:15))),"")</f>
        <v/>
      </c>
      <c r="Z53" s="386" t="str" cm="1">
        <f t="array" ref="Z53">IFERROR(INDEX('Contratações Governo'!$I$1:$I$1000,SMALL(IF(Z$1='Contratações Governo'!$G$1:$G$1000,ROW('Contratações Governo'!$G$1:$G$1000)-ROW('Contratações Governo'!$G$1)+1),ROW(15:15))),"")</f>
        <v/>
      </c>
      <c r="AA53" s="386" t="str" cm="1">
        <f t="array" ref="AA53">IFERROR(INDEX('Contratações Governo'!$I$1:$I$1000,SMALL(IF(AA$1='Contratações Governo'!$G$1:$G$1000,ROW('Contratações Governo'!$G$1:$G$1000)-ROW('Contratações Governo'!$G$1)+1),ROW(15:15))),"")</f>
        <v/>
      </c>
      <c r="AB53" s="383" t="str" cm="1">
        <f t="array" ref="AB53">IFERROR(INDEX('Contratações Governo'!$I$1:$I$1000,SMALL(IF(AB$1='Contratações Governo'!$G$1:$G$1000,ROW('Contratações Governo'!$G$1:$G$1000)-ROW('Contratações Governo'!$G$1)+1),ROW(15:15))),"")</f>
        <v/>
      </c>
      <c r="AC53" s="385" t="str" cm="1">
        <f t="array" ref="AC53">IFERROR(INDEX('Contratações Governo'!$I$1:$I$1000,SMALL(IF(AC$1='Contratações Governo'!$G$1:$G$1000,ROW('Contratações Governo'!$G$1:$G$1000)-ROW('Contratações Governo'!$G$1)+1),ROW(15:15))),"")</f>
        <v/>
      </c>
      <c r="AD53" s="385" t="str" cm="1">
        <f t="array" ref="AD53">IFERROR(INDEX('Contratações Governo'!$I$1:$I$1000,SMALL(IF(AD$1='Contratações Governo'!$G$1:$G$1000,ROW('Contratações Governo'!$G$1:$G$1000)-ROW('Contratações Governo'!$G$1)+1),ROW(15:15))),"")</f>
        <v/>
      </c>
      <c r="AE53" s="276" t="str" cm="1">
        <f t="array" ref="AE53">IFERROR(INDEX('Contratações Governo'!$I$1:$I$1000,SMALL(IF(AE$1='Contratações Governo'!$G$1:$G$1000,ROW('Contratações Governo'!$G$1:$G$1000)-ROW('Contratações Governo'!$G$1)+1),ROW(15:15))),"")</f>
        <v/>
      </c>
      <c r="AF53" s="386" t="str" cm="1">
        <f t="array" ref="AF53">IFERROR(INDEX('Contratações Governo'!$I$1:$I$1000,SMALL(IF(AF$1='Contratações Governo'!$G$1:$G$1000,ROW('Contratações Governo'!$G$1:$G$1000)-ROW('Contratações Governo'!$G$1)+1),ROW(15:15))),"")</f>
        <v/>
      </c>
      <c r="AG53" s="386" t="str" cm="1">
        <f t="array" ref="AG53">IFERROR(INDEX('Contratações Governo'!$I$1:$I$1000,SMALL(IF(AG$1='Contratações Governo'!$G$1:$G$1000,ROW('Contratações Governo'!$G$1:$G$1000)-ROW('Contratações Governo'!$G$1)+1),ROW(15:15))),"")</f>
        <v/>
      </c>
      <c r="AH53" s="626" t="str" cm="1">
        <f t="array" ref="AH53">IFERROR(INDEX('Contratações Governo'!$I$1:$I$1000,SMALL(IF(AH$1='Contratações Governo'!$G$1:$G$1000,ROW('Contratações Governo'!$G$1:$G$1000)-ROW('Contratações Governo'!$G$1)+1),ROW(15:15))),"")</f>
        <v/>
      </c>
      <c r="AI53" s="386" t="str" cm="1">
        <f t="array" ref="AI53">IFERROR(INDEX('Contratações Governo'!$I$1:$I$1000,SMALL(IF(AI$1='Contratações Governo'!$G$1:$G$1000,ROW('Contratações Governo'!$G$1:$G$1000)-ROW('Contratações Governo'!$G$1)+1),ROW(15:15))),"")</f>
        <v/>
      </c>
      <c r="AJ53" s="549" t="str" cm="1">
        <f t="array" ref="AJ53">IFERROR(INDEX('Contratações Governo'!$I$1:$I$1000,SMALL(IF(AJ$1='Contratações Governo'!$G$1:$G$1000,ROW('Contratações Governo'!$G$1:$G$1000)-ROW('Contratações Governo'!$G$1)+1),ROW(15:15))),"")</f>
        <v/>
      </c>
    </row>
    <row r="54" spans="1:36" x14ac:dyDescent="0.25">
      <c r="A54" s="692"/>
      <c r="B54" s="383" cm="1">
        <f t="array" ref="B54">IFERROR(INDEX('Contratações Governo'!$I$1:$I$1000,SMALL(IF(B$1='Contratações Governo'!$G$1:$G$1000,ROW('Contratações Governo'!$G$1:$G$1000)-ROW('Contratações Governo'!$G$1)+1),ROW(16:16))),"")</f>
        <v>1570.23</v>
      </c>
      <c r="C54" s="385" cm="1">
        <f t="array" ref="C54">IFERROR(INDEX('Contratações Governo'!$I$1:$I$1000,SMALL(IF(C$1='Contratações Governo'!$G$1:$G$1000,ROW('Contratações Governo'!$G$1:$G$1000)-ROW('Contratações Governo'!$G$1)+1),ROW(16:16))),"")</f>
        <v>1832.35</v>
      </c>
      <c r="D54" s="385" cm="1">
        <f t="array" ref="D54">IFERROR(INDEX('Contratações Governo'!$I$1:$I$1000,SMALL(IF(D$1='Contratações Governo'!$G$1:$G$1000,ROW('Contratações Governo'!$G$1:$G$1000)-ROW('Contratações Governo'!$G$1)+1),ROW(16:16))),"")</f>
        <v>2532</v>
      </c>
      <c r="E54" s="276" t="str" cm="1">
        <f t="array" ref="E54">IFERROR(INDEX('Contratações Governo'!$I$1:$I$1000,SMALL(IF(E$1='Contratações Governo'!$G$1:$G$1000,ROW('Contratações Governo'!$G$1:$G$1000)-ROW('Contratações Governo'!$G$1)+1),ROW(16:16))),"")</f>
        <v/>
      </c>
      <c r="F54" s="386" t="str" cm="1">
        <f t="array" ref="F54">IFERROR(INDEX('Contratações Governo'!$I$1:$I$1000,SMALL(IF(F$1='Contratações Governo'!$G$1:$G$1000,ROW('Contratações Governo'!$G$1:$G$1000)-ROW('Contratações Governo'!$G$1)+1),ROW(16:16))),"")</f>
        <v/>
      </c>
      <c r="G54" s="386" cm="1">
        <f t="array" ref="G54">IFERROR(INDEX('Contratações Governo'!$I$1:$I$1000,SMALL(IF(G$1='Contratações Governo'!$G$1:$G$1000,ROW('Contratações Governo'!$G$1:$G$1000)-ROW('Contratações Governo'!$G$1)+1),ROW(16:16))),"")</f>
        <v>2127.7199999999998</v>
      </c>
      <c r="H54" s="383" t="str" cm="1">
        <f t="array" ref="H54">IFERROR(INDEX('Contratações Governo'!$I$1:$I$1000,SMALL(IF(H$1='Contratações Governo'!$G$1:$G$1000,ROW('Contratações Governo'!$G$1:$G$1000)-ROW('Contratações Governo'!$G$1)+1),ROW(16:16))),"")</f>
        <v/>
      </c>
      <c r="I54" s="276" t="str" cm="1">
        <f t="array" ref="I54">IFERROR(INDEX('Contratações Governo'!$I$1:$I$1000,SMALL(IF(I$1='Contratações Governo'!$G$1:$G$1000,ROW('Contratações Governo'!$G$1:$G$1000)-ROW('Contratações Governo'!$G$1)+1),ROW(16:16))),"")</f>
        <v/>
      </c>
      <c r="J54" s="386" cm="1">
        <f t="array" ref="J54">IFERROR(INDEX('Contratações Governo'!$I$1:$I$1000,SMALL(IF(J$1='Contratações Governo'!$G$1:$G$1000,ROW('Contratações Governo'!$G$1:$G$1000)-ROW('Contratações Governo'!$G$1)+1),ROW(16:16))),"")</f>
        <v>4227.272727272727</v>
      </c>
      <c r="K54" s="386" cm="1">
        <f t="array" ref="K54">IFERROR(INDEX('Contratações Governo'!$I$1:$I$1000,SMALL(IF(K$1='Contratações Governo'!$G$1:$G$1000,ROW('Contratações Governo'!$G$1:$G$1000)-ROW('Contratações Governo'!$G$1)+1),ROW(16:16))),"")</f>
        <v>6592.11</v>
      </c>
      <c r="L54" s="383" t="str" cm="1">
        <f t="array" ref="L54">IFERROR(INDEX('Contratações Governo'!$I$1:$I$1000,SMALL(IF(L$1='Contratações Governo'!$G$1:$G$1000,ROW('Contratações Governo'!$G$1:$G$1000)-ROW('Contratações Governo'!$G$1)+1),ROW(16:16))),"")</f>
        <v/>
      </c>
      <c r="M54" s="276" t="str" cm="1">
        <f t="array" ref="M54">IFERROR(INDEX('Contratações Governo'!$I$1:$I$1000,SMALL(IF(M$1='Contratações Governo'!$G$1:$G$1000,ROW('Contratações Governo'!$G$1:$G$1000)-ROW('Contratações Governo'!$G$1)+1),ROW(16:16))),"")</f>
        <v/>
      </c>
      <c r="N54" s="386" t="str" cm="1">
        <f t="array" ref="N54">IFERROR(INDEX('Contratações Governo'!$I$1:$I$1000,SMALL(IF(N$1='Contratações Governo'!$G$1:$G$1000,ROW('Contratações Governo'!$G$1:$G$1000)-ROW('Contratações Governo'!$G$1)+1),ROW(16:16))),"")</f>
        <v/>
      </c>
      <c r="O54" s="386" t="str" cm="1">
        <f t="array" ref="O54">IFERROR(INDEX('Contratações Governo'!$I$1:$I$1000,SMALL(IF(O$1='Contratações Governo'!$G$1:$G$1000,ROW('Contratações Governo'!$G$1:$G$1000)-ROW('Contratações Governo'!$G$1)+1),ROW(16:16))),"")</f>
        <v/>
      </c>
      <c r="P54" s="383" t="str" cm="1">
        <f t="array" ref="P54">IFERROR(INDEX('Contratações Governo'!$I$1:$I$1000,SMALL(IF(P$1='Contratações Governo'!$G$1:$G$1000,ROW('Contratações Governo'!$G$1:$G$1000)-ROW('Contratações Governo'!$G$1)+1),ROW(16:16))),"")</f>
        <v/>
      </c>
      <c r="Q54" s="385" t="str" cm="1">
        <f t="array" ref="Q54">IFERROR(INDEX('Contratações Governo'!$I$1:$I$1000,SMALL(IF(Q$1='Contratações Governo'!$G$1:$G$1000,ROW('Contratações Governo'!$G$1:$G$1000)-ROW('Contratações Governo'!$G$1)+1),ROW(16:16))),"")</f>
        <v/>
      </c>
      <c r="R54" s="385" t="str" cm="1">
        <f t="array" ref="R54">IFERROR(INDEX('Contratações Governo'!$I$1:$I$1000,SMALL(IF(R$1='Contratações Governo'!$G$1:$G$1000,ROW('Contratações Governo'!$G$1:$G$1000)-ROW('Contratações Governo'!$G$1)+1),ROW(16:16))),"")</f>
        <v/>
      </c>
      <c r="S54" s="276" t="str" cm="1">
        <f t="array" ref="S54">IFERROR(INDEX('Contratações Governo'!$I$1:$I$1000,SMALL(IF(S$1='Contratações Governo'!$G$1:$G$1000,ROW('Contratações Governo'!$G$1:$G$1000)-ROW('Contratações Governo'!$G$1)+1),ROW(16:16))),"")</f>
        <v/>
      </c>
      <c r="T54" s="386" t="str" cm="1">
        <f t="array" ref="T54">IFERROR(INDEX('Contratações Governo'!$I$1:$I$1000,SMALL(IF(T$1='Contratações Governo'!$G$1:$G$1000,ROW('Contratações Governo'!$G$1:$G$1000)-ROW('Contratações Governo'!$G$1)+1),ROW(16:16))),"")</f>
        <v/>
      </c>
      <c r="U54" s="386" t="str" cm="1">
        <f t="array" ref="U54">IFERROR(INDEX('Contratações Governo'!$I$1:$I$1000,SMALL(IF(U$1='Contratações Governo'!$G$1:$G$1000,ROW('Contratações Governo'!$G$1:$G$1000)-ROW('Contratações Governo'!$G$1)+1),ROW(16:16))),"")</f>
        <v/>
      </c>
      <c r="V54" s="383" t="str" cm="1">
        <f t="array" ref="V54">IFERROR(INDEX('Contratações Governo'!$I$1:$I$1000,SMALL(IF(V$1='Contratações Governo'!$G$1:$G$1000,ROW('Contratações Governo'!$G$1:$G$1000)-ROW('Contratações Governo'!$G$1)+1),ROW(16:16))),"")</f>
        <v/>
      </c>
      <c r="W54" s="385" t="str" cm="1">
        <f t="array" ref="W54">IFERROR(INDEX('Contratações Governo'!$I$1:$I$1000,SMALL(IF(W$1='Contratações Governo'!$G$1:$G$1000,ROW('Contratações Governo'!$G$1:$G$1000)-ROW('Contratações Governo'!$G$1)+1),ROW(16:16))),"")</f>
        <v/>
      </c>
      <c r="X54" s="385" t="str" cm="1">
        <f t="array" ref="X54">IFERROR(INDEX('Contratações Governo'!$I$1:$I$1000,SMALL(IF(X$1='Contratações Governo'!$G$1:$G$1000,ROW('Contratações Governo'!$G$1:$G$1000)-ROW('Contratações Governo'!$G$1)+1),ROW(16:16))),"")</f>
        <v/>
      </c>
      <c r="Y54" s="276" t="str" cm="1">
        <f t="array" ref="Y54">IFERROR(INDEX('Contratações Governo'!$I$1:$I$1000,SMALL(IF(Y$1='Contratações Governo'!$G$1:$G$1000,ROW('Contratações Governo'!$G$1:$G$1000)-ROW('Contratações Governo'!$G$1)+1),ROW(16:16))),"")</f>
        <v/>
      </c>
      <c r="Z54" s="386" t="str" cm="1">
        <f t="array" ref="Z54">IFERROR(INDEX('Contratações Governo'!$I$1:$I$1000,SMALL(IF(Z$1='Contratações Governo'!$G$1:$G$1000,ROW('Contratações Governo'!$G$1:$G$1000)-ROW('Contratações Governo'!$G$1)+1),ROW(16:16))),"")</f>
        <v/>
      </c>
      <c r="AA54" s="386" t="str" cm="1">
        <f t="array" ref="AA54">IFERROR(INDEX('Contratações Governo'!$I$1:$I$1000,SMALL(IF(AA$1='Contratações Governo'!$G$1:$G$1000,ROW('Contratações Governo'!$G$1:$G$1000)-ROW('Contratações Governo'!$G$1)+1),ROW(16:16))),"")</f>
        <v/>
      </c>
      <c r="AB54" s="383" t="str" cm="1">
        <f t="array" ref="AB54">IFERROR(INDEX('Contratações Governo'!$I$1:$I$1000,SMALL(IF(AB$1='Contratações Governo'!$G$1:$G$1000,ROW('Contratações Governo'!$G$1:$G$1000)-ROW('Contratações Governo'!$G$1)+1),ROW(16:16))),"")</f>
        <v/>
      </c>
      <c r="AC54" s="385" t="str" cm="1">
        <f t="array" ref="AC54">IFERROR(INDEX('Contratações Governo'!$I$1:$I$1000,SMALL(IF(AC$1='Contratações Governo'!$G$1:$G$1000,ROW('Contratações Governo'!$G$1:$G$1000)-ROW('Contratações Governo'!$G$1)+1),ROW(16:16))),"")</f>
        <v/>
      </c>
      <c r="AD54" s="385" t="str" cm="1">
        <f t="array" ref="AD54">IFERROR(INDEX('Contratações Governo'!$I$1:$I$1000,SMALL(IF(AD$1='Contratações Governo'!$G$1:$G$1000,ROW('Contratações Governo'!$G$1:$G$1000)-ROW('Contratações Governo'!$G$1)+1),ROW(16:16))),"")</f>
        <v/>
      </c>
      <c r="AE54" s="276" t="str" cm="1">
        <f t="array" ref="AE54">IFERROR(INDEX('Contratações Governo'!$I$1:$I$1000,SMALL(IF(AE$1='Contratações Governo'!$G$1:$G$1000,ROW('Contratações Governo'!$G$1:$G$1000)-ROW('Contratações Governo'!$G$1)+1),ROW(16:16))),"")</f>
        <v/>
      </c>
      <c r="AF54" s="386" t="str" cm="1">
        <f t="array" ref="AF54">IFERROR(INDEX('Contratações Governo'!$I$1:$I$1000,SMALL(IF(AF$1='Contratações Governo'!$G$1:$G$1000,ROW('Contratações Governo'!$G$1:$G$1000)-ROW('Contratações Governo'!$G$1)+1),ROW(16:16))),"")</f>
        <v/>
      </c>
      <c r="AG54" s="386" t="str" cm="1">
        <f t="array" ref="AG54">IFERROR(INDEX('Contratações Governo'!$I$1:$I$1000,SMALL(IF(AG$1='Contratações Governo'!$G$1:$G$1000,ROW('Contratações Governo'!$G$1:$G$1000)-ROW('Contratações Governo'!$G$1)+1),ROW(16:16))),"")</f>
        <v/>
      </c>
      <c r="AH54" s="626" t="str" cm="1">
        <f t="array" ref="AH54">IFERROR(INDEX('Contratações Governo'!$I$1:$I$1000,SMALL(IF(AH$1='Contratações Governo'!$G$1:$G$1000,ROW('Contratações Governo'!$G$1:$G$1000)-ROW('Contratações Governo'!$G$1)+1),ROW(16:16))),"")</f>
        <v/>
      </c>
      <c r="AI54" s="386" t="str" cm="1">
        <f t="array" ref="AI54">IFERROR(INDEX('Contratações Governo'!$I$1:$I$1000,SMALL(IF(AI$1='Contratações Governo'!$G$1:$G$1000,ROW('Contratações Governo'!$G$1:$G$1000)-ROW('Contratações Governo'!$G$1)+1),ROW(16:16))),"")</f>
        <v/>
      </c>
      <c r="AJ54" s="549" t="str" cm="1">
        <f t="array" ref="AJ54">IFERROR(INDEX('Contratações Governo'!$I$1:$I$1000,SMALL(IF(AJ$1='Contratações Governo'!$G$1:$G$1000,ROW('Contratações Governo'!$G$1:$G$1000)-ROW('Contratações Governo'!$G$1)+1),ROW(16:16))),"")</f>
        <v/>
      </c>
    </row>
    <row r="55" spans="1:36" x14ac:dyDescent="0.25">
      <c r="A55" s="692"/>
      <c r="B55" s="383" cm="1">
        <f t="array" ref="B55">IFERROR(INDEX('Contratações Governo'!$I$1:$I$1000,SMALL(IF(B$1='Contratações Governo'!$G$1:$G$1000,ROW('Contratações Governo'!$G$1:$G$1000)-ROW('Contratações Governo'!$G$1)+1),ROW(17:17))),"")</f>
        <v>1570.23</v>
      </c>
      <c r="C55" s="385" cm="1">
        <f t="array" ref="C55">IFERROR(INDEX('Contratações Governo'!$I$1:$I$1000,SMALL(IF(C$1='Contratações Governo'!$G$1:$G$1000,ROW('Contratações Governo'!$G$1:$G$1000)-ROW('Contratações Governo'!$G$1)+1),ROW(17:17))),"")</f>
        <v>1601.68</v>
      </c>
      <c r="D55" s="385" cm="1">
        <f t="array" ref="D55">IFERROR(INDEX('Contratações Governo'!$I$1:$I$1000,SMALL(IF(D$1='Contratações Governo'!$G$1:$G$1000,ROW('Contratações Governo'!$G$1:$G$1000)-ROW('Contratações Governo'!$G$1)+1),ROW(17:17))),"")</f>
        <v>2684.53</v>
      </c>
      <c r="E55" s="276" t="str" cm="1">
        <f t="array" ref="E55">IFERROR(INDEX('Contratações Governo'!$I$1:$I$1000,SMALL(IF(E$1='Contratações Governo'!$G$1:$G$1000,ROW('Contratações Governo'!$G$1:$G$1000)-ROW('Contratações Governo'!$G$1)+1),ROW(17:17))),"")</f>
        <v/>
      </c>
      <c r="F55" s="386" t="str" cm="1">
        <f t="array" ref="F55">IFERROR(INDEX('Contratações Governo'!$I$1:$I$1000,SMALL(IF(F$1='Contratações Governo'!$G$1:$G$1000,ROW('Contratações Governo'!$G$1:$G$1000)-ROW('Contratações Governo'!$G$1)+1),ROW(17:17))),"")</f>
        <v/>
      </c>
      <c r="G55" s="386" cm="1">
        <f t="array" ref="G55">IFERROR(INDEX('Contratações Governo'!$I$1:$I$1000,SMALL(IF(G$1='Contratações Governo'!$G$1:$G$1000,ROW('Contratações Governo'!$G$1:$G$1000)-ROW('Contratações Governo'!$G$1)+1),ROW(17:17))),"")</f>
        <v>2127.7199999999998</v>
      </c>
      <c r="H55" s="383" t="str" cm="1">
        <f t="array" ref="H55">IFERROR(INDEX('Contratações Governo'!$I$1:$I$1000,SMALL(IF(H$1='Contratações Governo'!$G$1:$G$1000,ROW('Contratações Governo'!$G$1:$G$1000)-ROW('Contratações Governo'!$G$1)+1),ROW(17:17))),"")</f>
        <v/>
      </c>
      <c r="I55" s="276" t="str" cm="1">
        <f t="array" ref="I55">IFERROR(INDEX('Contratações Governo'!$I$1:$I$1000,SMALL(IF(I$1='Contratações Governo'!$G$1:$G$1000,ROW('Contratações Governo'!$G$1:$G$1000)-ROW('Contratações Governo'!$G$1)+1),ROW(17:17))),"")</f>
        <v/>
      </c>
      <c r="J55" s="386" cm="1">
        <f t="array" ref="J55">IFERROR(INDEX('Contratações Governo'!$I$1:$I$1000,SMALL(IF(J$1='Contratações Governo'!$G$1:$G$1000,ROW('Contratações Governo'!$G$1:$G$1000)-ROW('Contratações Governo'!$G$1)+1),ROW(17:17))),"")</f>
        <v>4600</v>
      </c>
      <c r="K55" s="386" cm="1">
        <f t="array" ref="K55">IFERROR(INDEX('Contratações Governo'!$I$1:$I$1000,SMALL(IF(K$1='Contratações Governo'!$G$1:$G$1000,ROW('Contratações Governo'!$G$1:$G$1000)-ROW('Contratações Governo'!$G$1)+1),ROW(17:17))),"")</f>
        <v>9150.33</v>
      </c>
      <c r="L55" s="383" t="str" cm="1">
        <f t="array" ref="L55">IFERROR(INDEX('Contratações Governo'!$I$1:$I$1000,SMALL(IF(L$1='Contratações Governo'!$G$1:$G$1000,ROW('Contratações Governo'!$G$1:$G$1000)-ROW('Contratações Governo'!$G$1)+1),ROW(17:17))),"")</f>
        <v/>
      </c>
      <c r="M55" s="276" t="str" cm="1">
        <f t="array" ref="M55">IFERROR(INDEX('Contratações Governo'!$I$1:$I$1000,SMALL(IF(M$1='Contratações Governo'!$G$1:$G$1000,ROW('Contratações Governo'!$G$1:$G$1000)-ROW('Contratações Governo'!$G$1)+1),ROW(17:17))),"")</f>
        <v/>
      </c>
      <c r="N55" s="386" t="str" cm="1">
        <f t="array" ref="N55">IFERROR(INDEX('Contratações Governo'!$I$1:$I$1000,SMALL(IF(N$1='Contratações Governo'!$G$1:$G$1000,ROW('Contratações Governo'!$G$1:$G$1000)-ROW('Contratações Governo'!$G$1)+1),ROW(17:17))),"")</f>
        <v/>
      </c>
      <c r="O55" s="386" t="str" cm="1">
        <f t="array" ref="O55">IFERROR(INDEX('Contratações Governo'!$I$1:$I$1000,SMALL(IF(O$1='Contratações Governo'!$G$1:$G$1000,ROW('Contratações Governo'!$G$1:$G$1000)-ROW('Contratações Governo'!$G$1)+1),ROW(17:17))),"")</f>
        <v/>
      </c>
      <c r="P55" s="383" t="str" cm="1">
        <f t="array" ref="P55">IFERROR(INDEX('Contratações Governo'!$I$1:$I$1000,SMALL(IF(P$1='Contratações Governo'!$G$1:$G$1000,ROW('Contratações Governo'!$G$1:$G$1000)-ROW('Contratações Governo'!$G$1)+1),ROW(17:17))),"")</f>
        <v/>
      </c>
      <c r="Q55" s="385" t="str" cm="1">
        <f t="array" ref="Q55">IFERROR(INDEX('Contratações Governo'!$I$1:$I$1000,SMALL(IF(Q$1='Contratações Governo'!$G$1:$G$1000,ROW('Contratações Governo'!$G$1:$G$1000)-ROW('Contratações Governo'!$G$1)+1),ROW(17:17))),"")</f>
        <v/>
      </c>
      <c r="R55" s="385" t="str" cm="1">
        <f t="array" ref="R55">IFERROR(INDEX('Contratações Governo'!$I$1:$I$1000,SMALL(IF(R$1='Contratações Governo'!$G$1:$G$1000,ROW('Contratações Governo'!$G$1:$G$1000)-ROW('Contratações Governo'!$G$1)+1),ROW(17:17))),"")</f>
        <v/>
      </c>
      <c r="S55" s="276" t="str" cm="1">
        <f t="array" ref="S55">IFERROR(INDEX('Contratações Governo'!$I$1:$I$1000,SMALL(IF(S$1='Contratações Governo'!$G$1:$G$1000,ROW('Contratações Governo'!$G$1:$G$1000)-ROW('Contratações Governo'!$G$1)+1),ROW(17:17))),"")</f>
        <v/>
      </c>
      <c r="T55" s="386" t="str" cm="1">
        <f t="array" ref="T55">IFERROR(INDEX('Contratações Governo'!$I$1:$I$1000,SMALL(IF(T$1='Contratações Governo'!$G$1:$G$1000,ROW('Contratações Governo'!$G$1:$G$1000)-ROW('Contratações Governo'!$G$1)+1),ROW(17:17))),"")</f>
        <v/>
      </c>
      <c r="U55" s="386" t="str" cm="1">
        <f t="array" ref="U55">IFERROR(INDEX('Contratações Governo'!$I$1:$I$1000,SMALL(IF(U$1='Contratações Governo'!$G$1:$G$1000,ROW('Contratações Governo'!$G$1:$G$1000)-ROW('Contratações Governo'!$G$1)+1),ROW(17:17))),"")</f>
        <v/>
      </c>
      <c r="V55" s="383" t="str" cm="1">
        <f t="array" ref="V55">IFERROR(INDEX('Contratações Governo'!$I$1:$I$1000,SMALL(IF(V$1='Contratações Governo'!$G$1:$G$1000,ROW('Contratações Governo'!$G$1:$G$1000)-ROW('Contratações Governo'!$G$1)+1),ROW(17:17))),"")</f>
        <v/>
      </c>
      <c r="W55" s="385" t="str" cm="1">
        <f t="array" ref="W55">IFERROR(INDEX('Contratações Governo'!$I$1:$I$1000,SMALL(IF(W$1='Contratações Governo'!$G$1:$G$1000,ROW('Contratações Governo'!$G$1:$G$1000)-ROW('Contratações Governo'!$G$1)+1),ROW(17:17))),"")</f>
        <v/>
      </c>
      <c r="X55" s="385" t="str" cm="1">
        <f t="array" ref="X55">IFERROR(INDEX('Contratações Governo'!$I$1:$I$1000,SMALL(IF(X$1='Contratações Governo'!$G$1:$G$1000,ROW('Contratações Governo'!$G$1:$G$1000)-ROW('Contratações Governo'!$G$1)+1),ROW(17:17))),"")</f>
        <v/>
      </c>
      <c r="Y55" s="276" t="str" cm="1">
        <f t="array" ref="Y55">IFERROR(INDEX('Contratações Governo'!$I$1:$I$1000,SMALL(IF(Y$1='Contratações Governo'!$G$1:$G$1000,ROW('Contratações Governo'!$G$1:$G$1000)-ROW('Contratações Governo'!$G$1)+1),ROW(17:17))),"")</f>
        <v/>
      </c>
      <c r="Z55" s="386" t="str" cm="1">
        <f t="array" ref="Z55">IFERROR(INDEX('Contratações Governo'!$I$1:$I$1000,SMALL(IF(Z$1='Contratações Governo'!$G$1:$G$1000,ROW('Contratações Governo'!$G$1:$G$1000)-ROW('Contratações Governo'!$G$1)+1),ROW(17:17))),"")</f>
        <v/>
      </c>
      <c r="AA55" s="386" t="str" cm="1">
        <f t="array" ref="AA55">IFERROR(INDEX('Contratações Governo'!$I$1:$I$1000,SMALL(IF(AA$1='Contratações Governo'!$G$1:$G$1000,ROW('Contratações Governo'!$G$1:$G$1000)-ROW('Contratações Governo'!$G$1)+1),ROW(17:17))),"")</f>
        <v/>
      </c>
      <c r="AB55" s="383" t="str" cm="1">
        <f t="array" ref="AB55">IFERROR(INDEX('Contratações Governo'!$I$1:$I$1000,SMALL(IF(AB$1='Contratações Governo'!$G$1:$G$1000,ROW('Contratações Governo'!$G$1:$G$1000)-ROW('Contratações Governo'!$G$1)+1),ROW(17:17))),"")</f>
        <v/>
      </c>
      <c r="AC55" s="385" t="str" cm="1">
        <f t="array" ref="AC55">IFERROR(INDEX('Contratações Governo'!$I$1:$I$1000,SMALL(IF(AC$1='Contratações Governo'!$G$1:$G$1000,ROW('Contratações Governo'!$G$1:$G$1000)-ROW('Contratações Governo'!$G$1)+1),ROW(17:17))),"")</f>
        <v/>
      </c>
      <c r="AD55" s="385" t="str" cm="1">
        <f t="array" ref="AD55">IFERROR(INDEX('Contratações Governo'!$I$1:$I$1000,SMALL(IF(AD$1='Contratações Governo'!$G$1:$G$1000,ROW('Contratações Governo'!$G$1:$G$1000)-ROW('Contratações Governo'!$G$1)+1),ROW(17:17))),"")</f>
        <v/>
      </c>
      <c r="AE55" s="276" t="str" cm="1">
        <f t="array" ref="AE55">IFERROR(INDEX('Contratações Governo'!$I$1:$I$1000,SMALL(IF(AE$1='Contratações Governo'!$G$1:$G$1000,ROW('Contratações Governo'!$G$1:$G$1000)-ROW('Contratações Governo'!$G$1)+1),ROW(17:17))),"")</f>
        <v/>
      </c>
      <c r="AF55" s="386" t="str" cm="1">
        <f t="array" ref="AF55">IFERROR(INDEX('Contratações Governo'!$I$1:$I$1000,SMALL(IF(AF$1='Contratações Governo'!$G$1:$G$1000,ROW('Contratações Governo'!$G$1:$G$1000)-ROW('Contratações Governo'!$G$1)+1),ROW(17:17))),"")</f>
        <v/>
      </c>
      <c r="AG55" s="386" t="str" cm="1">
        <f t="array" ref="AG55">IFERROR(INDEX('Contratações Governo'!$I$1:$I$1000,SMALL(IF(AG$1='Contratações Governo'!$G$1:$G$1000,ROW('Contratações Governo'!$G$1:$G$1000)-ROW('Contratações Governo'!$G$1)+1),ROW(17:17))),"")</f>
        <v/>
      </c>
      <c r="AH55" s="626" t="str" cm="1">
        <f t="array" ref="AH55">IFERROR(INDEX('Contratações Governo'!$I$1:$I$1000,SMALL(IF(AH$1='Contratações Governo'!$G$1:$G$1000,ROW('Contratações Governo'!$G$1:$G$1000)-ROW('Contratações Governo'!$G$1)+1),ROW(17:17))),"")</f>
        <v/>
      </c>
      <c r="AI55" s="386" t="str" cm="1">
        <f t="array" ref="AI55">IFERROR(INDEX('Contratações Governo'!$I$1:$I$1000,SMALL(IF(AI$1='Contratações Governo'!$G$1:$G$1000,ROW('Contratações Governo'!$G$1:$G$1000)-ROW('Contratações Governo'!$G$1)+1),ROW(17:17))),"")</f>
        <v/>
      </c>
      <c r="AJ55" s="549" t="str" cm="1">
        <f t="array" ref="AJ55">IFERROR(INDEX('Contratações Governo'!$I$1:$I$1000,SMALL(IF(AJ$1='Contratações Governo'!$G$1:$G$1000,ROW('Contratações Governo'!$G$1:$G$1000)-ROW('Contratações Governo'!$G$1)+1),ROW(17:17))),"")</f>
        <v/>
      </c>
    </row>
    <row r="56" spans="1:36" x14ac:dyDescent="0.25">
      <c r="A56" s="692"/>
      <c r="B56" s="383" t="str" cm="1">
        <f t="array" ref="B56">IFERROR(INDEX('Contratações Governo'!$I$1:$I$1000,SMALL(IF(B$1='Contratações Governo'!$G$1:$G$1000,ROW('Contratações Governo'!$G$1:$G$1000)-ROW('Contratações Governo'!$G$1)+1),ROW(18:18))),"")</f>
        <v/>
      </c>
      <c r="C56" s="385" cm="1">
        <f t="array" ref="C56">IFERROR(INDEX('Contratações Governo'!$I$1:$I$1000,SMALL(IF(C$1='Contratações Governo'!$G$1:$G$1000,ROW('Contratações Governo'!$G$1:$G$1000)-ROW('Contratações Governo'!$G$1)+1),ROW(18:18))),"")</f>
        <v>2150</v>
      </c>
      <c r="D56" s="385" cm="1">
        <f t="array" ref="D56">IFERROR(INDEX('Contratações Governo'!$I$1:$I$1000,SMALL(IF(D$1='Contratações Governo'!$G$1:$G$1000,ROW('Contratações Governo'!$G$1:$G$1000)-ROW('Contratações Governo'!$G$1)+1),ROW(18:18))),"")</f>
        <v>2684.53</v>
      </c>
      <c r="E56" s="276" t="str" cm="1">
        <f t="array" ref="E56">IFERROR(INDEX('Contratações Governo'!$I$1:$I$1000,SMALL(IF(E$1='Contratações Governo'!$G$1:$G$1000,ROW('Contratações Governo'!$G$1:$G$1000)-ROW('Contratações Governo'!$G$1)+1),ROW(18:18))),"")</f>
        <v/>
      </c>
      <c r="F56" s="386" t="str" cm="1">
        <f t="array" ref="F56">IFERROR(INDEX('Contratações Governo'!$I$1:$I$1000,SMALL(IF(F$1='Contratações Governo'!$G$1:$G$1000,ROW('Contratações Governo'!$G$1:$G$1000)-ROW('Contratações Governo'!$G$1)+1),ROW(18:18))),"")</f>
        <v/>
      </c>
      <c r="G56" s="386" cm="1">
        <f t="array" ref="G56">IFERROR(INDEX('Contratações Governo'!$I$1:$I$1000,SMALL(IF(G$1='Contratações Governo'!$G$1:$G$1000,ROW('Contratações Governo'!$G$1:$G$1000)-ROW('Contratações Governo'!$G$1)+1),ROW(18:18))),"")</f>
        <v>2127.7199999999998</v>
      </c>
      <c r="H56" s="383" t="str" cm="1">
        <f t="array" ref="H56">IFERROR(INDEX('Contratações Governo'!$I$1:$I$1000,SMALL(IF(H$1='Contratações Governo'!$G$1:$G$1000,ROW('Contratações Governo'!$G$1:$G$1000)-ROW('Contratações Governo'!$G$1)+1),ROW(18:18))),"")</f>
        <v/>
      </c>
      <c r="I56" s="276" t="str" cm="1">
        <f t="array" ref="I56">IFERROR(INDEX('Contratações Governo'!$I$1:$I$1000,SMALL(IF(I$1='Contratações Governo'!$G$1:$G$1000,ROW('Contratações Governo'!$G$1:$G$1000)-ROW('Contratações Governo'!$G$1)+1),ROW(18:18))),"")</f>
        <v/>
      </c>
      <c r="J56" s="386" cm="1">
        <f t="array" ref="J56">IFERROR(INDEX('Contratações Governo'!$I$1:$I$1000,SMALL(IF(J$1='Contratações Governo'!$G$1:$G$1000,ROW('Contratações Governo'!$G$1:$G$1000)-ROW('Contratações Governo'!$G$1)+1),ROW(18:18))),"")</f>
        <v>3632.9</v>
      </c>
      <c r="K56" s="386" cm="1">
        <f t="array" ref="K56">IFERROR(INDEX('Contratações Governo'!$I$1:$I$1000,SMALL(IF(K$1='Contratações Governo'!$G$1:$G$1000,ROW('Contratações Governo'!$G$1:$G$1000)-ROW('Contratações Governo'!$G$1)+1),ROW(18:18))),"")</f>
        <v>7134.84</v>
      </c>
      <c r="L56" s="383" t="str" cm="1">
        <f t="array" ref="L56">IFERROR(INDEX('Contratações Governo'!$I$1:$I$1000,SMALL(IF(L$1='Contratações Governo'!$G$1:$G$1000,ROW('Contratações Governo'!$G$1:$G$1000)-ROW('Contratações Governo'!$G$1)+1),ROW(18:18))),"")</f>
        <v/>
      </c>
      <c r="M56" s="276" t="str" cm="1">
        <f t="array" ref="M56">IFERROR(INDEX('Contratações Governo'!$I$1:$I$1000,SMALL(IF(M$1='Contratações Governo'!$G$1:$G$1000,ROW('Contratações Governo'!$G$1:$G$1000)-ROW('Contratações Governo'!$G$1)+1),ROW(18:18))),"")</f>
        <v/>
      </c>
      <c r="N56" s="386" t="str" cm="1">
        <f t="array" ref="N56">IFERROR(INDEX('Contratações Governo'!$I$1:$I$1000,SMALL(IF(N$1='Contratações Governo'!$G$1:$G$1000,ROW('Contratações Governo'!$G$1:$G$1000)-ROW('Contratações Governo'!$G$1)+1),ROW(18:18))),"")</f>
        <v/>
      </c>
      <c r="O56" s="386" t="str" cm="1">
        <f t="array" ref="O56">IFERROR(INDEX('Contratações Governo'!$I$1:$I$1000,SMALL(IF(O$1='Contratações Governo'!$G$1:$G$1000,ROW('Contratações Governo'!$G$1:$G$1000)-ROW('Contratações Governo'!$G$1)+1),ROW(18:18))),"")</f>
        <v/>
      </c>
      <c r="P56" s="383" t="str" cm="1">
        <f t="array" ref="P56">IFERROR(INDEX('Contratações Governo'!$I$1:$I$1000,SMALL(IF(P$1='Contratações Governo'!$G$1:$G$1000,ROW('Contratações Governo'!$G$1:$G$1000)-ROW('Contratações Governo'!$G$1)+1),ROW(18:18))),"")</f>
        <v/>
      </c>
      <c r="Q56" s="385" t="str" cm="1">
        <f t="array" ref="Q56">IFERROR(INDEX('Contratações Governo'!$I$1:$I$1000,SMALL(IF(Q$1='Contratações Governo'!$G$1:$G$1000,ROW('Contratações Governo'!$G$1:$G$1000)-ROW('Contratações Governo'!$G$1)+1),ROW(18:18))),"")</f>
        <v/>
      </c>
      <c r="R56" s="385" t="str" cm="1">
        <f t="array" ref="R56">IFERROR(INDEX('Contratações Governo'!$I$1:$I$1000,SMALL(IF(R$1='Contratações Governo'!$G$1:$G$1000,ROW('Contratações Governo'!$G$1:$G$1000)-ROW('Contratações Governo'!$G$1)+1),ROW(18:18))),"")</f>
        <v/>
      </c>
      <c r="S56" s="276" t="str" cm="1">
        <f t="array" ref="S56">IFERROR(INDEX('Contratações Governo'!$I$1:$I$1000,SMALL(IF(S$1='Contratações Governo'!$G$1:$G$1000,ROW('Contratações Governo'!$G$1:$G$1000)-ROW('Contratações Governo'!$G$1)+1),ROW(18:18))),"")</f>
        <v/>
      </c>
      <c r="T56" s="386" t="str" cm="1">
        <f t="array" ref="T56">IFERROR(INDEX('Contratações Governo'!$I$1:$I$1000,SMALL(IF(T$1='Contratações Governo'!$G$1:$G$1000,ROW('Contratações Governo'!$G$1:$G$1000)-ROW('Contratações Governo'!$G$1)+1),ROW(18:18))),"")</f>
        <v/>
      </c>
      <c r="U56" s="386" t="str" cm="1">
        <f t="array" ref="U56">IFERROR(INDEX('Contratações Governo'!$I$1:$I$1000,SMALL(IF(U$1='Contratações Governo'!$G$1:$G$1000,ROW('Contratações Governo'!$G$1:$G$1000)-ROW('Contratações Governo'!$G$1)+1),ROW(18:18))),"")</f>
        <v/>
      </c>
      <c r="V56" s="383" t="str" cm="1">
        <f t="array" ref="V56">IFERROR(INDEX('Contratações Governo'!$I$1:$I$1000,SMALL(IF(V$1='Contratações Governo'!$G$1:$G$1000,ROW('Contratações Governo'!$G$1:$G$1000)-ROW('Contratações Governo'!$G$1)+1),ROW(18:18))),"")</f>
        <v/>
      </c>
      <c r="W56" s="385" t="str" cm="1">
        <f t="array" ref="W56">IFERROR(INDEX('Contratações Governo'!$I$1:$I$1000,SMALL(IF(W$1='Contratações Governo'!$G$1:$G$1000,ROW('Contratações Governo'!$G$1:$G$1000)-ROW('Contratações Governo'!$G$1)+1),ROW(18:18))),"")</f>
        <v/>
      </c>
      <c r="X56" s="385" t="str" cm="1">
        <f t="array" ref="X56">IFERROR(INDEX('Contratações Governo'!$I$1:$I$1000,SMALL(IF(X$1='Contratações Governo'!$G$1:$G$1000,ROW('Contratações Governo'!$G$1:$G$1000)-ROW('Contratações Governo'!$G$1)+1),ROW(18:18))),"")</f>
        <v/>
      </c>
      <c r="Y56" s="276" t="str" cm="1">
        <f t="array" ref="Y56">IFERROR(INDEX('Contratações Governo'!$I$1:$I$1000,SMALL(IF(Y$1='Contratações Governo'!$G$1:$G$1000,ROW('Contratações Governo'!$G$1:$G$1000)-ROW('Contratações Governo'!$G$1)+1),ROW(18:18))),"")</f>
        <v/>
      </c>
      <c r="Z56" s="386" t="str" cm="1">
        <f t="array" ref="Z56">IFERROR(INDEX('Contratações Governo'!$I$1:$I$1000,SMALL(IF(Z$1='Contratações Governo'!$G$1:$G$1000,ROW('Contratações Governo'!$G$1:$G$1000)-ROW('Contratações Governo'!$G$1)+1),ROW(18:18))),"")</f>
        <v/>
      </c>
      <c r="AA56" s="386" t="str" cm="1">
        <f t="array" ref="AA56">IFERROR(INDEX('Contratações Governo'!$I$1:$I$1000,SMALL(IF(AA$1='Contratações Governo'!$G$1:$G$1000,ROW('Contratações Governo'!$G$1:$G$1000)-ROW('Contratações Governo'!$G$1)+1),ROW(18:18))),"")</f>
        <v/>
      </c>
      <c r="AB56" s="383" t="str" cm="1">
        <f t="array" ref="AB56">IFERROR(INDEX('Contratações Governo'!$I$1:$I$1000,SMALL(IF(AB$1='Contratações Governo'!$G$1:$G$1000,ROW('Contratações Governo'!$G$1:$G$1000)-ROW('Contratações Governo'!$G$1)+1),ROW(18:18))),"")</f>
        <v/>
      </c>
      <c r="AC56" s="385" t="str" cm="1">
        <f t="array" ref="AC56">IFERROR(INDEX('Contratações Governo'!$I$1:$I$1000,SMALL(IF(AC$1='Contratações Governo'!$G$1:$G$1000,ROW('Contratações Governo'!$G$1:$G$1000)-ROW('Contratações Governo'!$G$1)+1),ROW(18:18))),"")</f>
        <v/>
      </c>
      <c r="AD56" s="385" t="str" cm="1">
        <f t="array" ref="AD56">IFERROR(INDEX('Contratações Governo'!$I$1:$I$1000,SMALL(IF(AD$1='Contratações Governo'!$G$1:$G$1000,ROW('Contratações Governo'!$G$1:$G$1000)-ROW('Contratações Governo'!$G$1)+1),ROW(18:18))),"")</f>
        <v/>
      </c>
      <c r="AE56" s="276" t="str" cm="1">
        <f t="array" ref="AE56">IFERROR(INDEX('Contratações Governo'!$I$1:$I$1000,SMALL(IF(AE$1='Contratações Governo'!$G$1:$G$1000,ROW('Contratações Governo'!$G$1:$G$1000)-ROW('Contratações Governo'!$G$1)+1),ROW(18:18))),"")</f>
        <v/>
      </c>
      <c r="AF56" s="386" t="str" cm="1">
        <f t="array" ref="AF56">IFERROR(INDEX('Contratações Governo'!$I$1:$I$1000,SMALL(IF(AF$1='Contratações Governo'!$G$1:$G$1000,ROW('Contratações Governo'!$G$1:$G$1000)-ROW('Contratações Governo'!$G$1)+1),ROW(18:18))),"")</f>
        <v/>
      </c>
      <c r="AG56" s="386" t="str" cm="1">
        <f t="array" ref="AG56">IFERROR(INDEX('Contratações Governo'!$I$1:$I$1000,SMALL(IF(AG$1='Contratações Governo'!$G$1:$G$1000,ROW('Contratações Governo'!$G$1:$G$1000)-ROW('Contratações Governo'!$G$1)+1),ROW(18:18))),"")</f>
        <v/>
      </c>
      <c r="AH56" s="626" t="str" cm="1">
        <f t="array" ref="AH56">IFERROR(INDEX('Contratações Governo'!$I$1:$I$1000,SMALL(IF(AH$1='Contratações Governo'!$G$1:$G$1000,ROW('Contratações Governo'!$G$1:$G$1000)-ROW('Contratações Governo'!$G$1)+1),ROW(18:18))),"")</f>
        <v/>
      </c>
      <c r="AI56" s="386" t="str" cm="1">
        <f t="array" ref="AI56">IFERROR(INDEX('Contratações Governo'!$I$1:$I$1000,SMALL(IF(AI$1='Contratações Governo'!$G$1:$G$1000,ROW('Contratações Governo'!$G$1:$G$1000)-ROW('Contratações Governo'!$G$1)+1),ROW(18:18))),"")</f>
        <v/>
      </c>
      <c r="AJ56" s="549" t="str" cm="1">
        <f t="array" ref="AJ56">IFERROR(INDEX('Contratações Governo'!$I$1:$I$1000,SMALL(IF(AJ$1='Contratações Governo'!$G$1:$G$1000,ROW('Contratações Governo'!$G$1:$G$1000)-ROW('Contratações Governo'!$G$1)+1),ROW(18:18))),"")</f>
        <v/>
      </c>
    </row>
    <row r="57" spans="1:36" x14ac:dyDescent="0.25">
      <c r="A57" s="692"/>
      <c r="B57" s="383" t="str" cm="1">
        <f t="array" ref="B57">IFERROR(INDEX('Contratações Governo'!$I$1:$I$1000,SMALL(IF(B$1='Contratações Governo'!$G$1:$G$1000,ROW('Contratações Governo'!$G$1:$G$1000)-ROW('Contratações Governo'!$G$1)+1),ROW(19:19))),"")</f>
        <v/>
      </c>
      <c r="C57" s="385" cm="1">
        <f t="array" ref="C57">IFERROR(INDEX('Contratações Governo'!$I$1:$I$1000,SMALL(IF(C$1='Contratações Governo'!$G$1:$G$1000,ROW('Contratações Governo'!$G$1:$G$1000)-ROW('Contratações Governo'!$G$1)+1),ROW(19:19))),"")</f>
        <v>2500</v>
      </c>
      <c r="D57" s="385" cm="1">
        <f t="array" ref="D57">IFERROR(INDEX('Contratações Governo'!$I$1:$I$1000,SMALL(IF(D$1='Contratações Governo'!$G$1:$G$1000,ROW('Contratações Governo'!$G$1:$G$1000)-ROW('Contratações Governo'!$G$1)+1),ROW(19:19))),"")</f>
        <v>2537.2800000000002</v>
      </c>
      <c r="E57" s="276" t="str" cm="1">
        <f t="array" ref="E57">IFERROR(INDEX('Contratações Governo'!$I$1:$I$1000,SMALL(IF(E$1='Contratações Governo'!$G$1:$G$1000,ROW('Contratações Governo'!$G$1:$G$1000)-ROW('Contratações Governo'!$G$1)+1),ROW(19:19))),"")</f>
        <v/>
      </c>
      <c r="F57" s="386" t="str" cm="1">
        <f t="array" ref="F57">IFERROR(INDEX('Contratações Governo'!$I$1:$I$1000,SMALL(IF(F$1='Contratações Governo'!$G$1:$G$1000,ROW('Contratações Governo'!$G$1:$G$1000)-ROW('Contratações Governo'!$G$1)+1),ROW(19:19))),"")</f>
        <v/>
      </c>
      <c r="G57" s="386" cm="1">
        <f t="array" ref="G57">IFERROR(INDEX('Contratações Governo'!$I$1:$I$1000,SMALL(IF(G$1='Contratações Governo'!$G$1:$G$1000,ROW('Contratações Governo'!$G$1:$G$1000)-ROW('Contratações Governo'!$G$1)+1),ROW(19:19))),"")</f>
        <v>2127.7199999999998</v>
      </c>
      <c r="H57" s="383" t="str" cm="1">
        <f t="array" ref="H57">IFERROR(INDEX('Contratações Governo'!$I$1:$I$1000,SMALL(IF(H$1='Contratações Governo'!$G$1:$G$1000,ROW('Contratações Governo'!$G$1:$G$1000)-ROW('Contratações Governo'!$G$1)+1),ROW(19:19))),"")</f>
        <v/>
      </c>
      <c r="I57" s="276" t="str" cm="1">
        <f t="array" ref="I57">IFERROR(INDEX('Contratações Governo'!$I$1:$I$1000,SMALL(IF(I$1='Contratações Governo'!$G$1:$G$1000,ROW('Contratações Governo'!$G$1:$G$1000)-ROW('Contratações Governo'!$G$1)+1),ROW(19:19))),"")</f>
        <v/>
      </c>
      <c r="J57" s="386" cm="1">
        <f t="array" ref="J57">IFERROR(INDEX('Contratações Governo'!$I$1:$I$1000,SMALL(IF(J$1='Contratações Governo'!$G$1:$G$1000,ROW('Contratações Governo'!$G$1:$G$1000)-ROW('Contratações Governo'!$G$1)+1),ROW(19:19))),"")</f>
        <v>3632.9</v>
      </c>
      <c r="K57" s="386" t="str" cm="1">
        <f t="array" ref="K57">IFERROR(INDEX('Contratações Governo'!$I$1:$I$1000,SMALL(IF(K$1='Contratações Governo'!$G$1:$G$1000,ROW('Contratações Governo'!$G$1:$G$1000)-ROW('Contratações Governo'!$G$1)+1),ROW(19:19))),"")</f>
        <v/>
      </c>
      <c r="L57" s="383" t="str" cm="1">
        <f t="array" ref="L57">IFERROR(INDEX('Contratações Governo'!$I$1:$I$1000,SMALL(IF(L$1='Contratações Governo'!$G$1:$G$1000,ROW('Contratações Governo'!$G$1:$G$1000)-ROW('Contratações Governo'!$G$1)+1),ROW(19:19))),"")</f>
        <v/>
      </c>
      <c r="M57" s="276" t="str" cm="1">
        <f t="array" ref="M57">IFERROR(INDEX('Contratações Governo'!$I$1:$I$1000,SMALL(IF(M$1='Contratações Governo'!$G$1:$G$1000,ROW('Contratações Governo'!$G$1:$G$1000)-ROW('Contratações Governo'!$G$1)+1),ROW(19:19))),"")</f>
        <v/>
      </c>
      <c r="N57" s="386" t="str" cm="1">
        <f t="array" ref="N57">IFERROR(INDEX('Contratações Governo'!$I$1:$I$1000,SMALL(IF(N$1='Contratações Governo'!$G$1:$G$1000,ROW('Contratações Governo'!$G$1:$G$1000)-ROW('Contratações Governo'!$G$1)+1),ROW(19:19))),"")</f>
        <v/>
      </c>
      <c r="O57" s="386" t="str" cm="1">
        <f t="array" ref="O57">IFERROR(INDEX('Contratações Governo'!$I$1:$I$1000,SMALL(IF(O$1='Contratações Governo'!$G$1:$G$1000,ROW('Contratações Governo'!$G$1:$G$1000)-ROW('Contratações Governo'!$G$1)+1),ROW(19:19))),"")</f>
        <v/>
      </c>
      <c r="P57" s="383" t="str" cm="1">
        <f t="array" ref="P57">IFERROR(INDEX('Contratações Governo'!$I$1:$I$1000,SMALL(IF(P$1='Contratações Governo'!$G$1:$G$1000,ROW('Contratações Governo'!$G$1:$G$1000)-ROW('Contratações Governo'!$G$1)+1),ROW(19:19))),"")</f>
        <v/>
      </c>
      <c r="Q57" s="385" t="str" cm="1">
        <f t="array" ref="Q57">IFERROR(INDEX('Contratações Governo'!$I$1:$I$1000,SMALL(IF(Q$1='Contratações Governo'!$G$1:$G$1000,ROW('Contratações Governo'!$G$1:$G$1000)-ROW('Contratações Governo'!$G$1)+1),ROW(19:19))),"")</f>
        <v/>
      </c>
      <c r="R57" s="385" t="str" cm="1">
        <f t="array" ref="R57">IFERROR(INDEX('Contratações Governo'!$I$1:$I$1000,SMALL(IF(R$1='Contratações Governo'!$G$1:$G$1000,ROW('Contratações Governo'!$G$1:$G$1000)-ROW('Contratações Governo'!$G$1)+1),ROW(19:19))),"")</f>
        <v/>
      </c>
      <c r="S57" s="276" t="str" cm="1">
        <f t="array" ref="S57">IFERROR(INDEX('Contratações Governo'!$I$1:$I$1000,SMALL(IF(S$1='Contratações Governo'!$G$1:$G$1000,ROW('Contratações Governo'!$G$1:$G$1000)-ROW('Contratações Governo'!$G$1)+1),ROW(19:19))),"")</f>
        <v/>
      </c>
      <c r="T57" s="386" t="str" cm="1">
        <f t="array" ref="T57">IFERROR(INDEX('Contratações Governo'!$I$1:$I$1000,SMALL(IF(T$1='Contratações Governo'!$G$1:$G$1000,ROW('Contratações Governo'!$G$1:$G$1000)-ROW('Contratações Governo'!$G$1)+1),ROW(19:19))),"")</f>
        <v/>
      </c>
      <c r="U57" s="386" t="str" cm="1">
        <f t="array" ref="U57">IFERROR(INDEX('Contratações Governo'!$I$1:$I$1000,SMALL(IF(U$1='Contratações Governo'!$G$1:$G$1000,ROW('Contratações Governo'!$G$1:$G$1000)-ROW('Contratações Governo'!$G$1)+1),ROW(19:19))),"")</f>
        <v/>
      </c>
      <c r="V57" s="383" t="str" cm="1">
        <f t="array" ref="V57">IFERROR(INDEX('Contratações Governo'!$I$1:$I$1000,SMALL(IF(V$1='Contratações Governo'!$G$1:$G$1000,ROW('Contratações Governo'!$G$1:$G$1000)-ROW('Contratações Governo'!$G$1)+1),ROW(19:19))),"")</f>
        <v/>
      </c>
      <c r="W57" s="385" t="str" cm="1">
        <f t="array" ref="W57">IFERROR(INDEX('Contratações Governo'!$I$1:$I$1000,SMALL(IF(W$1='Contratações Governo'!$G$1:$G$1000,ROW('Contratações Governo'!$G$1:$G$1000)-ROW('Contratações Governo'!$G$1)+1),ROW(19:19))),"")</f>
        <v/>
      </c>
      <c r="X57" s="385" t="str" cm="1">
        <f t="array" ref="X57">IFERROR(INDEX('Contratações Governo'!$I$1:$I$1000,SMALL(IF(X$1='Contratações Governo'!$G$1:$G$1000,ROW('Contratações Governo'!$G$1:$G$1000)-ROW('Contratações Governo'!$G$1)+1),ROW(19:19))),"")</f>
        <v/>
      </c>
      <c r="Y57" s="276" t="str" cm="1">
        <f t="array" ref="Y57">IFERROR(INDEX('Contratações Governo'!$I$1:$I$1000,SMALL(IF(Y$1='Contratações Governo'!$G$1:$G$1000,ROW('Contratações Governo'!$G$1:$G$1000)-ROW('Contratações Governo'!$G$1)+1),ROW(19:19))),"")</f>
        <v/>
      </c>
      <c r="Z57" s="386" t="str" cm="1">
        <f t="array" ref="Z57">IFERROR(INDEX('Contratações Governo'!$I$1:$I$1000,SMALL(IF(Z$1='Contratações Governo'!$G$1:$G$1000,ROW('Contratações Governo'!$G$1:$G$1000)-ROW('Contratações Governo'!$G$1)+1),ROW(19:19))),"")</f>
        <v/>
      </c>
      <c r="AA57" s="386" t="str" cm="1">
        <f t="array" ref="AA57">IFERROR(INDEX('Contratações Governo'!$I$1:$I$1000,SMALL(IF(AA$1='Contratações Governo'!$G$1:$G$1000,ROW('Contratações Governo'!$G$1:$G$1000)-ROW('Contratações Governo'!$G$1)+1),ROW(19:19))),"")</f>
        <v/>
      </c>
      <c r="AB57" s="383" t="str" cm="1">
        <f t="array" ref="AB57">IFERROR(INDEX('Contratações Governo'!$I$1:$I$1000,SMALL(IF(AB$1='Contratações Governo'!$G$1:$G$1000,ROW('Contratações Governo'!$G$1:$G$1000)-ROW('Contratações Governo'!$G$1)+1),ROW(19:19))),"")</f>
        <v/>
      </c>
      <c r="AC57" s="385" t="str" cm="1">
        <f t="array" ref="AC57">IFERROR(INDEX('Contratações Governo'!$I$1:$I$1000,SMALL(IF(AC$1='Contratações Governo'!$G$1:$G$1000,ROW('Contratações Governo'!$G$1:$G$1000)-ROW('Contratações Governo'!$G$1)+1),ROW(19:19))),"")</f>
        <v/>
      </c>
      <c r="AD57" s="385" t="str" cm="1">
        <f t="array" ref="AD57">IFERROR(INDEX('Contratações Governo'!$I$1:$I$1000,SMALL(IF(AD$1='Contratações Governo'!$G$1:$G$1000,ROW('Contratações Governo'!$G$1:$G$1000)-ROW('Contratações Governo'!$G$1)+1),ROW(19:19))),"")</f>
        <v/>
      </c>
      <c r="AE57" s="276" t="str" cm="1">
        <f t="array" ref="AE57">IFERROR(INDEX('Contratações Governo'!$I$1:$I$1000,SMALL(IF(AE$1='Contratações Governo'!$G$1:$G$1000,ROW('Contratações Governo'!$G$1:$G$1000)-ROW('Contratações Governo'!$G$1)+1),ROW(19:19))),"")</f>
        <v/>
      </c>
      <c r="AF57" s="386" t="str" cm="1">
        <f t="array" ref="AF57">IFERROR(INDEX('Contratações Governo'!$I$1:$I$1000,SMALL(IF(AF$1='Contratações Governo'!$G$1:$G$1000,ROW('Contratações Governo'!$G$1:$G$1000)-ROW('Contratações Governo'!$G$1)+1),ROW(19:19))),"")</f>
        <v/>
      </c>
      <c r="AG57" s="386" t="str" cm="1">
        <f t="array" ref="AG57">IFERROR(INDEX('Contratações Governo'!$I$1:$I$1000,SMALL(IF(AG$1='Contratações Governo'!$G$1:$G$1000,ROW('Contratações Governo'!$G$1:$G$1000)-ROW('Contratações Governo'!$G$1)+1),ROW(19:19))),"")</f>
        <v/>
      </c>
      <c r="AH57" s="626" t="str" cm="1">
        <f t="array" ref="AH57">IFERROR(INDEX('Contratações Governo'!$I$1:$I$1000,SMALL(IF(AH$1='Contratações Governo'!$G$1:$G$1000,ROW('Contratações Governo'!$G$1:$G$1000)-ROW('Contratações Governo'!$G$1)+1),ROW(19:19))),"")</f>
        <v/>
      </c>
      <c r="AI57" s="386" t="str" cm="1">
        <f t="array" ref="AI57">IFERROR(INDEX('Contratações Governo'!$I$1:$I$1000,SMALL(IF(AI$1='Contratações Governo'!$G$1:$G$1000,ROW('Contratações Governo'!$G$1:$G$1000)-ROW('Contratações Governo'!$G$1)+1),ROW(19:19))),"")</f>
        <v/>
      </c>
      <c r="AJ57" s="549" t="str" cm="1">
        <f t="array" ref="AJ57">IFERROR(INDEX('Contratações Governo'!$I$1:$I$1000,SMALL(IF(AJ$1='Contratações Governo'!$G$1:$G$1000,ROW('Contratações Governo'!$G$1:$G$1000)-ROW('Contratações Governo'!$G$1)+1),ROW(19:19))),"")</f>
        <v/>
      </c>
    </row>
    <row r="58" spans="1:36" x14ac:dyDescent="0.25">
      <c r="A58" s="692"/>
      <c r="B58" s="383" t="str" cm="1">
        <f t="array" ref="B58">IFERROR(INDEX('Contratações Governo'!$I$1:$I$1000,SMALL(IF(B$1='Contratações Governo'!$G$1:$G$1000,ROW('Contratações Governo'!$G$1:$G$1000)-ROW('Contratações Governo'!$G$1)+1),ROW(20:20))),"")</f>
        <v/>
      </c>
      <c r="C58" s="385" cm="1">
        <f t="array" ref="C58">IFERROR(INDEX('Contratações Governo'!$I$1:$I$1000,SMALL(IF(C$1='Contratações Governo'!$G$1:$G$1000,ROW('Contratações Governo'!$G$1:$G$1000)-ROW('Contratações Governo'!$G$1)+1),ROW(20:20))),"")</f>
        <v>2040.33</v>
      </c>
      <c r="D58" s="385" cm="1">
        <f t="array" ref="D58">IFERROR(INDEX('Contratações Governo'!$I$1:$I$1000,SMALL(IF(D$1='Contratações Governo'!$G$1:$G$1000,ROW('Contratações Governo'!$G$1:$G$1000)-ROW('Contratações Governo'!$G$1)+1),ROW(20:20))),"")</f>
        <v>3247.72</v>
      </c>
      <c r="E58" s="276" t="str" cm="1">
        <f t="array" ref="E58">IFERROR(INDEX('Contratações Governo'!$I$1:$I$1000,SMALL(IF(E$1='Contratações Governo'!$G$1:$G$1000,ROW('Contratações Governo'!$G$1:$G$1000)-ROW('Contratações Governo'!$G$1)+1),ROW(20:20))),"")</f>
        <v/>
      </c>
      <c r="F58" s="386" t="str" cm="1">
        <f t="array" ref="F58">IFERROR(INDEX('Contratações Governo'!$I$1:$I$1000,SMALL(IF(F$1='Contratações Governo'!$G$1:$G$1000,ROW('Contratações Governo'!$G$1:$G$1000)-ROW('Contratações Governo'!$G$1)+1),ROW(20:20))),"")</f>
        <v/>
      </c>
      <c r="G58" s="386" cm="1">
        <f t="array" ref="G58">IFERROR(INDEX('Contratações Governo'!$I$1:$I$1000,SMALL(IF(G$1='Contratações Governo'!$G$1:$G$1000,ROW('Contratações Governo'!$G$1:$G$1000)-ROW('Contratações Governo'!$G$1)+1),ROW(20:20))),"")</f>
        <v>2127.7199999999998</v>
      </c>
      <c r="H58" s="383" t="str" cm="1">
        <f t="array" ref="H58">IFERROR(INDEX('Contratações Governo'!$I$1:$I$1000,SMALL(IF(H$1='Contratações Governo'!$G$1:$G$1000,ROW('Contratações Governo'!$G$1:$G$1000)-ROW('Contratações Governo'!$G$1)+1),ROW(20:20))),"")</f>
        <v/>
      </c>
      <c r="I58" s="276" t="str" cm="1">
        <f t="array" ref="I58">IFERROR(INDEX('Contratações Governo'!$I$1:$I$1000,SMALL(IF(I$1='Contratações Governo'!$G$1:$G$1000,ROW('Contratações Governo'!$G$1:$G$1000)-ROW('Contratações Governo'!$G$1)+1),ROW(20:20))),"")</f>
        <v/>
      </c>
      <c r="J58" s="386" cm="1">
        <f t="array" ref="J58">IFERROR(INDEX('Contratações Governo'!$I$1:$I$1000,SMALL(IF(J$1='Contratações Governo'!$G$1:$G$1000,ROW('Contratações Governo'!$G$1:$G$1000)-ROW('Contratações Governo'!$G$1)+1),ROW(20:20))),"")</f>
        <v>5000</v>
      </c>
      <c r="K58" s="386" t="str" cm="1">
        <f t="array" ref="K58">IFERROR(INDEX('Contratações Governo'!$I$1:$I$1000,SMALL(IF(K$1='Contratações Governo'!$G$1:$G$1000,ROW('Contratações Governo'!$G$1:$G$1000)-ROW('Contratações Governo'!$G$1)+1),ROW(20:20))),"")</f>
        <v/>
      </c>
      <c r="L58" s="383" t="str" cm="1">
        <f t="array" ref="L58">IFERROR(INDEX('Contratações Governo'!$I$1:$I$1000,SMALL(IF(L$1='Contratações Governo'!$G$1:$G$1000,ROW('Contratações Governo'!$G$1:$G$1000)-ROW('Contratações Governo'!$G$1)+1),ROW(20:20))),"")</f>
        <v/>
      </c>
      <c r="M58" s="276" t="str" cm="1">
        <f t="array" ref="M58">IFERROR(INDEX('Contratações Governo'!$I$1:$I$1000,SMALL(IF(M$1='Contratações Governo'!$G$1:$G$1000,ROW('Contratações Governo'!$G$1:$G$1000)-ROW('Contratações Governo'!$G$1)+1),ROW(20:20))),"")</f>
        <v/>
      </c>
      <c r="N58" s="386" t="str" cm="1">
        <f t="array" ref="N58">IFERROR(INDEX('Contratações Governo'!$I$1:$I$1000,SMALL(IF(N$1='Contratações Governo'!$G$1:$G$1000,ROW('Contratações Governo'!$G$1:$G$1000)-ROW('Contratações Governo'!$G$1)+1),ROW(20:20))),"")</f>
        <v/>
      </c>
      <c r="O58" s="386" t="str" cm="1">
        <f t="array" ref="O58">IFERROR(INDEX('Contratações Governo'!$I$1:$I$1000,SMALL(IF(O$1='Contratações Governo'!$G$1:$G$1000,ROW('Contratações Governo'!$G$1:$G$1000)-ROW('Contratações Governo'!$G$1)+1),ROW(20:20))),"")</f>
        <v/>
      </c>
      <c r="P58" s="383" t="str" cm="1">
        <f t="array" ref="P58">IFERROR(INDEX('Contratações Governo'!$I$1:$I$1000,SMALL(IF(P$1='Contratações Governo'!$G$1:$G$1000,ROW('Contratações Governo'!$G$1:$G$1000)-ROW('Contratações Governo'!$G$1)+1),ROW(20:20))),"")</f>
        <v/>
      </c>
      <c r="Q58" s="385" t="str" cm="1">
        <f t="array" ref="Q58">IFERROR(INDEX('Contratações Governo'!$I$1:$I$1000,SMALL(IF(Q$1='Contratações Governo'!$G$1:$G$1000,ROW('Contratações Governo'!$G$1:$G$1000)-ROW('Contratações Governo'!$G$1)+1),ROW(20:20))),"")</f>
        <v/>
      </c>
      <c r="R58" s="385" t="str" cm="1">
        <f t="array" ref="R58">IFERROR(INDEX('Contratações Governo'!$I$1:$I$1000,SMALL(IF(R$1='Contratações Governo'!$G$1:$G$1000,ROW('Contratações Governo'!$G$1:$G$1000)-ROW('Contratações Governo'!$G$1)+1),ROW(20:20))),"")</f>
        <v/>
      </c>
      <c r="S58" s="276" t="str" cm="1">
        <f t="array" ref="S58">IFERROR(INDEX('Contratações Governo'!$I$1:$I$1000,SMALL(IF(S$1='Contratações Governo'!$G$1:$G$1000,ROW('Contratações Governo'!$G$1:$G$1000)-ROW('Contratações Governo'!$G$1)+1),ROW(20:20))),"")</f>
        <v/>
      </c>
      <c r="T58" s="386" t="str" cm="1">
        <f t="array" ref="T58">IFERROR(INDEX('Contratações Governo'!$I$1:$I$1000,SMALL(IF(T$1='Contratações Governo'!$G$1:$G$1000,ROW('Contratações Governo'!$G$1:$G$1000)-ROW('Contratações Governo'!$G$1)+1),ROW(20:20))),"")</f>
        <v/>
      </c>
      <c r="U58" s="386" t="str" cm="1">
        <f t="array" ref="U58">IFERROR(INDEX('Contratações Governo'!$I$1:$I$1000,SMALL(IF(U$1='Contratações Governo'!$G$1:$G$1000,ROW('Contratações Governo'!$G$1:$G$1000)-ROW('Contratações Governo'!$G$1)+1),ROW(20:20))),"")</f>
        <v/>
      </c>
      <c r="V58" s="383" t="str" cm="1">
        <f t="array" ref="V58">IFERROR(INDEX('Contratações Governo'!$I$1:$I$1000,SMALL(IF(V$1='Contratações Governo'!$G$1:$G$1000,ROW('Contratações Governo'!$G$1:$G$1000)-ROW('Contratações Governo'!$G$1)+1),ROW(20:20))),"")</f>
        <v/>
      </c>
      <c r="W58" s="385" t="str" cm="1">
        <f t="array" ref="W58">IFERROR(INDEX('Contratações Governo'!$I$1:$I$1000,SMALL(IF(W$1='Contratações Governo'!$G$1:$G$1000,ROW('Contratações Governo'!$G$1:$G$1000)-ROW('Contratações Governo'!$G$1)+1),ROW(20:20))),"")</f>
        <v/>
      </c>
      <c r="X58" s="385" t="str" cm="1">
        <f t="array" ref="X58">IFERROR(INDEX('Contratações Governo'!$I$1:$I$1000,SMALL(IF(X$1='Contratações Governo'!$G$1:$G$1000,ROW('Contratações Governo'!$G$1:$G$1000)-ROW('Contratações Governo'!$G$1)+1),ROW(20:20))),"")</f>
        <v/>
      </c>
      <c r="Y58" s="276" t="str" cm="1">
        <f t="array" ref="Y58">IFERROR(INDEX('Contratações Governo'!$I$1:$I$1000,SMALL(IF(Y$1='Contratações Governo'!$G$1:$G$1000,ROW('Contratações Governo'!$G$1:$G$1000)-ROW('Contratações Governo'!$G$1)+1),ROW(20:20))),"")</f>
        <v/>
      </c>
      <c r="Z58" s="386" t="str" cm="1">
        <f t="array" ref="Z58">IFERROR(INDEX('Contratações Governo'!$I$1:$I$1000,SMALL(IF(Z$1='Contratações Governo'!$G$1:$G$1000,ROW('Contratações Governo'!$G$1:$G$1000)-ROW('Contratações Governo'!$G$1)+1),ROW(20:20))),"")</f>
        <v/>
      </c>
      <c r="AA58" s="386" t="str" cm="1">
        <f t="array" ref="AA58">IFERROR(INDEX('Contratações Governo'!$I$1:$I$1000,SMALL(IF(AA$1='Contratações Governo'!$G$1:$G$1000,ROW('Contratações Governo'!$G$1:$G$1000)-ROW('Contratações Governo'!$G$1)+1),ROW(20:20))),"")</f>
        <v/>
      </c>
      <c r="AB58" s="383" t="str" cm="1">
        <f t="array" ref="AB58">IFERROR(INDEX('Contratações Governo'!$I$1:$I$1000,SMALL(IF(AB$1='Contratações Governo'!$G$1:$G$1000,ROW('Contratações Governo'!$G$1:$G$1000)-ROW('Contratações Governo'!$G$1)+1),ROW(20:20))),"")</f>
        <v/>
      </c>
      <c r="AC58" s="385" t="str" cm="1">
        <f t="array" ref="AC58">IFERROR(INDEX('Contratações Governo'!$I$1:$I$1000,SMALL(IF(AC$1='Contratações Governo'!$G$1:$G$1000,ROW('Contratações Governo'!$G$1:$G$1000)-ROW('Contratações Governo'!$G$1)+1),ROW(20:20))),"")</f>
        <v/>
      </c>
      <c r="AD58" s="385" t="str" cm="1">
        <f t="array" ref="AD58">IFERROR(INDEX('Contratações Governo'!$I$1:$I$1000,SMALL(IF(AD$1='Contratações Governo'!$G$1:$G$1000,ROW('Contratações Governo'!$G$1:$G$1000)-ROW('Contratações Governo'!$G$1)+1),ROW(20:20))),"")</f>
        <v/>
      </c>
      <c r="AE58" s="276" t="str" cm="1">
        <f t="array" ref="AE58">IFERROR(INDEX('Contratações Governo'!$I$1:$I$1000,SMALL(IF(AE$1='Contratações Governo'!$G$1:$G$1000,ROW('Contratações Governo'!$G$1:$G$1000)-ROW('Contratações Governo'!$G$1)+1),ROW(20:20))),"")</f>
        <v/>
      </c>
      <c r="AF58" s="386" t="str" cm="1">
        <f t="array" ref="AF58">IFERROR(INDEX('Contratações Governo'!$I$1:$I$1000,SMALL(IF(AF$1='Contratações Governo'!$G$1:$G$1000,ROW('Contratações Governo'!$G$1:$G$1000)-ROW('Contratações Governo'!$G$1)+1),ROW(20:20))),"")</f>
        <v/>
      </c>
      <c r="AG58" s="386" t="str" cm="1">
        <f t="array" ref="AG58">IFERROR(INDEX('Contratações Governo'!$I$1:$I$1000,SMALL(IF(AG$1='Contratações Governo'!$G$1:$G$1000,ROW('Contratações Governo'!$G$1:$G$1000)-ROW('Contratações Governo'!$G$1)+1),ROW(20:20))),"")</f>
        <v/>
      </c>
      <c r="AH58" s="626" t="str" cm="1">
        <f t="array" ref="AH58">IFERROR(INDEX('Contratações Governo'!$I$1:$I$1000,SMALL(IF(AH$1='Contratações Governo'!$G$1:$G$1000,ROW('Contratações Governo'!$G$1:$G$1000)-ROW('Contratações Governo'!$G$1)+1),ROW(20:20))),"")</f>
        <v/>
      </c>
      <c r="AI58" s="386" t="str" cm="1">
        <f t="array" ref="AI58">IFERROR(INDEX('Contratações Governo'!$I$1:$I$1000,SMALL(IF(AI$1='Contratações Governo'!$G$1:$G$1000,ROW('Contratações Governo'!$G$1:$G$1000)-ROW('Contratações Governo'!$G$1)+1),ROW(20:20))),"")</f>
        <v/>
      </c>
      <c r="AJ58" s="549" t="str" cm="1">
        <f t="array" ref="AJ58">IFERROR(INDEX('Contratações Governo'!$I$1:$I$1000,SMALL(IF(AJ$1='Contratações Governo'!$G$1:$G$1000,ROW('Contratações Governo'!$G$1:$G$1000)-ROW('Contratações Governo'!$G$1)+1),ROW(20:20))),"")</f>
        <v/>
      </c>
    </row>
    <row r="59" spans="1:36" x14ac:dyDescent="0.25">
      <c r="A59" s="692"/>
      <c r="B59" s="383" t="str" cm="1">
        <f t="array" ref="B59">IFERROR(INDEX('Contratações Governo'!$I$1:$I$1000,SMALL(IF(B$1='Contratações Governo'!$G$1:$G$1000,ROW('Contratações Governo'!$G$1:$G$1000)-ROW('Contratações Governo'!$G$1)+1),ROW(21:21))),"")</f>
        <v/>
      </c>
      <c r="C59" s="385" cm="1">
        <f t="array" ref="C59">IFERROR(INDEX('Contratações Governo'!$I$1:$I$1000,SMALL(IF(C$1='Contratações Governo'!$G$1:$G$1000,ROW('Contratações Governo'!$G$1:$G$1000)-ROW('Contratações Governo'!$G$1)+1),ROW(21:21))),"")</f>
        <v>2073.73</v>
      </c>
      <c r="D59" s="605"/>
      <c r="E59" s="276" t="str" cm="1">
        <f t="array" ref="E59">IFERROR(INDEX('Contratações Governo'!$I$1:$I$1000,SMALL(IF(E$1='Contratações Governo'!$G$1:$G$1000,ROW('Contratações Governo'!$G$1:$G$1000)-ROW('Contratações Governo'!$G$1)+1),ROW(21:21))),"")</f>
        <v/>
      </c>
      <c r="F59" s="386" t="str" cm="1">
        <f t="array" ref="F59">IFERROR(INDEX('Contratações Governo'!$I$1:$I$1000,SMALL(IF(F$1='Contratações Governo'!$G$1:$G$1000,ROW('Contratações Governo'!$G$1:$G$1000)-ROW('Contratações Governo'!$G$1)+1),ROW(21:21))),"")</f>
        <v/>
      </c>
      <c r="G59" s="386" cm="1">
        <f t="array" ref="G59">IFERROR(INDEX('Contratações Governo'!$I$1:$I$1000,SMALL(IF(G$1='Contratações Governo'!$G$1:$G$1000,ROW('Contratações Governo'!$G$1:$G$1000)-ROW('Contratações Governo'!$G$1)+1),ROW(21:21))),"")</f>
        <v>2127.7199999999998</v>
      </c>
      <c r="H59" s="383" t="str" cm="1">
        <f t="array" ref="H59">IFERROR(INDEX('Contratações Governo'!$I$1:$I$1000,SMALL(IF(H$1='Contratações Governo'!$G$1:$G$1000,ROW('Contratações Governo'!$G$1:$G$1000)-ROW('Contratações Governo'!$G$1)+1),ROW(21:21))),"")</f>
        <v/>
      </c>
      <c r="I59" s="276" t="str" cm="1">
        <f t="array" ref="I59">IFERROR(INDEX('Contratações Governo'!$I$1:$I$1000,SMALL(IF(I$1='Contratações Governo'!$G$1:$G$1000,ROW('Contratações Governo'!$G$1:$G$1000)-ROW('Contratações Governo'!$G$1)+1),ROW(21:21))),"")</f>
        <v/>
      </c>
      <c r="J59" s="605"/>
      <c r="K59" s="386" t="str" cm="1">
        <f t="array" ref="K59">IFERROR(INDEX('Contratações Governo'!$I$1:$I$1000,SMALL(IF(K$1='Contratações Governo'!$G$1:$G$1000,ROW('Contratações Governo'!$G$1:$G$1000)-ROW('Contratações Governo'!$G$1)+1),ROW(21:21))),"")</f>
        <v/>
      </c>
      <c r="L59" s="383" t="str" cm="1">
        <f t="array" ref="L59">IFERROR(INDEX('Contratações Governo'!$I$1:$I$1000,SMALL(IF(L$1='Contratações Governo'!$G$1:$G$1000,ROW('Contratações Governo'!$G$1:$G$1000)-ROW('Contratações Governo'!$G$1)+1),ROW(21:21))),"")</f>
        <v/>
      </c>
      <c r="M59" s="276" t="str" cm="1">
        <f t="array" ref="M59">IFERROR(INDEX('Contratações Governo'!$I$1:$I$1000,SMALL(IF(M$1='Contratações Governo'!$G$1:$G$1000,ROW('Contratações Governo'!$G$1:$G$1000)-ROW('Contratações Governo'!$G$1)+1),ROW(21:21))),"")</f>
        <v/>
      </c>
      <c r="N59" s="386" t="str" cm="1">
        <f t="array" ref="N59">IFERROR(INDEX('Contratações Governo'!$I$1:$I$1000,SMALL(IF(N$1='Contratações Governo'!$G$1:$G$1000,ROW('Contratações Governo'!$G$1:$G$1000)-ROW('Contratações Governo'!$G$1)+1),ROW(21:21))),"")</f>
        <v/>
      </c>
      <c r="O59" s="386" t="str" cm="1">
        <f t="array" ref="O59">IFERROR(INDEX('Contratações Governo'!$I$1:$I$1000,SMALL(IF(O$1='Contratações Governo'!$G$1:$G$1000,ROW('Contratações Governo'!$G$1:$G$1000)-ROW('Contratações Governo'!$G$1)+1),ROW(21:21))),"")</f>
        <v/>
      </c>
      <c r="P59" s="383" t="str" cm="1">
        <f t="array" ref="P59">IFERROR(INDEX('Contratações Governo'!$I$1:$I$1000,SMALL(IF(P$1='Contratações Governo'!$G$1:$G$1000,ROW('Contratações Governo'!$G$1:$G$1000)-ROW('Contratações Governo'!$G$1)+1),ROW(21:21))),"")</f>
        <v/>
      </c>
      <c r="Q59" s="385" t="str" cm="1">
        <f t="array" ref="Q59">IFERROR(INDEX('Contratações Governo'!$I$1:$I$1000,SMALL(IF(Q$1='Contratações Governo'!$G$1:$G$1000,ROW('Contratações Governo'!$G$1:$G$1000)-ROW('Contratações Governo'!$G$1)+1),ROW(21:21))),"")</f>
        <v/>
      </c>
      <c r="R59" s="385" t="str" cm="1">
        <f t="array" ref="R59">IFERROR(INDEX('Contratações Governo'!$I$1:$I$1000,SMALL(IF(R$1='Contratações Governo'!$G$1:$G$1000,ROW('Contratações Governo'!$G$1:$G$1000)-ROW('Contratações Governo'!$G$1)+1),ROW(21:21))),"")</f>
        <v/>
      </c>
      <c r="S59" s="276" t="str" cm="1">
        <f t="array" ref="S59">IFERROR(INDEX('Contratações Governo'!$I$1:$I$1000,SMALL(IF(S$1='Contratações Governo'!$G$1:$G$1000,ROW('Contratações Governo'!$G$1:$G$1000)-ROW('Contratações Governo'!$G$1)+1),ROW(21:21))),"")</f>
        <v/>
      </c>
      <c r="T59" s="386" t="str" cm="1">
        <f t="array" ref="T59">IFERROR(INDEX('Contratações Governo'!$I$1:$I$1000,SMALL(IF(T$1='Contratações Governo'!$G$1:$G$1000,ROW('Contratações Governo'!$G$1:$G$1000)-ROW('Contratações Governo'!$G$1)+1),ROW(21:21))),"")</f>
        <v/>
      </c>
      <c r="U59" s="386" t="str" cm="1">
        <f t="array" ref="U59">IFERROR(INDEX('Contratações Governo'!$I$1:$I$1000,SMALL(IF(U$1='Contratações Governo'!$G$1:$G$1000,ROW('Contratações Governo'!$G$1:$G$1000)-ROW('Contratações Governo'!$G$1)+1),ROW(21:21))),"")</f>
        <v/>
      </c>
      <c r="V59" s="383" t="str" cm="1">
        <f t="array" ref="V59">IFERROR(INDEX('Contratações Governo'!$I$1:$I$1000,SMALL(IF(V$1='Contratações Governo'!$G$1:$G$1000,ROW('Contratações Governo'!$G$1:$G$1000)-ROW('Contratações Governo'!$G$1)+1),ROW(21:21))),"")</f>
        <v/>
      </c>
      <c r="W59" s="385" t="str" cm="1">
        <f t="array" ref="W59">IFERROR(INDEX('Contratações Governo'!$I$1:$I$1000,SMALL(IF(W$1='Contratações Governo'!$G$1:$G$1000,ROW('Contratações Governo'!$G$1:$G$1000)-ROW('Contratações Governo'!$G$1)+1),ROW(21:21))),"")</f>
        <v/>
      </c>
      <c r="X59" s="385" t="str" cm="1">
        <f t="array" ref="X59">IFERROR(INDEX('Contratações Governo'!$I$1:$I$1000,SMALL(IF(X$1='Contratações Governo'!$G$1:$G$1000,ROW('Contratações Governo'!$G$1:$G$1000)-ROW('Contratações Governo'!$G$1)+1),ROW(21:21))),"")</f>
        <v/>
      </c>
      <c r="Y59" s="276" t="str" cm="1">
        <f t="array" ref="Y59">IFERROR(INDEX('Contratações Governo'!$I$1:$I$1000,SMALL(IF(Y$1='Contratações Governo'!$G$1:$G$1000,ROW('Contratações Governo'!$G$1:$G$1000)-ROW('Contratações Governo'!$G$1)+1),ROW(21:21))),"")</f>
        <v/>
      </c>
      <c r="Z59" s="386" t="str" cm="1">
        <f t="array" ref="Z59">IFERROR(INDEX('Contratações Governo'!$I$1:$I$1000,SMALL(IF(Z$1='Contratações Governo'!$G$1:$G$1000,ROW('Contratações Governo'!$G$1:$G$1000)-ROW('Contratações Governo'!$G$1)+1),ROW(21:21))),"")</f>
        <v/>
      </c>
      <c r="AA59" s="386" t="str" cm="1">
        <f t="array" ref="AA59">IFERROR(INDEX('Contratações Governo'!$I$1:$I$1000,SMALL(IF(AA$1='Contratações Governo'!$G$1:$G$1000,ROW('Contratações Governo'!$G$1:$G$1000)-ROW('Contratações Governo'!$G$1)+1),ROW(21:21))),"")</f>
        <v/>
      </c>
      <c r="AB59" s="383" t="str" cm="1">
        <f t="array" ref="AB59">IFERROR(INDEX('Contratações Governo'!$I$1:$I$1000,SMALL(IF(AB$1='Contratações Governo'!$G$1:$G$1000,ROW('Contratações Governo'!$G$1:$G$1000)-ROW('Contratações Governo'!$G$1)+1),ROW(21:21))),"")</f>
        <v/>
      </c>
      <c r="AC59" s="385" t="str" cm="1">
        <f t="array" ref="AC59">IFERROR(INDEX('Contratações Governo'!$I$1:$I$1000,SMALL(IF(AC$1='Contratações Governo'!$G$1:$G$1000,ROW('Contratações Governo'!$G$1:$G$1000)-ROW('Contratações Governo'!$G$1)+1),ROW(21:21))),"")</f>
        <v/>
      </c>
      <c r="AD59" s="385" t="str" cm="1">
        <f t="array" ref="AD59">IFERROR(INDEX('Contratações Governo'!$I$1:$I$1000,SMALL(IF(AD$1='Contratações Governo'!$G$1:$G$1000,ROW('Contratações Governo'!$G$1:$G$1000)-ROW('Contratações Governo'!$G$1)+1),ROW(21:21))),"")</f>
        <v/>
      </c>
      <c r="AE59" s="276" t="str" cm="1">
        <f t="array" ref="AE59">IFERROR(INDEX('Contratações Governo'!$I$1:$I$1000,SMALL(IF(AE$1='Contratações Governo'!$G$1:$G$1000,ROW('Contratações Governo'!$G$1:$G$1000)-ROW('Contratações Governo'!$G$1)+1),ROW(21:21))),"")</f>
        <v/>
      </c>
      <c r="AF59" s="386" t="str" cm="1">
        <f t="array" ref="AF59">IFERROR(INDEX('Contratações Governo'!$I$1:$I$1000,SMALL(IF(AF$1='Contratações Governo'!$G$1:$G$1000,ROW('Contratações Governo'!$G$1:$G$1000)-ROW('Contratações Governo'!$G$1)+1),ROW(21:21))),"")</f>
        <v/>
      </c>
      <c r="AG59" s="386" t="str" cm="1">
        <f t="array" ref="AG59">IFERROR(INDEX('Contratações Governo'!$I$1:$I$1000,SMALL(IF(AG$1='Contratações Governo'!$G$1:$G$1000,ROW('Contratações Governo'!$G$1:$G$1000)-ROW('Contratações Governo'!$G$1)+1),ROW(21:21))),"")</f>
        <v/>
      </c>
      <c r="AH59" s="626" t="str" cm="1">
        <f t="array" ref="AH59">IFERROR(INDEX('Contratações Governo'!$I$1:$I$1000,SMALL(IF(AH$1='Contratações Governo'!$G$1:$G$1000,ROW('Contratações Governo'!$G$1:$G$1000)-ROW('Contratações Governo'!$G$1)+1),ROW(21:21))),"")</f>
        <v/>
      </c>
      <c r="AI59" s="386" t="str" cm="1">
        <f t="array" ref="AI59">IFERROR(INDEX('Contratações Governo'!$I$1:$I$1000,SMALL(IF(AI$1='Contratações Governo'!$G$1:$G$1000,ROW('Contratações Governo'!$G$1:$G$1000)-ROW('Contratações Governo'!$G$1)+1),ROW(21:21))),"")</f>
        <v/>
      </c>
      <c r="AJ59" s="549" t="str" cm="1">
        <f t="array" ref="AJ59">IFERROR(INDEX('Contratações Governo'!$I$1:$I$1000,SMALL(IF(AJ$1='Contratações Governo'!$G$1:$G$1000,ROW('Contratações Governo'!$G$1:$G$1000)-ROW('Contratações Governo'!$G$1)+1),ROW(21:21))),"")</f>
        <v/>
      </c>
    </row>
    <row r="60" spans="1:36" x14ac:dyDescent="0.25">
      <c r="A60" s="692"/>
      <c r="B60" s="383" t="str" cm="1">
        <f t="array" ref="B60">IFERROR(INDEX('Contratações Governo'!$I$1:$I$1000,SMALL(IF(B$1='Contratações Governo'!$G$1:$G$1000,ROW('Contratações Governo'!$G$1:$G$1000)-ROW('Contratações Governo'!$G$1)+1),ROW(22:22))),"")</f>
        <v/>
      </c>
      <c r="C60" s="385" cm="1">
        <f t="array" ref="C60">IFERROR(INDEX('Contratações Governo'!$I$1:$I$1000,SMALL(IF(C$1='Contratações Governo'!$G$1:$G$1000,ROW('Contratações Governo'!$G$1:$G$1000)-ROW('Contratações Governo'!$G$1)+1),ROW(22:22))),"")</f>
        <v>2267.21</v>
      </c>
      <c r="D60" s="385" t="str" cm="1">
        <f t="array" ref="D60">IFERROR(INDEX('Contratações Governo'!$I$1:$I$1000,SMALL(IF(D$1='Contratações Governo'!$G$1:$G$1000,ROW('Contratações Governo'!$G$1:$G$1000)-ROW('Contratações Governo'!$G$1)+1),ROW(22:22))),"")</f>
        <v/>
      </c>
      <c r="E60" s="276" t="str" cm="1">
        <f t="array" ref="E60">IFERROR(INDEX('Contratações Governo'!$I$1:$I$1000,SMALL(IF(E$1='Contratações Governo'!$G$1:$G$1000,ROW('Contratações Governo'!$G$1:$G$1000)-ROW('Contratações Governo'!$G$1)+1),ROW(22:22))),"")</f>
        <v/>
      </c>
      <c r="F60" s="386" t="str" cm="1">
        <f t="array" ref="F60">IFERROR(INDEX('Contratações Governo'!$I$1:$I$1000,SMALL(IF(F$1='Contratações Governo'!$G$1:$G$1000,ROW('Contratações Governo'!$G$1:$G$1000)-ROW('Contratações Governo'!$G$1)+1),ROW(22:22))),"")</f>
        <v/>
      </c>
      <c r="G60" s="386" cm="1">
        <f t="array" ref="G60">IFERROR(INDEX('Contratações Governo'!$I$1:$I$1000,SMALL(IF(G$1='Contratações Governo'!$G$1:$G$1000,ROW('Contratações Governo'!$G$1:$G$1000)-ROW('Contratações Governo'!$G$1)+1),ROW(22:22))),"")</f>
        <v>2127.7199999999998</v>
      </c>
      <c r="H60" s="383" t="str" cm="1">
        <f t="array" ref="H60">IFERROR(INDEX('Contratações Governo'!$I$1:$I$1000,SMALL(IF(H$1='Contratações Governo'!$G$1:$G$1000,ROW('Contratações Governo'!$G$1:$G$1000)-ROW('Contratações Governo'!$G$1)+1),ROW(22:22))),"")</f>
        <v/>
      </c>
      <c r="I60" s="276" t="str" cm="1">
        <f t="array" ref="I60">IFERROR(INDEX('Contratações Governo'!$I$1:$I$1000,SMALL(IF(I$1='Contratações Governo'!$G$1:$G$1000,ROW('Contratações Governo'!$G$1:$G$1000)-ROW('Contratações Governo'!$G$1)+1),ROW(22:22))),"")</f>
        <v/>
      </c>
      <c r="J60" s="386" cm="1">
        <f t="array" ref="J60">IFERROR(INDEX('Contratações Governo'!$I$1:$I$1000,SMALL(IF(J$1='Contratações Governo'!$G$1:$G$1000,ROW('Contratações Governo'!$G$1:$G$1000)-ROW('Contratações Governo'!$G$1)+1),ROW(22:22))),"")</f>
        <v>4362.53</v>
      </c>
      <c r="K60" s="386" t="str" cm="1">
        <f t="array" ref="K60">IFERROR(INDEX('Contratações Governo'!$I$1:$I$1000,SMALL(IF(K$1='Contratações Governo'!$G$1:$G$1000,ROW('Contratações Governo'!$G$1:$G$1000)-ROW('Contratações Governo'!$G$1)+1),ROW(22:22))),"")</f>
        <v/>
      </c>
      <c r="L60" s="383" t="str" cm="1">
        <f t="array" ref="L60">IFERROR(INDEX('Contratações Governo'!$I$1:$I$1000,SMALL(IF(L$1='Contratações Governo'!$G$1:$G$1000,ROW('Contratações Governo'!$G$1:$G$1000)-ROW('Contratações Governo'!$G$1)+1),ROW(22:22))),"")</f>
        <v/>
      </c>
      <c r="M60" s="276" t="str" cm="1">
        <f t="array" ref="M60">IFERROR(INDEX('Contratações Governo'!$I$1:$I$1000,SMALL(IF(M$1='Contratações Governo'!$G$1:$G$1000,ROW('Contratações Governo'!$G$1:$G$1000)-ROW('Contratações Governo'!$G$1)+1),ROW(22:22))),"")</f>
        <v/>
      </c>
      <c r="N60" s="386" t="str" cm="1">
        <f t="array" ref="N60">IFERROR(INDEX('Contratações Governo'!$I$1:$I$1000,SMALL(IF(N$1='Contratações Governo'!$G$1:$G$1000,ROW('Contratações Governo'!$G$1:$G$1000)-ROW('Contratações Governo'!$G$1)+1),ROW(22:22))),"")</f>
        <v/>
      </c>
      <c r="O60" s="386" t="str" cm="1">
        <f t="array" ref="O60">IFERROR(INDEX('Contratações Governo'!$I$1:$I$1000,SMALL(IF(O$1='Contratações Governo'!$G$1:$G$1000,ROW('Contratações Governo'!$G$1:$G$1000)-ROW('Contratações Governo'!$G$1)+1),ROW(22:22))),"")</f>
        <v/>
      </c>
      <c r="P60" s="383" t="str" cm="1">
        <f t="array" ref="P60">IFERROR(INDEX('Contratações Governo'!$I$1:$I$1000,SMALL(IF(P$1='Contratações Governo'!$G$1:$G$1000,ROW('Contratações Governo'!$G$1:$G$1000)-ROW('Contratações Governo'!$G$1)+1),ROW(22:22))),"")</f>
        <v/>
      </c>
      <c r="Q60" s="385" t="str" cm="1">
        <f t="array" ref="Q60">IFERROR(INDEX('Contratações Governo'!$I$1:$I$1000,SMALL(IF(Q$1='Contratações Governo'!$G$1:$G$1000,ROW('Contratações Governo'!$G$1:$G$1000)-ROW('Contratações Governo'!$G$1)+1),ROW(22:22))),"")</f>
        <v/>
      </c>
      <c r="R60" s="385" t="str" cm="1">
        <f t="array" ref="R60">IFERROR(INDEX('Contratações Governo'!$I$1:$I$1000,SMALL(IF(R$1='Contratações Governo'!$G$1:$G$1000,ROW('Contratações Governo'!$G$1:$G$1000)-ROW('Contratações Governo'!$G$1)+1),ROW(22:22))),"")</f>
        <v/>
      </c>
      <c r="S60" s="276" t="str" cm="1">
        <f t="array" ref="S60">IFERROR(INDEX('Contratações Governo'!$I$1:$I$1000,SMALL(IF(S$1='Contratações Governo'!$G$1:$G$1000,ROW('Contratações Governo'!$G$1:$G$1000)-ROW('Contratações Governo'!$G$1)+1),ROW(22:22))),"")</f>
        <v/>
      </c>
      <c r="T60" s="386" t="str" cm="1">
        <f t="array" ref="T60">IFERROR(INDEX('Contratações Governo'!$I$1:$I$1000,SMALL(IF(T$1='Contratações Governo'!$G$1:$G$1000,ROW('Contratações Governo'!$G$1:$G$1000)-ROW('Contratações Governo'!$G$1)+1),ROW(22:22))),"")</f>
        <v/>
      </c>
      <c r="U60" s="386" t="str" cm="1">
        <f t="array" ref="U60">IFERROR(INDEX('Contratações Governo'!$I$1:$I$1000,SMALL(IF(U$1='Contratações Governo'!$G$1:$G$1000,ROW('Contratações Governo'!$G$1:$G$1000)-ROW('Contratações Governo'!$G$1)+1),ROW(22:22))),"")</f>
        <v/>
      </c>
      <c r="V60" s="383" t="str" cm="1">
        <f t="array" ref="V60">IFERROR(INDEX('Contratações Governo'!$I$1:$I$1000,SMALL(IF(V$1='Contratações Governo'!$G$1:$G$1000,ROW('Contratações Governo'!$G$1:$G$1000)-ROW('Contratações Governo'!$G$1)+1),ROW(22:22))),"")</f>
        <v/>
      </c>
      <c r="W60" s="385" t="str" cm="1">
        <f t="array" ref="W60">IFERROR(INDEX('Contratações Governo'!$I$1:$I$1000,SMALL(IF(W$1='Contratações Governo'!$G$1:$G$1000,ROW('Contratações Governo'!$G$1:$G$1000)-ROW('Contratações Governo'!$G$1)+1),ROW(22:22))),"")</f>
        <v/>
      </c>
      <c r="X60" s="385" t="str" cm="1">
        <f t="array" ref="X60">IFERROR(INDEX('Contratações Governo'!$I$1:$I$1000,SMALL(IF(X$1='Contratações Governo'!$G$1:$G$1000,ROW('Contratações Governo'!$G$1:$G$1000)-ROW('Contratações Governo'!$G$1)+1),ROW(22:22))),"")</f>
        <v/>
      </c>
      <c r="Y60" s="276" t="str" cm="1">
        <f t="array" ref="Y60">IFERROR(INDEX('Contratações Governo'!$I$1:$I$1000,SMALL(IF(Y$1='Contratações Governo'!$G$1:$G$1000,ROW('Contratações Governo'!$G$1:$G$1000)-ROW('Contratações Governo'!$G$1)+1),ROW(22:22))),"")</f>
        <v/>
      </c>
      <c r="Z60" s="386" t="str" cm="1">
        <f t="array" ref="Z60">IFERROR(INDEX('Contratações Governo'!$I$1:$I$1000,SMALL(IF(Z$1='Contratações Governo'!$G$1:$G$1000,ROW('Contratações Governo'!$G$1:$G$1000)-ROW('Contratações Governo'!$G$1)+1),ROW(22:22))),"")</f>
        <v/>
      </c>
      <c r="AA60" s="386" t="str" cm="1">
        <f t="array" ref="AA60">IFERROR(INDEX('Contratações Governo'!$I$1:$I$1000,SMALL(IF(AA$1='Contratações Governo'!$G$1:$G$1000,ROW('Contratações Governo'!$G$1:$G$1000)-ROW('Contratações Governo'!$G$1)+1),ROW(22:22))),"")</f>
        <v/>
      </c>
      <c r="AB60" s="383" t="str" cm="1">
        <f t="array" ref="AB60">IFERROR(INDEX('Contratações Governo'!$I$1:$I$1000,SMALL(IF(AB$1='Contratações Governo'!$G$1:$G$1000,ROW('Contratações Governo'!$G$1:$G$1000)-ROW('Contratações Governo'!$G$1)+1),ROW(22:22))),"")</f>
        <v/>
      </c>
      <c r="AC60" s="385" t="str" cm="1">
        <f t="array" ref="AC60">IFERROR(INDEX('Contratações Governo'!$I$1:$I$1000,SMALL(IF(AC$1='Contratações Governo'!$G$1:$G$1000,ROW('Contratações Governo'!$G$1:$G$1000)-ROW('Contratações Governo'!$G$1)+1),ROW(22:22))),"")</f>
        <v/>
      </c>
      <c r="AD60" s="385" t="str" cm="1">
        <f t="array" ref="AD60">IFERROR(INDEX('Contratações Governo'!$I$1:$I$1000,SMALL(IF(AD$1='Contratações Governo'!$G$1:$G$1000,ROW('Contratações Governo'!$G$1:$G$1000)-ROW('Contratações Governo'!$G$1)+1),ROW(22:22))),"")</f>
        <v/>
      </c>
      <c r="AE60" s="276" t="str" cm="1">
        <f t="array" ref="AE60">IFERROR(INDEX('Contratações Governo'!$I$1:$I$1000,SMALL(IF(AE$1='Contratações Governo'!$G$1:$G$1000,ROW('Contratações Governo'!$G$1:$G$1000)-ROW('Contratações Governo'!$G$1)+1),ROW(22:22))),"")</f>
        <v/>
      </c>
      <c r="AF60" s="386" t="str" cm="1">
        <f t="array" ref="AF60">IFERROR(INDEX('Contratações Governo'!$I$1:$I$1000,SMALL(IF(AF$1='Contratações Governo'!$G$1:$G$1000,ROW('Contratações Governo'!$G$1:$G$1000)-ROW('Contratações Governo'!$G$1)+1),ROW(22:22))),"")</f>
        <v/>
      </c>
      <c r="AG60" s="386" t="str" cm="1">
        <f t="array" ref="AG60">IFERROR(INDEX('Contratações Governo'!$I$1:$I$1000,SMALL(IF(AG$1='Contratações Governo'!$G$1:$G$1000,ROW('Contratações Governo'!$G$1:$G$1000)-ROW('Contratações Governo'!$G$1)+1),ROW(22:22))),"")</f>
        <v/>
      </c>
      <c r="AH60" s="626" t="str" cm="1">
        <f t="array" ref="AH60">IFERROR(INDEX('Contratações Governo'!$I$1:$I$1000,SMALL(IF(AH$1='Contratações Governo'!$G$1:$G$1000,ROW('Contratações Governo'!$G$1:$G$1000)-ROW('Contratações Governo'!$G$1)+1),ROW(22:22))),"")</f>
        <v/>
      </c>
      <c r="AI60" s="386" t="str" cm="1">
        <f t="array" ref="AI60">IFERROR(INDEX('Contratações Governo'!$I$1:$I$1000,SMALL(IF(AI$1='Contratações Governo'!$G$1:$G$1000,ROW('Contratações Governo'!$G$1:$G$1000)-ROW('Contratações Governo'!$G$1)+1),ROW(22:22))),"")</f>
        <v/>
      </c>
      <c r="AJ60" s="549" t="str" cm="1">
        <f t="array" ref="AJ60">IFERROR(INDEX('Contratações Governo'!$I$1:$I$1000,SMALL(IF(AJ$1='Contratações Governo'!$G$1:$G$1000,ROW('Contratações Governo'!$G$1:$G$1000)-ROW('Contratações Governo'!$G$1)+1),ROW(22:22))),"")</f>
        <v/>
      </c>
    </row>
    <row r="61" spans="1:36" x14ac:dyDescent="0.25">
      <c r="A61" s="692"/>
      <c r="B61" s="383" t="str" cm="1">
        <f t="array" ref="B61">IFERROR(INDEX('Contratações Governo'!$I$1:$I$1000,SMALL(IF(B$1='Contratações Governo'!$G$1:$G$1000,ROW('Contratações Governo'!$G$1:$G$1000)-ROW('Contratações Governo'!$G$1)+1),ROW(23:23))),"")</f>
        <v/>
      </c>
      <c r="C61" s="605"/>
      <c r="D61" s="385" t="str" cm="1">
        <f t="array" ref="D61">IFERROR(INDEX('Contratações Governo'!$I$1:$I$1000,SMALL(IF(D$1='Contratações Governo'!$G$1:$G$1000,ROW('Contratações Governo'!$G$1:$G$1000)-ROW('Contratações Governo'!$G$1)+1),ROW(23:23))),"")</f>
        <v/>
      </c>
      <c r="E61" s="276" t="str" cm="1">
        <f t="array" ref="E61">IFERROR(INDEX('Contratações Governo'!$I$1:$I$1000,SMALL(IF(E$1='Contratações Governo'!$G$1:$G$1000,ROW('Contratações Governo'!$G$1:$G$1000)-ROW('Contratações Governo'!$G$1)+1),ROW(23:23))),"")</f>
        <v/>
      </c>
      <c r="F61" s="386" t="str" cm="1">
        <f t="array" ref="F61">IFERROR(INDEX('Contratações Governo'!$I$1:$I$1000,SMALL(IF(F$1='Contratações Governo'!$G$1:$G$1000,ROW('Contratações Governo'!$G$1:$G$1000)-ROW('Contratações Governo'!$G$1)+1),ROW(23:23))),"")</f>
        <v/>
      </c>
      <c r="G61" s="386" cm="1">
        <f t="array" ref="G61">IFERROR(INDEX('Contratações Governo'!$I$1:$I$1000,SMALL(IF(G$1='Contratações Governo'!$G$1:$G$1000,ROW('Contratações Governo'!$G$1:$G$1000)-ROW('Contratações Governo'!$G$1)+1),ROW(23:23))),"")</f>
        <v>2127.7199999999998</v>
      </c>
      <c r="H61" s="383" t="str" cm="1">
        <f t="array" ref="H61">IFERROR(INDEX('Contratações Governo'!$I$1:$I$1000,SMALL(IF(H$1='Contratações Governo'!$G$1:$G$1000,ROW('Contratações Governo'!$G$1:$G$1000)-ROW('Contratações Governo'!$G$1)+1),ROW(23:23))),"")</f>
        <v/>
      </c>
      <c r="I61" s="276" t="str" cm="1">
        <f t="array" ref="I61">IFERROR(INDEX('Contratações Governo'!$I$1:$I$1000,SMALL(IF(I$1='Contratações Governo'!$G$1:$G$1000,ROW('Contratações Governo'!$G$1:$G$1000)-ROW('Contratações Governo'!$G$1)+1),ROW(23:23))),"")</f>
        <v/>
      </c>
      <c r="J61" s="386" cm="1">
        <f t="array" ref="J61">IFERROR(INDEX('Contratações Governo'!$I$1:$I$1000,SMALL(IF(J$1='Contratações Governo'!$G$1:$G$1000,ROW('Contratações Governo'!$G$1:$G$1000)-ROW('Contratações Governo'!$G$1)+1),ROW(23:23))),"")</f>
        <v>6351.71</v>
      </c>
      <c r="K61" s="386" t="str" cm="1">
        <f t="array" ref="K61">IFERROR(INDEX('Contratações Governo'!$I$1:$I$1000,SMALL(IF(K$1='Contratações Governo'!$G$1:$G$1000,ROW('Contratações Governo'!$G$1:$G$1000)-ROW('Contratações Governo'!$G$1)+1),ROW(23:23))),"")</f>
        <v/>
      </c>
      <c r="L61" s="383" t="str" cm="1">
        <f t="array" ref="L61">IFERROR(INDEX('Contratações Governo'!$I$1:$I$1000,SMALL(IF(L$1='Contratações Governo'!$G$1:$G$1000,ROW('Contratações Governo'!$G$1:$G$1000)-ROW('Contratações Governo'!$G$1)+1),ROW(23:23))),"")</f>
        <v/>
      </c>
      <c r="M61" s="276" t="str" cm="1">
        <f t="array" ref="M61">IFERROR(INDEX('Contratações Governo'!$I$1:$I$1000,SMALL(IF(M$1='Contratações Governo'!$G$1:$G$1000,ROW('Contratações Governo'!$G$1:$G$1000)-ROW('Contratações Governo'!$G$1)+1),ROW(23:23))),"")</f>
        <v/>
      </c>
      <c r="N61" s="386" t="str" cm="1">
        <f t="array" ref="N61">IFERROR(INDEX('Contratações Governo'!$I$1:$I$1000,SMALL(IF(N$1='Contratações Governo'!$G$1:$G$1000,ROW('Contratações Governo'!$G$1:$G$1000)-ROW('Contratações Governo'!$G$1)+1),ROW(23:23))),"")</f>
        <v/>
      </c>
      <c r="O61" s="386" t="str" cm="1">
        <f t="array" ref="O61">IFERROR(INDEX('Contratações Governo'!$I$1:$I$1000,SMALL(IF(O$1='Contratações Governo'!$G$1:$G$1000,ROW('Contratações Governo'!$G$1:$G$1000)-ROW('Contratações Governo'!$G$1)+1),ROW(23:23))),"")</f>
        <v/>
      </c>
      <c r="P61" s="383" t="str" cm="1">
        <f t="array" ref="P61">IFERROR(INDEX('Contratações Governo'!$I$1:$I$1000,SMALL(IF(P$1='Contratações Governo'!$G$1:$G$1000,ROW('Contratações Governo'!$G$1:$G$1000)-ROW('Contratações Governo'!$G$1)+1),ROW(23:23))),"")</f>
        <v/>
      </c>
      <c r="Q61" s="385" t="str" cm="1">
        <f t="array" ref="Q61">IFERROR(INDEX('Contratações Governo'!$I$1:$I$1000,SMALL(IF(Q$1='Contratações Governo'!$G$1:$G$1000,ROW('Contratações Governo'!$G$1:$G$1000)-ROW('Contratações Governo'!$G$1)+1),ROW(23:23))),"")</f>
        <v/>
      </c>
      <c r="R61" s="385" t="str" cm="1">
        <f t="array" ref="R61">IFERROR(INDEX('Contratações Governo'!$I$1:$I$1000,SMALL(IF(R$1='Contratações Governo'!$G$1:$G$1000,ROW('Contratações Governo'!$G$1:$G$1000)-ROW('Contratações Governo'!$G$1)+1),ROW(23:23))),"")</f>
        <v/>
      </c>
      <c r="S61" s="276" t="str" cm="1">
        <f t="array" ref="S61">IFERROR(INDEX('Contratações Governo'!$I$1:$I$1000,SMALL(IF(S$1='Contratações Governo'!$G$1:$G$1000,ROW('Contratações Governo'!$G$1:$G$1000)-ROW('Contratações Governo'!$G$1)+1),ROW(23:23))),"")</f>
        <v/>
      </c>
      <c r="T61" s="386" t="str" cm="1">
        <f t="array" ref="T61">IFERROR(INDEX('Contratações Governo'!$I$1:$I$1000,SMALL(IF(T$1='Contratações Governo'!$G$1:$G$1000,ROW('Contratações Governo'!$G$1:$G$1000)-ROW('Contratações Governo'!$G$1)+1),ROW(23:23))),"")</f>
        <v/>
      </c>
      <c r="U61" s="386" t="str" cm="1">
        <f t="array" ref="U61">IFERROR(INDEX('Contratações Governo'!$I$1:$I$1000,SMALL(IF(U$1='Contratações Governo'!$G$1:$G$1000,ROW('Contratações Governo'!$G$1:$G$1000)-ROW('Contratações Governo'!$G$1)+1),ROW(23:23))),"")</f>
        <v/>
      </c>
      <c r="V61" s="383" t="str" cm="1">
        <f t="array" ref="V61">IFERROR(INDEX('Contratações Governo'!$I$1:$I$1000,SMALL(IF(V$1='Contratações Governo'!$G$1:$G$1000,ROW('Contratações Governo'!$G$1:$G$1000)-ROW('Contratações Governo'!$G$1)+1),ROW(23:23))),"")</f>
        <v/>
      </c>
      <c r="W61" s="385" t="str" cm="1">
        <f t="array" ref="W61">IFERROR(INDEX('Contratações Governo'!$I$1:$I$1000,SMALL(IF(W$1='Contratações Governo'!$G$1:$G$1000,ROW('Contratações Governo'!$G$1:$G$1000)-ROW('Contratações Governo'!$G$1)+1),ROW(23:23))),"")</f>
        <v/>
      </c>
      <c r="X61" s="385" t="str" cm="1">
        <f t="array" ref="X61">IFERROR(INDEX('Contratações Governo'!$I$1:$I$1000,SMALL(IF(X$1='Contratações Governo'!$G$1:$G$1000,ROW('Contratações Governo'!$G$1:$G$1000)-ROW('Contratações Governo'!$G$1)+1),ROW(23:23))),"")</f>
        <v/>
      </c>
      <c r="Y61" s="276" t="str" cm="1">
        <f t="array" ref="Y61">IFERROR(INDEX('Contratações Governo'!$I$1:$I$1000,SMALL(IF(Y$1='Contratações Governo'!$G$1:$G$1000,ROW('Contratações Governo'!$G$1:$G$1000)-ROW('Contratações Governo'!$G$1)+1),ROW(23:23))),"")</f>
        <v/>
      </c>
      <c r="Z61" s="386" t="str" cm="1">
        <f t="array" ref="Z61">IFERROR(INDEX('Contratações Governo'!$I$1:$I$1000,SMALL(IF(Z$1='Contratações Governo'!$G$1:$G$1000,ROW('Contratações Governo'!$G$1:$G$1000)-ROW('Contratações Governo'!$G$1)+1),ROW(23:23))),"")</f>
        <v/>
      </c>
      <c r="AA61" s="386" t="str" cm="1">
        <f t="array" ref="AA61">IFERROR(INDEX('Contratações Governo'!$I$1:$I$1000,SMALL(IF(AA$1='Contratações Governo'!$G$1:$G$1000,ROW('Contratações Governo'!$G$1:$G$1000)-ROW('Contratações Governo'!$G$1)+1),ROW(23:23))),"")</f>
        <v/>
      </c>
      <c r="AB61" s="383" t="str" cm="1">
        <f t="array" ref="AB61">IFERROR(INDEX('Contratações Governo'!$I$1:$I$1000,SMALL(IF(AB$1='Contratações Governo'!$G$1:$G$1000,ROW('Contratações Governo'!$G$1:$G$1000)-ROW('Contratações Governo'!$G$1)+1),ROW(23:23))),"")</f>
        <v/>
      </c>
      <c r="AC61" s="385" t="str" cm="1">
        <f t="array" ref="AC61">IFERROR(INDEX('Contratações Governo'!$I$1:$I$1000,SMALL(IF(AC$1='Contratações Governo'!$G$1:$G$1000,ROW('Contratações Governo'!$G$1:$G$1000)-ROW('Contratações Governo'!$G$1)+1),ROW(23:23))),"")</f>
        <v/>
      </c>
      <c r="AD61" s="385" t="str" cm="1">
        <f t="array" ref="AD61">IFERROR(INDEX('Contratações Governo'!$I$1:$I$1000,SMALL(IF(AD$1='Contratações Governo'!$G$1:$G$1000,ROW('Contratações Governo'!$G$1:$G$1000)-ROW('Contratações Governo'!$G$1)+1),ROW(23:23))),"")</f>
        <v/>
      </c>
      <c r="AE61" s="276" t="str" cm="1">
        <f t="array" ref="AE61">IFERROR(INDEX('Contratações Governo'!$I$1:$I$1000,SMALL(IF(AE$1='Contratações Governo'!$G$1:$G$1000,ROW('Contratações Governo'!$G$1:$G$1000)-ROW('Contratações Governo'!$G$1)+1),ROW(23:23))),"")</f>
        <v/>
      </c>
      <c r="AF61" s="386" t="str" cm="1">
        <f t="array" ref="AF61">IFERROR(INDEX('Contratações Governo'!$I$1:$I$1000,SMALL(IF(AF$1='Contratações Governo'!$G$1:$G$1000,ROW('Contratações Governo'!$G$1:$G$1000)-ROW('Contratações Governo'!$G$1)+1),ROW(23:23))),"")</f>
        <v/>
      </c>
      <c r="AG61" s="386" t="str" cm="1">
        <f t="array" ref="AG61">IFERROR(INDEX('Contratações Governo'!$I$1:$I$1000,SMALL(IF(AG$1='Contratações Governo'!$G$1:$G$1000,ROW('Contratações Governo'!$G$1:$G$1000)-ROW('Contratações Governo'!$G$1)+1),ROW(23:23))),"")</f>
        <v/>
      </c>
      <c r="AH61" s="626" t="str" cm="1">
        <f t="array" ref="AH61">IFERROR(INDEX('Contratações Governo'!$I$1:$I$1000,SMALL(IF(AH$1='Contratações Governo'!$G$1:$G$1000,ROW('Contratações Governo'!$G$1:$G$1000)-ROW('Contratações Governo'!$G$1)+1),ROW(23:23))),"")</f>
        <v/>
      </c>
      <c r="AI61" s="386" t="str" cm="1">
        <f t="array" ref="AI61">IFERROR(INDEX('Contratações Governo'!$I$1:$I$1000,SMALL(IF(AI$1='Contratações Governo'!$G$1:$G$1000,ROW('Contratações Governo'!$G$1:$G$1000)-ROW('Contratações Governo'!$G$1)+1),ROW(23:23))),"")</f>
        <v/>
      </c>
      <c r="AJ61" s="549" t="str" cm="1">
        <f t="array" ref="AJ61">IFERROR(INDEX('Contratações Governo'!$I$1:$I$1000,SMALL(IF(AJ$1='Contratações Governo'!$G$1:$G$1000,ROW('Contratações Governo'!$G$1:$G$1000)-ROW('Contratações Governo'!$G$1)+1),ROW(23:23))),"")</f>
        <v/>
      </c>
    </row>
    <row r="62" spans="1:36" x14ac:dyDescent="0.25">
      <c r="A62" s="692"/>
      <c r="B62" s="383" t="str" cm="1">
        <f t="array" ref="B62">IFERROR(INDEX('Contratações Governo'!$I$1:$I$1000,SMALL(IF(B$1='Contratações Governo'!$G$1:$G$1000,ROW('Contratações Governo'!$G$1:$G$1000)-ROW('Contratações Governo'!$G$1)+1),ROW(24:24))),"")</f>
        <v/>
      </c>
      <c r="C62" s="385" cm="1">
        <f t="array" ref="C62">IFERROR(INDEX('Contratações Governo'!$I$1:$I$1000,SMALL(IF(C$1='Contratações Governo'!$G$1:$G$1000,ROW('Contratações Governo'!$G$1:$G$1000)-ROW('Contratações Governo'!$G$1)+1),ROW(24:24))),"")</f>
        <v>1818.4</v>
      </c>
      <c r="D62" s="385" t="str" cm="1">
        <f t="array" ref="D62">IFERROR(INDEX('Contratações Governo'!$I$1:$I$1000,SMALL(IF(D$1='Contratações Governo'!$G$1:$G$1000,ROW('Contratações Governo'!$G$1:$G$1000)-ROW('Contratações Governo'!$G$1)+1),ROW(24:24))),"")</f>
        <v/>
      </c>
      <c r="E62" s="276" t="str" cm="1">
        <f t="array" ref="E62">IFERROR(INDEX('Contratações Governo'!$I$1:$I$1000,SMALL(IF(E$1='Contratações Governo'!$G$1:$G$1000,ROW('Contratações Governo'!$G$1:$G$1000)-ROW('Contratações Governo'!$G$1)+1),ROW(24:24))),"")</f>
        <v/>
      </c>
      <c r="F62" s="386" t="str" cm="1">
        <f t="array" ref="F62">IFERROR(INDEX('Contratações Governo'!$I$1:$I$1000,SMALL(IF(F$1='Contratações Governo'!$G$1:$G$1000,ROW('Contratações Governo'!$G$1:$G$1000)-ROW('Contratações Governo'!$G$1)+1),ROW(24:24))),"")</f>
        <v/>
      </c>
      <c r="G62" s="386" cm="1">
        <f t="array" ref="G62">IFERROR(INDEX('Contratações Governo'!$I$1:$I$1000,SMALL(IF(G$1='Contratações Governo'!$G$1:$G$1000,ROW('Contratações Governo'!$G$1:$G$1000)-ROW('Contratações Governo'!$G$1)+1),ROW(24:24))),"")</f>
        <v>2127.7199999999998</v>
      </c>
      <c r="H62" s="383" t="str" cm="1">
        <f t="array" ref="H62">IFERROR(INDEX('Contratações Governo'!$I$1:$I$1000,SMALL(IF(H$1='Contratações Governo'!$G$1:$G$1000,ROW('Contratações Governo'!$G$1:$G$1000)-ROW('Contratações Governo'!$G$1)+1),ROW(24:24))),"")</f>
        <v/>
      </c>
      <c r="I62" s="276" t="str" cm="1">
        <f t="array" ref="I62">IFERROR(INDEX('Contratações Governo'!$I$1:$I$1000,SMALL(IF(I$1='Contratações Governo'!$G$1:$G$1000,ROW('Contratações Governo'!$G$1:$G$1000)-ROW('Contratações Governo'!$G$1)+1),ROW(24:24))),"")</f>
        <v/>
      </c>
      <c r="J62" s="386" cm="1">
        <f t="array" ref="J62">IFERROR(INDEX('Contratações Governo'!$I$1:$I$1000,SMALL(IF(J$1='Contratações Governo'!$G$1:$G$1000,ROW('Contratações Governo'!$G$1:$G$1000)-ROW('Contratações Governo'!$G$1)+1),ROW(24:24))),"")</f>
        <v>5421.66</v>
      </c>
      <c r="K62" s="386" t="str" cm="1">
        <f t="array" ref="K62">IFERROR(INDEX('Contratações Governo'!$I$1:$I$1000,SMALL(IF(K$1='Contratações Governo'!$G$1:$G$1000,ROW('Contratações Governo'!$G$1:$G$1000)-ROW('Contratações Governo'!$G$1)+1),ROW(24:24))),"")</f>
        <v/>
      </c>
      <c r="L62" s="383" t="str" cm="1">
        <f t="array" ref="L62">IFERROR(INDEX('Contratações Governo'!$I$1:$I$1000,SMALL(IF(L$1='Contratações Governo'!$G$1:$G$1000,ROW('Contratações Governo'!$G$1:$G$1000)-ROW('Contratações Governo'!$G$1)+1),ROW(24:24))),"")</f>
        <v/>
      </c>
      <c r="M62" s="276" t="str" cm="1">
        <f t="array" ref="M62">IFERROR(INDEX('Contratações Governo'!$I$1:$I$1000,SMALL(IF(M$1='Contratações Governo'!$G$1:$G$1000,ROW('Contratações Governo'!$G$1:$G$1000)-ROW('Contratações Governo'!$G$1)+1),ROW(24:24))),"")</f>
        <v/>
      </c>
      <c r="N62" s="386" t="str" cm="1">
        <f t="array" ref="N62">IFERROR(INDEX('Contratações Governo'!$I$1:$I$1000,SMALL(IF(N$1='Contratações Governo'!$G$1:$G$1000,ROW('Contratações Governo'!$G$1:$G$1000)-ROW('Contratações Governo'!$G$1)+1),ROW(24:24))),"")</f>
        <v/>
      </c>
      <c r="O62" s="386" t="str" cm="1">
        <f t="array" ref="O62">IFERROR(INDEX('Contratações Governo'!$I$1:$I$1000,SMALL(IF(O$1='Contratações Governo'!$G$1:$G$1000,ROW('Contratações Governo'!$G$1:$G$1000)-ROW('Contratações Governo'!$G$1)+1),ROW(24:24))),"")</f>
        <v/>
      </c>
      <c r="P62" s="383" t="str" cm="1">
        <f t="array" ref="P62">IFERROR(INDEX('Contratações Governo'!$I$1:$I$1000,SMALL(IF(P$1='Contratações Governo'!$G$1:$G$1000,ROW('Contratações Governo'!$G$1:$G$1000)-ROW('Contratações Governo'!$G$1)+1),ROW(24:24))),"")</f>
        <v/>
      </c>
      <c r="Q62" s="385" t="str" cm="1">
        <f t="array" ref="Q62">IFERROR(INDEX('Contratações Governo'!$I$1:$I$1000,SMALL(IF(Q$1='Contratações Governo'!$G$1:$G$1000,ROW('Contratações Governo'!$G$1:$G$1000)-ROW('Contratações Governo'!$G$1)+1),ROW(24:24))),"")</f>
        <v/>
      </c>
      <c r="R62" s="385" t="str" cm="1">
        <f t="array" ref="R62">IFERROR(INDEX('Contratações Governo'!$I$1:$I$1000,SMALL(IF(R$1='Contratações Governo'!$G$1:$G$1000,ROW('Contratações Governo'!$G$1:$G$1000)-ROW('Contratações Governo'!$G$1)+1),ROW(24:24))),"")</f>
        <v/>
      </c>
      <c r="S62" s="276" t="str" cm="1">
        <f t="array" ref="S62">IFERROR(INDEX('Contratações Governo'!$I$1:$I$1000,SMALL(IF(S$1='Contratações Governo'!$G$1:$G$1000,ROW('Contratações Governo'!$G$1:$G$1000)-ROW('Contratações Governo'!$G$1)+1),ROW(24:24))),"")</f>
        <v/>
      </c>
      <c r="T62" s="386" t="str" cm="1">
        <f t="array" ref="T62">IFERROR(INDEX('Contratações Governo'!$I$1:$I$1000,SMALL(IF(T$1='Contratações Governo'!$G$1:$G$1000,ROW('Contratações Governo'!$G$1:$G$1000)-ROW('Contratações Governo'!$G$1)+1),ROW(24:24))),"")</f>
        <v/>
      </c>
      <c r="U62" s="386" t="str" cm="1">
        <f t="array" ref="U62">IFERROR(INDEX('Contratações Governo'!$I$1:$I$1000,SMALL(IF(U$1='Contratações Governo'!$G$1:$G$1000,ROW('Contratações Governo'!$G$1:$G$1000)-ROW('Contratações Governo'!$G$1)+1),ROW(24:24))),"")</f>
        <v/>
      </c>
      <c r="V62" s="383" t="str" cm="1">
        <f t="array" ref="V62">IFERROR(INDEX('Contratações Governo'!$I$1:$I$1000,SMALL(IF(V$1='Contratações Governo'!$G$1:$G$1000,ROW('Contratações Governo'!$G$1:$G$1000)-ROW('Contratações Governo'!$G$1)+1),ROW(24:24))),"")</f>
        <v/>
      </c>
      <c r="W62" s="385" t="str" cm="1">
        <f t="array" ref="W62">IFERROR(INDEX('Contratações Governo'!$I$1:$I$1000,SMALL(IF(W$1='Contratações Governo'!$G$1:$G$1000,ROW('Contratações Governo'!$G$1:$G$1000)-ROW('Contratações Governo'!$G$1)+1),ROW(24:24))),"")</f>
        <v/>
      </c>
      <c r="X62" s="385" t="str" cm="1">
        <f t="array" ref="X62">IFERROR(INDEX('Contratações Governo'!$I$1:$I$1000,SMALL(IF(X$1='Contratações Governo'!$G$1:$G$1000,ROW('Contratações Governo'!$G$1:$G$1000)-ROW('Contratações Governo'!$G$1)+1),ROW(24:24))),"")</f>
        <v/>
      </c>
      <c r="Y62" s="276" t="str" cm="1">
        <f t="array" ref="Y62">IFERROR(INDEX('Contratações Governo'!$I$1:$I$1000,SMALL(IF(Y$1='Contratações Governo'!$G$1:$G$1000,ROW('Contratações Governo'!$G$1:$G$1000)-ROW('Contratações Governo'!$G$1)+1),ROW(24:24))),"")</f>
        <v/>
      </c>
      <c r="Z62" s="386" t="str" cm="1">
        <f t="array" ref="Z62">IFERROR(INDEX('Contratações Governo'!$I$1:$I$1000,SMALL(IF(Z$1='Contratações Governo'!$G$1:$G$1000,ROW('Contratações Governo'!$G$1:$G$1000)-ROW('Contratações Governo'!$G$1)+1),ROW(24:24))),"")</f>
        <v/>
      </c>
      <c r="AA62" s="386" t="str" cm="1">
        <f t="array" ref="AA62">IFERROR(INDEX('Contratações Governo'!$I$1:$I$1000,SMALL(IF(AA$1='Contratações Governo'!$G$1:$G$1000,ROW('Contratações Governo'!$G$1:$G$1000)-ROW('Contratações Governo'!$G$1)+1),ROW(24:24))),"")</f>
        <v/>
      </c>
      <c r="AB62" s="383" t="str" cm="1">
        <f t="array" ref="AB62">IFERROR(INDEX('Contratações Governo'!$I$1:$I$1000,SMALL(IF(AB$1='Contratações Governo'!$G$1:$G$1000,ROW('Contratações Governo'!$G$1:$G$1000)-ROW('Contratações Governo'!$G$1)+1),ROW(24:24))),"")</f>
        <v/>
      </c>
      <c r="AC62" s="385" t="str" cm="1">
        <f t="array" ref="AC62">IFERROR(INDEX('Contratações Governo'!$I$1:$I$1000,SMALL(IF(AC$1='Contratações Governo'!$G$1:$G$1000,ROW('Contratações Governo'!$G$1:$G$1000)-ROW('Contratações Governo'!$G$1)+1),ROW(24:24))),"")</f>
        <v/>
      </c>
      <c r="AD62" s="385" t="str" cm="1">
        <f t="array" ref="AD62">IFERROR(INDEX('Contratações Governo'!$I$1:$I$1000,SMALL(IF(AD$1='Contratações Governo'!$G$1:$G$1000,ROW('Contratações Governo'!$G$1:$G$1000)-ROW('Contratações Governo'!$G$1)+1),ROW(24:24))),"")</f>
        <v/>
      </c>
      <c r="AE62" s="276" t="str" cm="1">
        <f t="array" ref="AE62">IFERROR(INDEX('Contratações Governo'!$I$1:$I$1000,SMALL(IF(AE$1='Contratações Governo'!$G$1:$G$1000,ROW('Contratações Governo'!$G$1:$G$1000)-ROW('Contratações Governo'!$G$1)+1),ROW(24:24))),"")</f>
        <v/>
      </c>
      <c r="AF62" s="386" t="str" cm="1">
        <f t="array" ref="AF62">IFERROR(INDEX('Contratações Governo'!$I$1:$I$1000,SMALL(IF(AF$1='Contratações Governo'!$G$1:$G$1000,ROW('Contratações Governo'!$G$1:$G$1000)-ROW('Contratações Governo'!$G$1)+1),ROW(24:24))),"")</f>
        <v/>
      </c>
      <c r="AG62" s="386" t="str" cm="1">
        <f t="array" ref="AG62">IFERROR(INDEX('Contratações Governo'!$I$1:$I$1000,SMALL(IF(AG$1='Contratações Governo'!$G$1:$G$1000,ROW('Contratações Governo'!$G$1:$G$1000)-ROW('Contratações Governo'!$G$1)+1),ROW(24:24))),"")</f>
        <v/>
      </c>
      <c r="AH62" s="626" t="str" cm="1">
        <f t="array" ref="AH62">IFERROR(INDEX('Contratações Governo'!$I$1:$I$1000,SMALL(IF(AH$1='Contratações Governo'!$G$1:$G$1000,ROW('Contratações Governo'!$G$1:$G$1000)-ROW('Contratações Governo'!$G$1)+1),ROW(24:24))),"")</f>
        <v/>
      </c>
      <c r="AI62" s="386" t="str" cm="1">
        <f t="array" ref="AI62">IFERROR(INDEX('Contratações Governo'!$I$1:$I$1000,SMALL(IF(AI$1='Contratações Governo'!$G$1:$G$1000,ROW('Contratações Governo'!$G$1:$G$1000)-ROW('Contratações Governo'!$G$1)+1),ROW(24:24))),"")</f>
        <v/>
      </c>
      <c r="AJ62" s="549" t="str" cm="1">
        <f t="array" ref="AJ62">IFERROR(INDEX('Contratações Governo'!$I$1:$I$1000,SMALL(IF(AJ$1='Contratações Governo'!$G$1:$G$1000,ROW('Contratações Governo'!$G$1:$G$1000)-ROW('Contratações Governo'!$G$1)+1),ROW(24:24))),"")</f>
        <v/>
      </c>
    </row>
    <row r="63" spans="1:36" x14ac:dyDescent="0.25">
      <c r="A63" s="692"/>
      <c r="B63" s="383" t="str" cm="1">
        <f t="array" ref="B63">IFERROR(INDEX('Contratações Governo'!$I$1:$I$1000,SMALL(IF(B$1='Contratações Governo'!$G$1:$G$1000,ROW('Contratações Governo'!$G$1:$G$1000)-ROW('Contratações Governo'!$G$1)+1),ROW(25:25))),"")</f>
        <v/>
      </c>
      <c r="C63" s="385" cm="1">
        <f t="array" ref="C63">IFERROR(INDEX('Contratações Governo'!$I$1:$I$1000,SMALL(IF(C$1='Contratações Governo'!$G$1:$G$1000,ROW('Contratações Governo'!$G$1:$G$1000)-ROW('Contratações Governo'!$G$1)+1),ROW(25:25))),"")</f>
        <v>2200</v>
      </c>
      <c r="D63" s="385" t="str" cm="1">
        <f t="array" ref="D63">IFERROR(INDEX('Contratações Governo'!$I$1:$I$1000,SMALL(IF(D$1='Contratações Governo'!$G$1:$G$1000,ROW('Contratações Governo'!$G$1:$G$1000)-ROW('Contratações Governo'!$G$1)+1),ROW(25:25))),"")</f>
        <v/>
      </c>
      <c r="E63" s="276" t="str" cm="1">
        <f t="array" ref="E63">IFERROR(INDEX('Contratações Governo'!$I$1:$I$1000,SMALL(IF(E$1='Contratações Governo'!$G$1:$G$1000,ROW('Contratações Governo'!$G$1:$G$1000)-ROW('Contratações Governo'!$G$1)+1),ROW(25:25))),"")</f>
        <v/>
      </c>
      <c r="F63" s="386" t="str" cm="1">
        <f t="array" ref="F63">IFERROR(INDEX('Contratações Governo'!$I$1:$I$1000,SMALL(IF(F$1='Contratações Governo'!$G$1:$G$1000,ROW('Contratações Governo'!$G$1:$G$1000)-ROW('Contratações Governo'!$G$1)+1),ROW(25:25))),"")</f>
        <v/>
      </c>
      <c r="G63" s="386" cm="1">
        <f t="array" ref="G63">IFERROR(INDEX('Contratações Governo'!$I$1:$I$1000,SMALL(IF(G$1='Contratações Governo'!$G$1:$G$1000,ROW('Contratações Governo'!$G$1:$G$1000)-ROW('Contratações Governo'!$G$1)+1),ROW(25:25))),"")</f>
        <v>2127.7199999999998</v>
      </c>
      <c r="H63" s="383" t="str" cm="1">
        <f t="array" ref="H63">IFERROR(INDEX('Contratações Governo'!$I$1:$I$1000,SMALL(IF(H$1='Contratações Governo'!$G$1:$G$1000,ROW('Contratações Governo'!$G$1:$G$1000)-ROW('Contratações Governo'!$G$1)+1),ROW(25:25))),"")</f>
        <v/>
      </c>
      <c r="I63" s="276" t="str" cm="1">
        <f t="array" ref="I63">IFERROR(INDEX('Contratações Governo'!$I$1:$I$1000,SMALL(IF(I$1='Contratações Governo'!$G$1:$G$1000,ROW('Contratações Governo'!$G$1:$G$1000)-ROW('Contratações Governo'!$G$1)+1),ROW(25:25))),"")</f>
        <v/>
      </c>
      <c r="J63" s="386" t="str" cm="1">
        <f t="array" ref="J63">IFERROR(INDEX('Contratações Governo'!$I$1:$I$1000,SMALL(IF(J$1='Contratações Governo'!$G$1:$G$1000,ROW('Contratações Governo'!$G$1:$G$1000)-ROW('Contratações Governo'!$G$1)+1),ROW(25:25))),"")</f>
        <v/>
      </c>
      <c r="K63" s="386" t="str" cm="1">
        <f t="array" ref="K63">IFERROR(INDEX('Contratações Governo'!$I$1:$I$1000,SMALL(IF(K$1='Contratações Governo'!$G$1:$G$1000,ROW('Contratações Governo'!$G$1:$G$1000)-ROW('Contratações Governo'!$G$1)+1),ROW(25:25))),"")</f>
        <v/>
      </c>
      <c r="L63" s="383" t="str" cm="1">
        <f t="array" ref="L63">IFERROR(INDEX('Contratações Governo'!$I$1:$I$1000,SMALL(IF(L$1='Contratações Governo'!$G$1:$G$1000,ROW('Contratações Governo'!$G$1:$G$1000)-ROW('Contratações Governo'!$G$1)+1),ROW(25:25))),"")</f>
        <v/>
      </c>
      <c r="M63" s="276" t="str" cm="1">
        <f t="array" ref="M63">IFERROR(INDEX('Contratações Governo'!$I$1:$I$1000,SMALL(IF(M$1='Contratações Governo'!$G$1:$G$1000,ROW('Contratações Governo'!$G$1:$G$1000)-ROW('Contratações Governo'!$G$1)+1),ROW(25:25))),"")</f>
        <v/>
      </c>
      <c r="N63" s="386" t="str" cm="1">
        <f t="array" ref="N63">IFERROR(INDEX('Contratações Governo'!$I$1:$I$1000,SMALL(IF(N$1='Contratações Governo'!$G$1:$G$1000,ROW('Contratações Governo'!$G$1:$G$1000)-ROW('Contratações Governo'!$G$1)+1),ROW(25:25))),"")</f>
        <v/>
      </c>
      <c r="O63" s="386" t="str" cm="1">
        <f t="array" ref="O63">IFERROR(INDEX('Contratações Governo'!$I$1:$I$1000,SMALL(IF(O$1='Contratações Governo'!$G$1:$G$1000,ROW('Contratações Governo'!$G$1:$G$1000)-ROW('Contratações Governo'!$G$1)+1),ROW(25:25))),"")</f>
        <v/>
      </c>
      <c r="P63" s="383" t="str" cm="1">
        <f t="array" ref="P63">IFERROR(INDEX('Contratações Governo'!$I$1:$I$1000,SMALL(IF(P$1='Contratações Governo'!$G$1:$G$1000,ROW('Contratações Governo'!$G$1:$G$1000)-ROW('Contratações Governo'!$G$1)+1),ROW(25:25))),"")</f>
        <v/>
      </c>
      <c r="Q63" s="385" t="str" cm="1">
        <f t="array" ref="Q63">IFERROR(INDEX('Contratações Governo'!$I$1:$I$1000,SMALL(IF(Q$1='Contratações Governo'!$G$1:$G$1000,ROW('Contratações Governo'!$G$1:$G$1000)-ROW('Contratações Governo'!$G$1)+1),ROW(25:25))),"")</f>
        <v/>
      </c>
      <c r="R63" s="385" t="str" cm="1">
        <f t="array" ref="R63">IFERROR(INDEX('Contratações Governo'!$I$1:$I$1000,SMALL(IF(R$1='Contratações Governo'!$G$1:$G$1000,ROW('Contratações Governo'!$G$1:$G$1000)-ROW('Contratações Governo'!$G$1)+1),ROW(25:25))),"")</f>
        <v/>
      </c>
      <c r="S63" s="276" t="str" cm="1">
        <f t="array" ref="S63">IFERROR(INDEX('Contratações Governo'!$I$1:$I$1000,SMALL(IF(S$1='Contratações Governo'!$G$1:$G$1000,ROW('Contratações Governo'!$G$1:$G$1000)-ROW('Contratações Governo'!$G$1)+1),ROW(25:25))),"")</f>
        <v/>
      </c>
      <c r="T63" s="386" t="str" cm="1">
        <f t="array" ref="T63">IFERROR(INDEX('Contratações Governo'!$I$1:$I$1000,SMALL(IF(T$1='Contratações Governo'!$G$1:$G$1000,ROW('Contratações Governo'!$G$1:$G$1000)-ROW('Contratações Governo'!$G$1)+1),ROW(25:25))),"")</f>
        <v/>
      </c>
      <c r="U63" s="386" t="str" cm="1">
        <f t="array" ref="U63">IFERROR(INDEX('Contratações Governo'!$I$1:$I$1000,SMALL(IF(U$1='Contratações Governo'!$G$1:$G$1000,ROW('Contratações Governo'!$G$1:$G$1000)-ROW('Contratações Governo'!$G$1)+1),ROW(25:25))),"")</f>
        <v/>
      </c>
      <c r="V63" s="383" t="str" cm="1">
        <f t="array" ref="V63">IFERROR(INDEX('Contratações Governo'!$I$1:$I$1000,SMALL(IF(V$1='Contratações Governo'!$G$1:$G$1000,ROW('Contratações Governo'!$G$1:$G$1000)-ROW('Contratações Governo'!$G$1)+1),ROW(25:25))),"")</f>
        <v/>
      </c>
      <c r="W63" s="385" t="str" cm="1">
        <f t="array" ref="W63">IFERROR(INDEX('Contratações Governo'!$I$1:$I$1000,SMALL(IF(W$1='Contratações Governo'!$G$1:$G$1000,ROW('Contratações Governo'!$G$1:$G$1000)-ROW('Contratações Governo'!$G$1)+1),ROW(25:25))),"")</f>
        <v/>
      </c>
      <c r="X63" s="385" t="str" cm="1">
        <f t="array" ref="X63">IFERROR(INDEX('Contratações Governo'!$I$1:$I$1000,SMALL(IF(X$1='Contratações Governo'!$G$1:$G$1000,ROW('Contratações Governo'!$G$1:$G$1000)-ROW('Contratações Governo'!$G$1)+1),ROW(25:25))),"")</f>
        <v/>
      </c>
      <c r="Y63" s="276" t="str" cm="1">
        <f t="array" ref="Y63">IFERROR(INDEX('Contratações Governo'!$I$1:$I$1000,SMALL(IF(Y$1='Contratações Governo'!$G$1:$G$1000,ROW('Contratações Governo'!$G$1:$G$1000)-ROW('Contratações Governo'!$G$1)+1),ROW(25:25))),"")</f>
        <v/>
      </c>
      <c r="Z63" s="386" t="str" cm="1">
        <f t="array" ref="Z63">IFERROR(INDEX('Contratações Governo'!$I$1:$I$1000,SMALL(IF(Z$1='Contratações Governo'!$G$1:$G$1000,ROW('Contratações Governo'!$G$1:$G$1000)-ROW('Contratações Governo'!$G$1)+1),ROW(25:25))),"")</f>
        <v/>
      </c>
      <c r="AA63" s="386" t="str" cm="1">
        <f t="array" ref="AA63">IFERROR(INDEX('Contratações Governo'!$I$1:$I$1000,SMALL(IF(AA$1='Contratações Governo'!$G$1:$G$1000,ROW('Contratações Governo'!$G$1:$G$1000)-ROW('Contratações Governo'!$G$1)+1),ROW(25:25))),"")</f>
        <v/>
      </c>
      <c r="AB63" s="383" t="str" cm="1">
        <f t="array" ref="AB63">IFERROR(INDEX('Contratações Governo'!$I$1:$I$1000,SMALL(IF(AB$1='Contratações Governo'!$G$1:$G$1000,ROW('Contratações Governo'!$G$1:$G$1000)-ROW('Contratações Governo'!$G$1)+1),ROW(25:25))),"")</f>
        <v/>
      </c>
      <c r="AC63" s="385" t="str" cm="1">
        <f t="array" ref="AC63">IFERROR(INDEX('Contratações Governo'!$I$1:$I$1000,SMALL(IF(AC$1='Contratações Governo'!$G$1:$G$1000,ROW('Contratações Governo'!$G$1:$G$1000)-ROW('Contratações Governo'!$G$1)+1),ROW(25:25))),"")</f>
        <v/>
      </c>
      <c r="AD63" s="385" t="str" cm="1">
        <f t="array" ref="AD63">IFERROR(INDEX('Contratações Governo'!$I$1:$I$1000,SMALL(IF(AD$1='Contratações Governo'!$G$1:$G$1000,ROW('Contratações Governo'!$G$1:$G$1000)-ROW('Contratações Governo'!$G$1)+1),ROW(25:25))),"")</f>
        <v/>
      </c>
      <c r="AE63" s="276" t="str" cm="1">
        <f t="array" ref="AE63">IFERROR(INDEX('Contratações Governo'!$I$1:$I$1000,SMALL(IF(AE$1='Contratações Governo'!$G$1:$G$1000,ROW('Contratações Governo'!$G$1:$G$1000)-ROW('Contratações Governo'!$G$1)+1),ROW(25:25))),"")</f>
        <v/>
      </c>
      <c r="AF63" s="386" t="str" cm="1">
        <f t="array" ref="AF63">IFERROR(INDEX('Contratações Governo'!$I$1:$I$1000,SMALL(IF(AF$1='Contratações Governo'!$G$1:$G$1000,ROW('Contratações Governo'!$G$1:$G$1000)-ROW('Contratações Governo'!$G$1)+1),ROW(25:25))),"")</f>
        <v/>
      </c>
      <c r="AG63" s="386" t="str" cm="1">
        <f t="array" ref="AG63">IFERROR(INDEX('Contratações Governo'!$I$1:$I$1000,SMALL(IF(AG$1='Contratações Governo'!$G$1:$G$1000,ROW('Contratações Governo'!$G$1:$G$1000)-ROW('Contratações Governo'!$G$1)+1),ROW(25:25))),"")</f>
        <v/>
      </c>
      <c r="AH63" s="626" t="str" cm="1">
        <f t="array" ref="AH63">IFERROR(INDEX('Contratações Governo'!$I$1:$I$1000,SMALL(IF(AH$1='Contratações Governo'!$G$1:$G$1000,ROW('Contratações Governo'!$G$1:$G$1000)-ROW('Contratações Governo'!$G$1)+1),ROW(25:25))),"")</f>
        <v/>
      </c>
      <c r="AI63" s="386" t="str" cm="1">
        <f t="array" ref="AI63">IFERROR(INDEX('Contratações Governo'!$I$1:$I$1000,SMALL(IF(AI$1='Contratações Governo'!$G$1:$G$1000,ROW('Contratações Governo'!$G$1:$G$1000)-ROW('Contratações Governo'!$G$1)+1),ROW(25:25))),"")</f>
        <v/>
      </c>
      <c r="AJ63" s="549" t="str" cm="1">
        <f t="array" ref="AJ63">IFERROR(INDEX('Contratações Governo'!$I$1:$I$1000,SMALL(IF(AJ$1='Contratações Governo'!$G$1:$G$1000,ROW('Contratações Governo'!$G$1:$G$1000)-ROW('Contratações Governo'!$G$1)+1),ROW(25:25))),"")</f>
        <v/>
      </c>
    </row>
    <row r="64" spans="1:36" x14ac:dyDescent="0.25">
      <c r="A64" s="692"/>
      <c r="B64" s="383" t="str" cm="1">
        <f t="array" ref="B64">IFERROR(INDEX('Contratações Governo'!$I$1:$I$1000,SMALL(IF(B$1='Contratações Governo'!$G$1:$G$1000,ROW('Contratações Governo'!$G$1:$G$1000)-ROW('Contratações Governo'!$G$1)+1),ROW(26:26))),"")</f>
        <v/>
      </c>
      <c r="C64" s="385" t="str" cm="1">
        <f t="array" ref="C64">IFERROR(INDEX('Contratações Governo'!$I$1:$I$1000,SMALL(IF(C$1='Contratações Governo'!$G$1:$G$1000,ROW('Contratações Governo'!$G$1:$G$1000)-ROW('Contratações Governo'!$G$1)+1),ROW(26:26))),"")</f>
        <v/>
      </c>
      <c r="D64" s="385" t="str" cm="1">
        <f t="array" ref="D64">IFERROR(INDEX('Contratações Governo'!$I$1:$I$1000,SMALL(IF(D$1='Contratações Governo'!$G$1:$G$1000,ROW('Contratações Governo'!$G$1:$G$1000)-ROW('Contratações Governo'!$G$1)+1),ROW(26:26))),"")</f>
        <v/>
      </c>
      <c r="E64" s="276" t="str" cm="1">
        <f t="array" ref="E64">IFERROR(INDEX('Contratações Governo'!$I$1:$I$1000,SMALL(IF(E$1='Contratações Governo'!$G$1:$G$1000,ROW('Contratações Governo'!$G$1:$G$1000)-ROW('Contratações Governo'!$G$1)+1),ROW(26:26))),"")</f>
        <v/>
      </c>
      <c r="F64" s="386" t="str" cm="1">
        <f t="array" ref="F64">IFERROR(INDEX('Contratações Governo'!$I$1:$I$1000,SMALL(IF(F$1='Contratações Governo'!$G$1:$G$1000,ROW('Contratações Governo'!$G$1:$G$1000)-ROW('Contratações Governo'!$G$1)+1),ROW(26:26))),"")</f>
        <v/>
      </c>
      <c r="G64" s="386" cm="1">
        <f t="array" ref="G64">IFERROR(INDEX('Contratações Governo'!$I$1:$I$1000,SMALL(IF(G$1='Contratações Governo'!$G$1:$G$1000,ROW('Contratações Governo'!$G$1:$G$1000)-ROW('Contratações Governo'!$G$1)+1),ROW(26:26))),"")</f>
        <v>2127.7199999999998</v>
      </c>
      <c r="H64" s="383" t="str" cm="1">
        <f t="array" ref="H64">IFERROR(INDEX('Contratações Governo'!$I$1:$I$1000,SMALL(IF(H$1='Contratações Governo'!$G$1:$G$1000,ROW('Contratações Governo'!$G$1:$G$1000)-ROW('Contratações Governo'!$G$1)+1),ROW(26:26))),"")</f>
        <v/>
      </c>
      <c r="I64" s="276" t="str" cm="1">
        <f t="array" ref="I64">IFERROR(INDEX('Contratações Governo'!$I$1:$I$1000,SMALL(IF(I$1='Contratações Governo'!$G$1:$G$1000,ROW('Contratações Governo'!$G$1:$G$1000)-ROW('Contratações Governo'!$G$1)+1),ROW(26:26))),"")</f>
        <v/>
      </c>
      <c r="J64" s="386" t="str" cm="1">
        <f t="array" ref="J64">IFERROR(INDEX('Contratações Governo'!$I$1:$I$1000,SMALL(IF(J$1='Contratações Governo'!$G$1:$G$1000,ROW('Contratações Governo'!$G$1:$G$1000)-ROW('Contratações Governo'!$G$1)+1),ROW(26:26))),"")</f>
        <v/>
      </c>
      <c r="K64" s="386" t="str" cm="1">
        <f t="array" ref="K64">IFERROR(INDEX('Contratações Governo'!$I$1:$I$1000,SMALL(IF(K$1='Contratações Governo'!$G$1:$G$1000,ROW('Contratações Governo'!$G$1:$G$1000)-ROW('Contratações Governo'!$G$1)+1),ROW(26:26))),"")</f>
        <v/>
      </c>
      <c r="L64" s="383" t="str" cm="1">
        <f t="array" ref="L64">IFERROR(INDEX('Contratações Governo'!$I$1:$I$1000,SMALL(IF(L$1='Contratações Governo'!$G$1:$G$1000,ROW('Contratações Governo'!$G$1:$G$1000)-ROW('Contratações Governo'!$G$1)+1),ROW(26:26))),"")</f>
        <v/>
      </c>
      <c r="M64" s="276" t="str" cm="1">
        <f t="array" ref="M64">IFERROR(INDEX('Contratações Governo'!$I$1:$I$1000,SMALL(IF(M$1='Contratações Governo'!$G$1:$G$1000,ROW('Contratações Governo'!$G$1:$G$1000)-ROW('Contratações Governo'!$G$1)+1),ROW(26:26))),"")</f>
        <v/>
      </c>
      <c r="N64" s="386" t="str" cm="1">
        <f t="array" ref="N64">IFERROR(INDEX('Contratações Governo'!$I$1:$I$1000,SMALL(IF(N$1='Contratações Governo'!$G$1:$G$1000,ROW('Contratações Governo'!$G$1:$G$1000)-ROW('Contratações Governo'!$G$1)+1),ROW(26:26))),"")</f>
        <v/>
      </c>
      <c r="O64" s="386" t="str" cm="1">
        <f t="array" ref="O64">IFERROR(INDEX('Contratações Governo'!$I$1:$I$1000,SMALL(IF(O$1='Contratações Governo'!$G$1:$G$1000,ROW('Contratações Governo'!$G$1:$G$1000)-ROW('Contratações Governo'!$G$1)+1),ROW(26:26))),"")</f>
        <v/>
      </c>
      <c r="P64" s="383" t="str" cm="1">
        <f t="array" ref="P64">IFERROR(INDEX('Contratações Governo'!$I$1:$I$1000,SMALL(IF(P$1='Contratações Governo'!$G$1:$G$1000,ROW('Contratações Governo'!$G$1:$G$1000)-ROW('Contratações Governo'!$G$1)+1),ROW(26:26))),"")</f>
        <v/>
      </c>
      <c r="Q64" s="385" t="str" cm="1">
        <f t="array" ref="Q64">IFERROR(INDEX('Contratações Governo'!$I$1:$I$1000,SMALL(IF(Q$1='Contratações Governo'!$G$1:$G$1000,ROW('Contratações Governo'!$G$1:$G$1000)-ROW('Contratações Governo'!$G$1)+1),ROW(26:26))),"")</f>
        <v/>
      </c>
      <c r="R64" s="385" t="str" cm="1">
        <f t="array" ref="R64">IFERROR(INDEX('Contratações Governo'!$I$1:$I$1000,SMALL(IF(R$1='Contratações Governo'!$G$1:$G$1000,ROW('Contratações Governo'!$G$1:$G$1000)-ROW('Contratações Governo'!$G$1)+1),ROW(26:26))),"")</f>
        <v/>
      </c>
      <c r="S64" s="276" t="str" cm="1">
        <f t="array" ref="S64">IFERROR(INDEX('Contratações Governo'!$I$1:$I$1000,SMALL(IF(S$1='Contratações Governo'!$G$1:$G$1000,ROW('Contratações Governo'!$G$1:$G$1000)-ROW('Contratações Governo'!$G$1)+1),ROW(26:26))),"")</f>
        <v/>
      </c>
      <c r="T64" s="386" t="str" cm="1">
        <f t="array" ref="T64">IFERROR(INDEX('Contratações Governo'!$I$1:$I$1000,SMALL(IF(T$1='Contratações Governo'!$G$1:$G$1000,ROW('Contratações Governo'!$G$1:$G$1000)-ROW('Contratações Governo'!$G$1)+1),ROW(26:26))),"")</f>
        <v/>
      </c>
      <c r="U64" s="386" t="str" cm="1">
        <f t="array" ref="U64">IFERROR(INDEX('Contratações Governo'!$I$1:$I$1000,SMALL(IF(U$1='Contratações Governo'!$G$1:$G$1000,ROW('Contratações Governo'!$G$1:$G$1000)-ROW('Contratações Governo'!$G$1)+1),ROW(26:26))),"")</f>
        <v/>
      </c>
      <c r="V64" s="383" t="str" cm="1">
        <f t="array" ref="V64">IFERROR(INDEX('Contratações Governo'!$I$1:$I$1000,SMALL(IF(V$1='Contratações Governo'!$G$1:$G$1000,ROW('Contratações Governo'!$G$1:$G$1000)-ROW('Contratações Governo'!$G$1)+1),ROW(26:26))),"")</f>
        <v/>
      </c>
      <c r="W64" s="385" t="str" cm="1">
        <f t="array" ref="W64">IFERROR(INDEX('Contratações Governo'!$I$1:$I$1000,SMALL(IF(W$1='Contratações Governo'!$G$1:$G$1000,ROW('Contratações Governo'!$G$1:$G$1000)-ROW('Contratações Governo'!$G$1)+1),ROW(26:26))),"")</f>
        <v/>
      </c>
      <c r="X64" s="385" t="str" cm="1">
        <f t="array" ref="X64">IFERROR(INDEX('Contratações Governo'!$I$1:$I$1000,SMALL(IF(X$1='Contratações Governo'!$G$1:$G$1000,ROW('Contratações Governo'!$G$1:$G$1000)-ROW('Contratações Governo'!$G$1)+1),ROW(26:26))),"")</f>
        <v/>
      </c>
      <c r="Y64" s="276" t="str" cm="1">
        <f t="array" ref="Y64">IFERROR(INDEX('Contratações Governo'!$I$1:$I$1000,SMALL(IF(Y$1='Contratações Governo'!$G$1:$G$1000,ROW('Contratações Governo'!$G$1:$G$1000)-ROW('Contratações Governo'!$G$1)+1),ROW(26:26))),"")</f>
        <v/>
      </c>
      <c r="Z64" s="386" t="str" cm="1">
        <f t="array" ref="Z64">IFERROR(INDEX('Contratações Governo'!$I$1:$I$1000,SMALL(IF(Z$1='Contratações Governo'!$G$1:$G$1000,ROW('Contratações Governo'!$G$1:$G$1000)-ROW('Contratações Governo'!$G$1)+1),ROW(26:26))),"")</f>
        <v/>
      </c>
      <c r="AA64" s="386" t="str" cm="1">
        <f t="array" ref="AA64">IFERROR(INDEX('Contratações Governo'!$I$1:$I$1000,SMALL(IF(AA$1='Contratações Governo'!$G$1:$G$1000,ROW('Contratações Governo'!$G$1:$G$1000)-ROW('Contratações Governo'!$G$1)+1),ROW(26:26))),"")</f>
        <v/>
      </c>
      <c r="AB64" s="383" t="str" cm="1">
        <f t="array" ref="AB64">IFERROR(INDEX('Contratações Governo'!$I$1:$I$1000,SMALL(IF(AB$1='Contratações Governo'!$G$1:$G$1000,ROW('Contratações Governo'!$G$1:$G$1000)-ROW('Contratações Governo'!$G$1)+1),ROW(26:26))),"")</f>
        <v/>
      </c>
      <c r="AC64" s="385" t="str" cm="1">
        <f t="array" ref="AC64">IFERROR(INDEX('Contratações Governo'!$I$1:$I$1000,SMALL(IF(AC$1='Contratações Governo'!$G$1:$G$1000,ROW('Contratações Governo'!$G$1:$G$1000)-ROW('Contratações Governo'!$G$1)+1),ROW(26:26))),"")</f>
        <v/>
      </c>
      <c r="AD64" s="385" t="str" cm="1">
        <f t="array" ref="AD64">IFERROR(INDEX('Contratações Governo'!$I$1:$I$1000,SMALL(IF(AD$1='Contratações Governo'!$G$1:$G$1000,ROW('Contratações Governo'!$G$1:$G$1000)-ROW('Contratações Governo'!$G$1)+1),ROW(26:26))),"")</f>
        <v/>
      </c>
      <c r="AE64" s="276" t="str" cm="1">
        <f t="array" ref="AE64">IFERROR(INDEX('Contratações Governo'!$I$1:$I$1000,SMALL(IF(AE$1='Contratações Governo'!$G$1:$G$1000,ROW('Contratações Governo'!$G$1:$G$1000)-ROW('Contratações Governo'!$G$1)+1),ROW(26:26))),"")</f>
        <v/>
      </c>
      <c r="AF64" s="386" t="str" cm="1">
        <f t="array" ref="AF64">IFERROR(INDEX('Contratações Governo'!$I$1:$I$1000,SMALL(IF(AF$1='Contratações Governo'!$G$1:$G$1000,ROW('Contratações Governo'!$G$1:$G$1000)-ROW('Contratações Governo'!$G$1)+1),ROW(26:26))),"")</f>
        <v/>
      </c>
      <c r="AG64" s="386" t="str" cm="1">
        <f t="array" ref="AG64">IFERROR(INDEX('Contratações Governo'!$I$1:$I$1000,SMALL(IF(AG$1='Contratações Governo'!$G$1:$G$1000,ROW('Contratações Governo'!$G$1:$G$1000)-ROW('Contratações Governo'!$G$1)+1),ROW(26:26))),"")</f>
        <v/>
      </c>
      <c r="AH64" s="626" t="str" cm="1">
        <f t="array" ref="AH64">IFERROR(INDEX('Contratações Governo'!$I$1:$I$1000,SMALL(IF(AH$1='Contratações Governo'!$G$1:$G$1000,ROW('Contratações Governo'!$G$1:$G$1000)-ROW('Contratações Governo'!$G$1)+1),ROW(26:26))),"")</f>
        <v/>
      </c>
      <c r="AI64" s="386" t="str" cm="1">
        <f t="array" ref="AI64">IFERROR(INDEX('Contratações Governo'!$I$1:$I$1000,SMALL(IF(AI$1='Contratações Governo'!$G$1:$G$1000,ROW('Contratações Governo'!$G$1:$G$1000)-ROW('Contratações Governo'!$G$1)+1),ROW(26:26))),"")</f>
        <v/>
      </c>
      <c r="AJ64" s="549" t="str" cm="1">
        <f t="array" ref="AJ64">IFERROR(INDEX('Contratações Governo'!$I$1:$I$1000,SMALL(IF(AJ$1='Contratações Governo'!$G$1:$G$1000,ROW('Contratações Governo'!$G$1:$G$1000)-ROW('Contratações Governo'!$G$1)+1),ROW(26:26))),"")</f>
        <v/>
      </c>
    </row>
    <row r="65" spans="1:36" x14ac:dyDescent="0.25">
      <c r="A65" s="692"/>
      <c r="B65" s="383" t="str" cm="1">
        <f t="array" ref="B65">IFERROR(INDEX('Contratações Governo'!$I$1:$I$1000,SMALL(IF(B$1='Contratações Governo'!$G$1:$G$1000,ROW('Contratações Governo'!$G$1:$G$1000)-ROW('Contratações Governo'!$G$1)+1),ROW(27:27))),"")</f>
        <v/>
      </c>
      <c r="C65" s="385" t="str" cm="1">
        <f t="array" ref="C65">IFERROR(INDEX('Contratações Governo'!$I$1:$I$1000,SMALL(IF(C$1='Contratações Governo'!$G$1:$G$1000,ROW('Contratações Governo'!$G$1:$G$1000)-ROW('Contratações Governo'!$G$1)+1),ROW(27:27))),"")</f>
        <v/>
      </c>
      <c r="D65" s="385" t="str" cm="1">
        <f t="array" ref="D65">IFERROR(INDEX('Contratações Governo'!$I$1:$I$1000,SMALL(IF(D$1='Contratações Governo'!$G$1:$G$1000,ROW('Contratações Governo'!$G$1:$G$1000)-ROW('Contratações Governo'!$G$1)+1),ROW(27:27))),"")</f>
        <v/>
      </c>
      <c r="E65" s="276" t="str" cm="1">
        <f t="array" ref="E65">IFERROR(INDEX('Contratações Governo'!$I$1:$I$1000,SMALL(IF(E$1='Contratações Governo'!$G$1:$G$1000,ROW('Contratações Governo'!$G$1:$G$1000)-ROW('Contratações Governo'!$G$1)+1),ROW(27:27))),"")</f>
        <v/>
      </c>
      <c r="F65" s="386" t="str" cm="1">
        <f t="array" ref="F65">IFERROR(INDEX('Contratações Governo'!$I$1:$I$1000,SMALL(IF(F$1='Contratações Governo'!$G$1:$G$1000,ROW('Contratações Governo'!$G$1:$G$1000)-ROW('Contratações Governo'!$G$1)+1),ROW(27:27))),"")</f>
        <v/>
      </c>
      <c r="G65" s="386" cm="1">
        <f t="array" ref="G65">IFERROR(INDEX('Contratações Governo'!$I$1:$I$1000,SMALL(IF(G$1='Contratações Governo'!$G$1:$G$1000,ROW('Contratações Governo'!$G$1:$G$1000)-ROW('Contratações Governo'!$G$1)+1),ROW(27:27))),"")</f>
        <v>2436.94</v>
      </c>
      <c r="H65" s="383" t="str" cm="1">
        <f t="array" ref="H65">IFERROR(INDEX('Contratações Governo'!$I$1:$I$1000,SMALL(IF(H$1='Contratações Governo'!$G$1:$G$1000,ROW('Contratações Governo'!$G$1:$G$1000)-ROW('Contratações Governo'!$G$1)+1),ROW(27:27))),"")</f>
        <v/>
      </c>
      <c r="I65" s="276" t="str" cm="1">
        <f t="array" ref="I65">IFERROR(INDEX('Contratações Governo'!$I$1:$I$1000,SMALL(IF(I$1='Contratações Governo'!$G$1:$G$1000,ROW('Contratações Governo'!$G$1:$G$1000)-ROW('Contratações Governo'!$G$1)+1),ROW(27:27))),"")</f>
        <v/>
      </c>
      <c r="J65" s="386" t="str" cm="1">
        <f t="array" ref="J65">IFERROR(INDEX('Contratações Governo'!$I$1:$I$1000,SMALL(IF(J$1='Contratações Governo'!$G$1:$G$1000,ROW('Contratações Governo'!$G$1:$G$1000)-ROW('Contratações Governo'!$G$1)+1),ROW(27:27))),"")</f>
        <v/>
      </c>
      <c r="K65" s="386" t="str" cm="1">
        <f t="array" ref="K65">IFERROR(INDEX('Contratações Governo'!$I$1:$I$1000,SMALL(IF(K$1='Contratações Governo'!$G$1:$G$1000,ROW('Contratações Governo'!$G$1:$G$1000)-ROW('Contratações Governo'!$G$1)+1),ROW(27:27))),"")</f>
        <v/>
      </c>
      <c r="L65" s="383" t="str" cm="1">
        <f t="array" ref="L65">IFERROR(INDEX('Contratações Governo'!$I$1:$I$1000,SMALL(IF(L$1='Contratações Governo'!$G$1:$G$1000,ROW('Contratações Governo'!$G$1:$G$1000)-ROW('Contratações Governo'!$G$1)+1),ROW(27:27))),"")</f>
        <v/>
      </c>
      <c r="M65" s="276" t="str" cm="1">
        <f t="array" ref="M65">IFERROR(INDEX('Contratações Governo'!$I$1:$I$1000,SMALL(IF(M$1='Contratações Governo'!$G$1:$G$1000,ROW('Contratações Governo'!$G$1:$G$1000)-ROW('Contratações Governo'!$G$1)+1),ROW(27:27))),"")</f>
        <v/>
      </c>
      <c r="N65" s="386" t="str" cm="1">
        <f t="array" ref="N65">IFERROR(INDEX('Contratações Governo'!$I$1:$I$1000,SMALL(IF(N$1='Contratações Governo'!$G$1:$G$1000,ROW('Contratações Governo'!$G$1:$G$1000)-ROW('Contratações Governo'!$G$1)+1),ROW(27:27))),"")</f>
        <v/>
      </c>
      <c r="O65" s="386" t="str" cm="1">
        <f t="array" ref="O65">IFERROR(INDEX('Contratações Governo'!$I$1:$I$1000,SMALL(IF(O$1='Contratações Governo'!$G$1:$G$1000,ROW('Contratações Governo'!$G$1:$G$1000)-ROW('Contratações Governo'!$G$1)+1),ROW(27:27))),"")</f>
        <v/>
      </c>
      <c r="P65" s="383" t="str" cm="1">
        <f t="array" ref="P65">IFERROR(INDEX('Contratações Governo'!$I$1:$I$1000,SMALL(IF(P$1='Contratações Governo'!$G$1:$G$1000,ROW('Contratações Governo'!$G$1:$G$1000)-ROW('Contratações Governo'!$G$1)+1),ROW(27:27))),"")</f>
        <v/>
      </c>
      <c r="Q65" s="385" t="str" cm="1">
        <f t="array" ref="Q65">IFERROR(INDEX('Contratações Governo'!$I$1:$I$1000,SMALL(IF(Q$1='Contratações Governo'!$G$1:$G$1000,ROW('Contratações Governo'!$G$1:$G$1000)-ROW('Contratações Governo'!$G$1)+1),ROW(27:27))),"")</f>
        <v/>
      </c>
      <c r="R65" s="385" t="str" cm="1">
        <f t="array" ref="R65">IFERROR(INDEX('Contratações Governo'!$I$1:$I$1000,SMALL(IF(R$1='Contratações Governo'!$G$1:$G$1000,ROW('Contratações Governo'!$G$1:$G$1000)-ROW('Contratações Governo'!$G$1)+1),ROW(27:27))),"")</f>
        <v/>
      </c>
      <c r="S65" s="276" t="str" cm="1">
        <f t="array" ref="S65">IFERROR(INDEX('Contratações Governo'!$I$1:$I$1000,SMALL(IF(S$1='Contratações Governo'!$G$1:$G$1000,ROW('Contratações Governo'!$G$1:$G$1000)-ROW('Contratações Governo'!$G$1)+1),ROW(27:27))),"")</f>
        <v/>
      </c>
      <c r="T65" s="386" t="str" cm="1">
        <f t="array" ref="T65">IFERROR(INDEX('Contratações Governo'!$I$1:$I$1000,SMALL(IF(T$1='Contratações Governo'!$G$1:$G$1000,ROW('Contratações Governo'!$G$1:$G$1000)-ROW('Contratações Governo'!$G$1)+1),ROW(27:27))),"")</f>
        <v/>
      </c>
      <c r="U65" s="386" t="str" cm="1">
        <f t="array" ref="U65">IFERROR(INDEX('Contratações Governo'!$I$1:$I$1000,SMALL(IF(U$1='Contratações Governo'!$G$1:$G$1000,ROW('Contratações Governo'!$G$1:$G$1000)-ROW('Contratações Governo'!$G$1)+1),ROW(27:27))),"")</f>
        <v/>
      </c>
      <c r="V65" s="383" t="str" cm="1">
        <f t="array" ref="V65">IFERROR(INDEX('Contratações Governo'!$I$1:$I$1000,SMALL(IF(V$1='Contratações Governo'!$G$1:$G$1000,ROW('Contratações Governo'!$G$1:$G$1000)-ROW('Contratações Governo'!$G$1)+1),ROW(27:27))),"")</f>
        <v/>
      </c>
      <c r="W65" s="385" t="str" cm="1">
        <f t="array" ref="W65">IFERROR(INDEX('Contratações Governo'!$I$1:$I$1000,SMALL(IF(W$1='Contratações Governo'!$G$1:$G$1000,ROW('Contratações Governo'!$G$1:$G$1000)-ROW('Contratações Governo'!$G$1)+1),ROW(27:27))),"")</f>
        <v/>
      </c>
      <c r="X65" s="385" t="str" cm="1">
        <f t="array" ref="X65">IFERROR(INDEX('Contratações Governo'!$I$1:$I$1000,SMALL(IF(X$1='Contratações Governo'!$G$1:$G$1000,ROW('Contratações Governo'!$G$1:$G$1000)-ROW('Contratações Governo'!$G$1)+1),ROW(27:27))),"")</f>
        <v/>
      </c>
      <c r="Y65" s="276" t="str" cm="1">
        <f t="array" ref="Y65">IFERROR(INDEX('Contratações Governo'!$I$1:$I$1000,SMALL(IF(Y$1='Contratações Governo'!$G$1:$G$1000,ROW('Contratações Governo'!$G$1:$G$1000)-ROW('Contratações Governo'!$G$1)+1),ROW(27:27))),"")</f>
        <v/>
      </c>
      <c r="Z65" s="386" t="str" cm="1">
        <f t="array" ref="Z65">IFERROR(INDEX('Contratações Governo'!$I$1:$I$1000,SMALL(IF(Z$1='Contratações Governo'!$G$1:$G$1000,ROW('Contratações Governo'!$G$1:$G$1000)-ROW('Contratações Governo'!$G$1)+1),ROW(27:27))),"")</f>
        <v/>
      </c>
      <c r="AA65" s="386" t="str" cm="1">
        <f t="array" ref="AA65">IFERROR(INDEX('Contratações Governo'!$I$1:$I$1000,SMALL(IF(AA$1='Contratações Governo'!$G$1:$G$1000,ROW('Contratações Governo'!$G$1:$G$1000)-ROW('Contratações Governo'!$G$1)+1),ROW(27:27))),"")</f>
        <v/>
      </c>
      <c r="AB65" s="383" t="str" cm="1">
        <f t="array" ref="AB65">IFERROR(INDEX('Contratações Governo'!$I$1:$I$1000,SMALL(IF(AB$1='Contratações Governo'!$G$1:$G$1000,ROW('Contratações Governo'!$G$1:$G$1000)-ROW('Contratações Governo'!$G$1)+1),ROW(27:27))),"")</f>
        <v/>
      </c>
      <c r="AC65" s="385" t="str" cm="1">
        <f t="array" ref="AC65">IFERROR(INDEX('Contratações Governo'!$I$1:$I$1000,SMALL(IF(AC$1='Contratações Governo'!$G$1:$G$1000,ROW('Contratações Governo'!$G$1:$G$1000)-ROW('Contratações Governo'!$G$1)+1),ROW(27:27))),"")</f>
        <v/>
      </c>
      <c r="AD65" s="385" t="str" cm="1">
        <f t="array" ref="AD65">IFERROR(INDEX('Contratações Governo'!$I$1:$I$1000,SMALL(IF(AD$1='Contratações Governo'!$G$1:$G$1000,ROW('Contratações Governo'!$G$1:$G$1000)-ROW('Contratações Governo'!$G$1)+1),ROW(27:27))),"")</f>
        <v/>
      </c>
      <c r="AE65" s="276" t="str" cm="1">
        <f t="array" ref="AE65">IFERROR(INDEX('Contratações Governo'!$I$1:$I$1000,SMALL(IF(AE$1='Contratações Governo'!$G$1:$G$1000,ROW('Contratações Governo'!$G$1:$G$1000)-ROW('Contratações Governo'!$G$1)+1),ROW(27:27))),"")</f>
        <v/>
      </c>
      <c r="AF65" s="386" t="str" cm="1">
        <f t="array" ref="AF65">IFERROR(INDEX('Contratações Governo'!$I$1:$I$1000,SMALL(IF(AF$1='Contratações Governo'!$G$1:$G$1000,ROW('Contratações Governo'!$G$1:$G$1000)-ROW('Contratações Governo'!$G$1)+1),ROW(27:27))),"")</f>
        <v/>
      </c>
      <c r="AG65" s="386" t="str" cm="1">
        <f t="array" ref="AG65">IFERROR(INDEX('Contratações Governo'!$I$1:$I$1000,SMALL(IF(AG$1='Contratações Governo'!$G$1:$G$1000,ROW('Contratações Governo'!$G$1:$G$1000)-ROW('Contratações Governo'!$G$1)+1),ROW(27:27))),"")</f>
        <v/>
      </c>
      <c r="AH65" s="626" t="str" cm="1">
        <f t="array" ref="AH65">IFERROR(INDEX('Contratações Governo'!$I$1:$I$1000,SMALL(IF(AH$1='Contratações Governo'!$G$1:$G$1000,ROW('Contratações Governo'!$G$1:$G$1000)-ROW('Contratações Governo'!$G$1)+1),ROW(27:27))),"")</f>
        <v/>
      </c>
      <c r="AI65" s="386" t="str" cm="1">
        <f t="array" ref="AI65">IFERROR(INDEX('Contratações Governo'!$I$1:$I$1000,SMALL(IF(AI$1='Contratações Governo'!$G$1:$G$1000,ROW('Contratações Governo'!$G$1:$G$1000)-ROW('Contratações Governo'!$G$1)+1),ROW(27:27))),"")</f>
        <v/>
      </c>
      <c r="AJ65" s="549" t="str" cm="1">
        <f t="array" ref="AJ65">IFERROR(INDEX('Contratações Governo'!$I$1:$I$1000,SMALL(IF(AJ$1='Contratações Governo'!$G$1:$G$1000,ROW('Contratações Governo'!$G$1:$G$1000)-ROW('Contratações Governo'!$G$1)+1),ROW(27:27))),"")</f>
        <v/>
      </c>
    </row>
    <row r="66" spans="1:36" x14ac:dyDescent="0.25">
      <c r="A66" s="692"/>
      <c r="B66" s="383" t="str" cm="1">
        <f t="array" ref="B66">IFERROR(INDEX('Contratações Governo'!$I$1:$I$1000,SMALL(IF(B$1='Contratações Governo'!$G$1:$G$1000,ROW('Contratações Governo'!$G$1:$G$1000)-ROW('Contratações Governo'!$G$1)+1),ROW(28:28))),"")</f>
        <v/>
      </c>
      <c r="C66" s="385" t="str" cm="1">
        <f t="array" ref="C66">IFERROR(INDEX('Contratações Governo'!$I$1:$I$1000,SMALL(IF(C$1='Contratações Governo'!$G$1:$G$1000,ROW('Contratações Governo'!$G$1:$G$1000)-ROW('Contratações Governo'!$G$1)+1),ROW(28:28))),"")</f>
        <v/>
      </c>
      <c r="D66" s="385" t="str" cm="1">
        <f t="array" ref="D66">IFERROR(INDEX('Contratações Governo'!$I$1:$I$1000,SMALL(IF(D$1='Contratações Governo'!$G$1:$G$1000,ROW('Contratações Governo'!$G$1:$G$1000)-ROW('Contratações Governo'!$G$1)+1),ROW(28:28))),"")</f>
        <v/>
      </c>
      <c r="E66" s="276" t="str" cm="1">
        <f t="array" ref="E66">IFERROR(INDEX('Contratações Governo'!$I$1:$I$1000,SMALL(IF(E$1='Contratações Governo'!$G$1:$G$1000,ROW('Contratações Governo'!$G$1:$G$1000)-ROW('Contratações Governo'!$G$1)+1),ROW(28:28))),"")</f>
        <v/>
      </c>
      <c r="F66" s="386" t="str" cm="1">
        <f t="array" ref="F66">IFERROR(INDEX('Contratações Governo'!$I$1:$I$1000,SMALL(IF(F$1='Contratações Governo'!$G$1:$G$1000,ROW('Contratações Governo'!$G$1:$G$1000)-ROW('Contratações Governo'!$G$1)+1),ROW(28:28))),"")</f>
        <v/>
      </c>
      <c r="G66" s="386" cm="1">
        <f t="array" ref="G66">IFERROR(INDEX('Contratações Governo'!$I$1:$I$1000,SMALL(IF(G$1='Contratações Governo'!$G$1:$G$1000,ROW('Contratações Governo'!$G$1:$G$1000)-ROW('Contratações Governo'!$G$1)+1),ROW(28:28))),"")</f>
        <v>2127.7199999999998</v>
      </c>
      <c r="H66" s="383" t="str" cm="1">
        <f t="array" ref="H66">IFERROR(INDEX('Contratações Governo'!$I$1:$I$1000,SMALL(IF(H$1='Contratações Governo'!$G$1:$G$1000,ROW('Contratações Governo'!$G$1:$G$1000)-ROW('Contratações Governo'!$G$1)+1),ROW(28:28))),"")</f>
        <v/>
      </c>
      <c r="I66" s="276" t="str" cm="1">
        <f t="array" ref="I66">IFERROR(INDEX('Contratações Governo'!$I$1:$I$1000,SMALL(IF(I$1='Contratações Governo'!$G$1:$G$1000,ROW('Contratações Governo'!$G$1:$G$1000)-ROW('Contratações Governo'!$G$1)+1),ROW(28:28))),"")</f>
        <v/>
      </c>
      <c r="J66" s="386" t="str" cm="1">
        <f t="array" ref="J66">IFERROR(INDEX('Contratações Governo'!$I$1:$I$1000,SMALL(IF(J$1='Contratações Governo'!$G$1:$G$1000,ROW('Contratações Governo'!$G$1:$G$1000)-ROW('Contratações Governo'!$G$1)+1),ROW(28:28))),"")</f>
        <v/>
      </c>
      <c r="K66" s="386" t="str" cm="1">
        <f t="array" ref="K66">IFERROR(INDEX('Contratações Governo'!$I$1:$I$1000,SMALL(IF(K$1='Contratações Governo'!$G$1:$G$1000,ROW('Contratações Governo'!$G$1:$G$1000)-ROW('Contratações Governo'!$G$1)+1),ROW(28:28))),"")</f>
        <v/>
      </c>
      <c r="L66" s="383" t="str" cm="1">
        <f t="array" ref="L66">IFERROR(INDEX('Contratações Governo'!$I$1:$I$1000,SMALL(IF(L$1='Contratações Governo'!$G$1:$G$1000,ROW('Contratações Governo'!$G$1:$G$1000)-ROW('Contratações Governo'!$G$1)+1),ROW(28:28))),"")</f>
        <v/>
      </c>
      <c r="M66" s="276" t="str" cm="1">
        <f t="array" ref="M66">IFERROR(INDEX('Contratações Governo'!$I$1:$I$1000,SMALL(IF(M$1='Contratações Governo'!$G$1:$G$1000,ROW('Contratações Governo'!$G$1:$G$1000)-ROW('Contratações Governo'!$G$1)+1),ROW(28:28))),"")</f>
        <v/>
      </c>
      <c r="N66" s="386" t="str" cm="1">
        <f t="array" ref="N66">IFERROR(INDEX('Contratações Governo'!$I$1:$I$1000,SMALL(IF(N$1='Contratações Governo'!$G$1:$G$1000,ROW('Contratações Governo'!$G$1:$G$1000)-ROW('Contratações Governo'!$G$1)+1),ROW(28:28))),"")</f>
        <v/>
      </c>
      <c r="O66" s="386" t="str" cm="1">
        <f t="array" ref="O66">IFERROR(INDEX('Contratações Governo'!$I$1:$I$1000,SMALL(IF(O$1='Contratações Governo'!$G$1:$G$1000,ROW('Contratações Governo'!$G$1:$G$1000)-ROW('Contratações Governo'!$G$1)+1),ROW(28:28))),"")</f>
        <v/>
      </c>
      <c r="P66" s="383" t="str" cm="1">
        <f t="array" ref="P66">IFERROR(INDEX('Contratações Governo'!$I$1:$I$1000,SMALL(IF(P$1='Contratações Governo'!$G$1:$G$1000,ROW('Contratações Governo'!$G$1:$G$1000)-ROW('Contratações Governo'!$G$1)+1),ROW(28:28))),"")</f>
        <v/>
      </c>
      <c r="Q66" s="385" t="str" cm="1">
        <f t="array" ref="Q66">IFERROR(INDEX('Contratações Governo'!$I$1:$I$1000,SMALL(IF(Q$1='Contratações Governo'!$G$1:$G$1000,ROW('Contratações Governo'!$G$1:$G$1000)-ROW('Contratações Governo'!$G$1)+1),ROW(28:28))),"")</f>
        <v/>
      </c>
      <c r="R66" s="385" t="str" cm="1">
        <f t="array" ref="R66">IFERROR(INDEX('Contratações Governo'!$I$1:$I$1000,SMALL(IF(R$1='Contratações Governo'!$G$1:$G$1000,ROW('Contratações Governo'!$G$1:$G$1000)-ROW('Contratações Governo'!$G$1)+1),ROW(28:28))),"")</f>
        <v/>
      </c>
      <c r="S66" s="276" t="str" cm="1">
        <f t="array" ref="S66">IFERROR(INDEX('Contratações Governo'!$I$1:$I$1000,SMALL(IF(S$1='Contratações Governo'!$G$1:$G$1000,ROW('Contratações Governo'!$G$1:$G$1000)-ROW('Contratações Governo'!$G$1)+1),ROW(28:28))),"")</f>
        <v/>
      </c>
      <c r="T66" s="386" t="str" cm="1">
        <f t="array" ref="T66">IFERROR(INDEX('Contratações Governo'!$I$1:$I$1000,SMALL(IF(T$1='Contratações Governo'!$G$1:$G$1000,ROW('Contratações Governo'!$G$1:$G$1000)-ROW('Contratações Governo'!$G$1)+1),ROW(28:28))),"")</f>
        <v/>
      </c>
      <c r="U66" s="386" t="str" cm="1">
        <f t="array" ref="U66">IFERROR(INDEX('Contratações Governo'!$I$1:$I$1000,SMALL(IF(U$1='Contratações Governo'!$G$1:$G$1000,ROW('Contratações Governo'!$G$1:$G$1000)-ROW('Contratações Governo'!$G$1)+1),ROW(28:28))),"")</f>
        <v/>
      </c>
      <c r="V66" s="383" t="str" cm="1">
        <f t="array" ref="V66">IFERROR(INDEX('Contratações Governo'!$I$1:$I$1000,SMALL(IF(V$1='Contratações Governo'!$G$1:$G$1000,ROW('Contratações Governo'!$G$1:$G$1000)-ROW('Contratações Governo'!$G$1)+1),ROW(28:28))),"")</f>
        <v/>
      </c>
      <c r="W66" s="385" t="str" cm="1">
        <f t="array" ref="W66">IFERROR(INDEX('Contratações Governo'!$I$1:$I$1000,SMALL(IF(W$1='Contratações Governo'!$G$1:$G$1000,ROW('Contratações Governo'!$G$1:$G$1000)-ROW('Contratações Governo'!$G$1)+1),ROW(28:28))),"")</f>
        <v/>
      </c>
      <c r="X66" s="385" t="str" cm="1">
        <f t="array" ref="X66">IFERROR(INDEX('Contratações Governo'!$I$1:$I$1000,SMALL(IF(X$1='Contratações Governo'!$G$1:$G$1000,ROW('Contratações Governo'!$G$1:$G$1000)-ROW('Contratações Governo'!$G$1)+1),ROW(28:28))),"")</f>
        <v/>
      </c>
      <c r="Y66" s="276" t="str" cm="1">
        <f t="array" ref="Y66">IFERROR(INDEX('Contratações Governo'!$I$1:$I$1000,SMALL(IF(Y$1='Contratações Governo'!$G$1:$G$1000,ROW('Contratações Governo'!$G$1:$G$1000)-ROW('Contratações Governo'!$G$1)+1),ROW(28:28))),"")</f>
        <v/>
      </c>
      <c r="Z66" s="386" t="str" cm="1">
        <f t="array" ref="Z66">IFERROR(INDEX('Contratações Governo'!$I$1:$I$1000,SMALL(IF(Z$1='Contratações Governo'!$G$1:$G$1000,ROW('Contratações Governo'!$G$1:$G$1000)-ROW('Contratações Governo'!$G$1)+1),ROW(28:28))),"")</f>
        <v/>
      </c>
      <c r="AA66" s="386" t="str" cm="1">
        <f t="array" ref="AA66">IFERROR(INDEX('Contratações Governo'!$I$1:$I$1000,SMALL(IF(AA$1='Contratações Governo'!$G$1:$G$1000,ROW('Contratações Governo'!$G$1:$G$1000)-ROW('Contratações Governo'!$G$1)+1),ROW(28:28))),"")</f>
        <v/>
      </c>
      <c r="AB66" s="383" t="str" cm="1">
        <f t="array" ref="AB66">IFERROR(INDEX('Contratações Governo'!$I$1:$I$1000,SMALL(IF(AB$1='Contratações Governo'!$G$1:$G$1000,ROW('Contratações Governo'!$G$1:$G$1000)-ROW('Contratações Governo'!$G$1)+1),ROW(28:28))),"")</f>
        <v/>
      </c>
      <c r="AC66" s="385" t="str" cm="1">
        <f t="array" ref="AC66">IFERROR(INDEX('Contratações Governo'!$I$1:$I$1000,SMALL(IF(AC$1='Contratações Governo'!$G$1:$G$1000,ROW('Contratações Governo'!$G$1:$G$1000)-ROW('Contratações Governo'!$G$1)+1),ROW(28:28))),"")</f>
        <v/>
      </c>
      <c r="AD66" s="385" t="str" cm="1">
        <f t="array" ref="AD66">IFERROR(INDEX('Contratações Governo'!$I$1:$I$1000,SMALL(IF(AD$1='Contratações Governo'!$G$1:$G$1000,ROW('Contratações Governo'!$G$1:$G$1000)-ROW('Contratações Governo'!$G$1)+1),ROW(28:28))),"")</f>
        <v/>
      </c>
      <c r="AE66" s="276" t="str" cm="1">
        <f t="array" ref="AE66">IFERROR(INDEX('Contratações Governo'!$I$1:$I$1000,SMALL(IF(AE$1='Contratações Governo'!$G$1:$G$1000,ROW('Contratações Governo'!$G$1:$G$1000)-ROW('Contratações Governo'!$G$1)+1),ROW(28:28))),"")</f>
        <v/>
      </c>
      <c r="AF66" s="386" t="str" cm="1">
        <f t="array" ref="AF66">IFERROR(INDEX('Contratações Governo'!$I$1:$I$1000,SMALL(IF(AF$1='Contratações Governo'!$G$1:$G$1000,ROW('Contratações Governo'!$G$1:$G$1000)-ROW('Contratações Governo'!$G$1)+1),ROW(28:28))),"")</f>
        <v/>
      </c>
      <c r="AG66" s="386" t="str" cm="1">
        <f t="array" ref="AG66">IFERROR(INDEX('Contratações Governo'!$I$1:$I$1000,SMALL(IF(AG$1='Contratações Governo'!$G$1:$G$1000,ROW('Contratações Governo'!$G$1:$G$1000)-ROW('Contratações Governo'!$G$1)+1),ROW(28:28))),"")</f>
        <v/>
      </c>
      <c r="AH66" s="626" t="str" cm="1">
        <f t="array" ref="AH66">IFERROR(INDEX('Contratações Governo'!$I$1:$I$1000,SMALL(IF(AH$1='Contratações Governo'!$G$1:$G$1000,ROW('Contratações Governo'!$G$1:$G$1000)-ROW('Contratações Governo'!$G$1)+1),ROW(28:28))),"")</f>
        <v/>
      </c>
      <c r="AI66" s="386" t="str" cm="1">
        <f t="array" ref="AI66">IFERROR(INDEX('Contratações Governo'!$I$1:$I$1000,SMALL(IF(AI$1='Contratações Governo'!$G$1:$G$1000,ROW('Contratações Governo'!$G$1:$G$1000)-ROW('Contratações Governo'!$G$1)+1),ROW(28:28))),"")</f>
        <v/>
      </c>
      <c r="AJ66" s="549" t="str" cm="1">
        <f t="array" ref="AJ66">IFERROR(INDEX('Contratações Governo'!$I$1:$I$1000,SMALL(IF(AJ$1='Contratações Governo'!$G$1:$G$1000,ROW('Contratações Governo'!$G$1:$G$1000)-ROW('Contratações Governo'!$G$1)+1),ROW(28:28))),"")</f>
        <v/>
      </c>
    </row>
    <row r="67" spans="1:36" x14ac:dyDescent="0.25">
      <c r="A67" s="692"/>
      <c r="B67" s="383" t="str" cm="1">
        <f t="array" ref="B67">IFERROR(INDEX('Contratações Governo'!$I$1:$I$1000,SMALL(IF(B$1='Contratações Governo'!$G$1:$G$1000,ROW('Contratações Governo'!$G$1:$G$1000)-ROW('Contratações Governo'!$G$1)+1),ROW(29:29))),"")</f>
        <v/>
      </c>
      <c r="C67" s="385" t="str" cm="1">
        <f t="array" ref="C67">IFERROR(INDEX('Contratações Governo'!$I$1:$I$1000,SMALL(IF(C$1='Contratações Governo'!$G$1:$G$1000,ROW('Contratações Governo'!$G$1:$G$1000)-ROW('Contratações Governo'!$G$1)+1),ROW(29:29))),"")</f>
        <v/>
      </c>
      <c r="D67" s="385" t="str" cm="1">
        <f t="array" ref="D67">IFERROR(INDEX('Contratações Governo'!$I$1:$I$1000,SMALL(IF(D$1='Contratações Governo'!$G$1:$G$1000,ROW('Contratações Governo'!$G$1:$G$1000)-ROW('Contratações Governo'!$G$1)+1),ROW(29:29))),"")</f>
        <v/>
      </c>
      <c r="E67" s="276" t="str" cm="1">
        <f t="array" ref="E67">IFERROR(INDEX('Contratações Governo'!$I$1:$I$1000,SMALL(IF(E$1='Contratações Governo'!$G$1:$G$1000,ROW('Contratações Governo'!$G$1:$G$1000)-ROW('Contratações Governo'!$G$1)+1),ROW(29:29))),"")</f>
        <v/>
      </c>
      <c r="F67" s="386" t="str" cm="1">
        <f t="array" ref="F67">IFERROR(INDEX('Contratações Governo'!$I$1:$I$1000,SMALL(IF(F$1='Contratações Governo'!$G$1:$G$1000,ROW('Contratações Governo'!$G$1:$G$1000)-ROW('Contratações Governo'!$G$1)+1),ROW(29:29))),"")</f>
        <v/>
      </c>
      <c r="G67" s="386" cm="1">
        <f t="array" ref="G67">IFERROR(INDEX('Contratações Governo'!$I$1:$I$1000,SMALL(IF(G$1='Contratações Governo'!$G$1:$G$1000,ROW('Contratações Governo'!$G$1:$G$1000)-ROW('Contratações Governo'!$G$1)+1),ROW(29:29))),"")</f>
        <v>2127.7199999999998</v>
      </c>
      <c r="H67" s="383" t="str" cm="1">
        <f t="array" ref="H67">IFERROR(INDEX('Contratações Governo'!$I$1:$I$1000,SMALL(IF(H$1='Contratações Governo'!$G$1:$G$1000,ROW('Contratações Governo'!$G$1:$G$1000)-ROW('Contratações Governo'!$G$1)+1),ROW(29:29))),"")</f>
        <v/>
      </c>
      <c r="I67" s="276" t="str" cm="1">
        <f t="array" ref="I67">IFERROR(INDEX('Contratações Governo'!$I$1:$I$1000,SMALL(IF(I$1='Contratações Governo'!$G$1:$G$1000,ROW('Contratações Governo'!$G$1:$G$1000)-ROW('Contratações Governo'!$G$1)+1),ROW(29:29))),"")</f>
        <v/>
      </c>
      <c r="J67" s="386" t="str" cm="1">
        <f t="array" ref="J67">IFERROR(INDEX('Contratações Governo'!$I$1:$I$1000,SMALL(IF(J$1='Contratações Governo'!$G$1:$G$1000,ROW('Contratações Governo'!$G$1:$G$1000)-ROW('Contratações Governo'!$G$1)+1),ROW(29:29))),"")</f>
        <v/>
      </c>
      <c r="K67" s="386" t="str" cm="1">
        <f t="array" ref="K67">IFERROR(INDEX('Contratações Governo'!$I$1:$I$1000,SMALL(IF(K$1='Contratações Governo'!$G$1:$G$1000,ROW('Contratações Governo'!$G$1:$G$1000)-ROW('Contratações Governo'!$G$1)+1),ROW(29:29))),"")</f>
        <v/>
      </c>
      <c r="L67" s="383" t="str" cm="1">
        <f t="array" ref="L67">IFERROR(INDEX('Contratações Governo'!$I$1:$I$1000,SMALL(IF(L$1='Contratações Governo'!$G$1:$G$1000,ROW('Contratações Governo'!$G$1:$G$1000)-ROW('Contratações Governo'!$G$1)+1),ROW(29:29))),"")</f>
        <v/>
      </c>
      <c r="M67" s="276" t="str" cm="1">
        <f t="array" ref="M67">IFERROR(INDEX('Contratações Governo'!$I$1:$I$1000,SMALL(IF(M$1='Contratações Governo'!$G$1:$G$1000,ROW('Contratações Governo'!$G$1:$G$1000)-ROW('Contratações Governo'!$G$1)+1),ROW(29:29))),"")</f>
        <v/>
      </c>
      <c r="N67" s="386" t="str" cm="1">
        <f t="array" ref="N67">IFERROR(INDEX('Contratações Governo'!$I$1:$I$1000,SMALL(IF(N$1='Contratações Governo'!$G$1:$G$1000,ROW('Contratações Governo'!$G$1:$G$1000)-ROW('Contratações Governo'!$G$1)+1),ROW(29:29))),"")</f>
        <v/>
      </c>
      <c r="O67" s="386" t="str" cm="1">
        <f t="array" ref="O67">IFERROR(INDEX('Contratações Governo'!$I$1:$I$1000,SMALL(IF(O$1='Contratações Governo'!$G$1:$G$1000,ROW('Contratações Governo'!$G$1:$G$1000)-ROW('Contratações Governo'!$G$1)+1),ROW(29:29))),"")</f>
        <v/>
      </c>
      <c r="P67" s="383" t="str" cm="1">
        <f t="array" ref="P67">IFERROR(INDEX('Contratações Governo'!$I$1:$I$1000,SMALL(IF(P$1='Contratações Governo'!$G$1:$G$1000,ROW('Contratações Governo'!$G$1:$G$1000)-ROW('Contratações Governo'!$G$1)+1),ROW(29:29))),"")</f>
        <v/>
      </c>
      <c r="Q67" s="385" t="str" cm="1">
        <f t="array" ref="Q67">IFERROR(INDEX('Contratações Governo'!$I$1:$I$1000,SMALL(IF(Q$1='Contratações Governo'!$G$1:$G$1000,ROW('Contratações Governo'!$G$1:$G$1000)-ROW('Contratações Governo'!$G$1)+1),ROW(29:29))),"")</f>
        <v/>
      </c>
      <c r="R67" s="385" t="str" cm="1">
        <f t="array" ref="R67">IFERROR(INDEX('Contratações Governo'!$I$1:$I$1000,SMALL(IF(R$1='Contratações Governo'!$G$1:$G$1000,ROW('Contratações Governo'!$G$1:$G$1000)-ROW('Contratações Governo'!$G$1)+1),ROW(29:29))),"")</f>
        <v/>
      </c>
      <c r="S67" s="276" t="str" cm="1">
        <f t="array" ref="S67">IFERROR(INDEX('Contratações Governo'!$I$1:$I$1000,SMALL(IF(S$1='Contratações Governo'!$G$1:$G$1000,ROW('Contratações Governo'!$G$1:$G$1000)-ROW('Contratações Governo'!$G$1)+1),ROW(29:29))),"")</f>
        <v/>
      </c>
      <c r="T67" s="386" t="str" cm="1">
        <f t="array" ref="T67">IFERROR(INDEX('Contratações Governo'!$I$1:$I$1000,SMALL(IF(T$1='Contratações Governo'!$G$1:$G$1000,ROW('Contratações Governo'!$G$1:$G$1000)-ROW('Contratações Governo'!$G$1)+1),ROW(29:29))),"")</f>
        <v/>
      </c>
      <c r="U67" s="386" t="str" cm="1">
        <f t="array" ref="U67">IFERROR(INDEX('Contratações Governo'!$I$1:$I$1000,SMALL(IF(U$1='Contratações Governo'!$G$1:$G$1000,ROW('Contratações Governo'!$G$1:$G$1000)-ROW('Contratações Governo'!$G$1)+1),ROW(29:29))),"")</f>
        <v/>
      </c>
      <c r="V67" s="383" t="str" cm="1">
        <f t="array" ref="V67">IFERROR(INDEX('Contratações Governo'!$I$1:$I$1000,SMALL(IF(V$1='Contratações Governo'!$G$1:$G$1000,ROW('Contratações Governo'!$G$1:$G$1000)-ROW('Contratações Governo'!$G$1)+1),ROW(29:29))),"")</f>
        <v/>
      </c>
      <c r="W67" s="385" t="str" cm="1">
        <f t="array" ref="W67">IFERROR(INDEX('Contratações Governo'!$I$1:$I$1000,SMALL(IF(W$1='Contratações Governo'!$G$1:$G$1000,ROW('Contratações Governo'!$G$1:$G$1000)-ROW('Contratações Governo'!$G$1)+1),ROW(29:29))),"")</f>
        <v/>
      </c>
      <c r="X67" s="385" t="str" cm="1">
        <f t="array" ref="X67">IFERROR(INDEX('Contratações Governo'!$I$1:$I$1000,SMALL(IF(X$1='Contratações Governo'!$G$1:$G$1000,ROW('Contratações Governo'!$G$1:$G$1000)-ROW('Contratações Governo'!$G$1)+1),ROW(29:29))),"")</f>
        <v/>
      </c>
      <c r="Y67" s="276" t="str" cm="1">
        <f t="array" ref="Y67">IFERROR(INDEX('Contratações Governo'!$I$1:$I$1000,SMALL(IF(Y$1='Contratações Governo'!$G$1:$G$1000,ROW('Contratações Governo'!$G$1:$G$1000)-ROW('Contratações Governo'!$G$1)+1),ROW(29:29))),"")</f>
        <v/>
      </c>
      <c r="Z67" s="386" t="str" cm="1">
        <f t="array" ref="Z67">IFERROR(INDEX('Contratações Governo'!$I$1:$I$1000,SMALL(IF(Z$1='Contratações Governo'!$G$1:$G$1000,ROW('Contratações Governo'!$G$1:$G$1000)-ROW('Contratações Governo'!$G$1)+1),ROW(29:29))),"")</f>
        <v/>
      </c>
      <c r="AA67" s="386" t="str" cm="1">
        <f t="array" ref="AA67">IFERROR(INDEX('Contratações Governo'!$I$1:$I$1000,SMALL(IF(AA$1='Contratações Governo'!$G$1:$G$1000,ROW('Contratações Governo'!$G$1:$G$1000)-ROW('Contratações Governo'!$G$1)+1),ROW(29:29))),"")</f>
        <v/>
      </c>
      <c r="AB67" s="383" t="str" cm="1">
        <f t="array" ref="AB67">IFERROR(INDEX('Contratações Governo'!$I$1:$I$1000,SMALL(IF(AB$1='Contratações Governo'!$G$1:$G$1000,ROW('Contratações Governo'!$G$1:$G$1000)-ROW('Contratações Governo'!$G$1)+1),ROW(29:29))),"")</f>
        <v/>
      </c>
      <c r="AC67" s="385" t="str" cm="1">
        <f t="array" ref="AC67">IFERROR(INDEX('Contratações Governo'!$I$1:$I$1000,SMALL(IF(AC$1='Contratações Governo'!$G$1:$G$1000,ROW('Contratações Governo'!$G$1:$G$1000)-ROW('Contratações Governo'!$G$1)+1),ROW(29:29))),"")</f>
        <v/>
      </c>
      <c r="AD67" s="385" t="str" cm="1">
        <f t="array" ref="AD67">IFERROR(INDEX('Contratações Governo'!$I$1:$I$1000,SMALL(IF(AD$1='Contratações Governo'!$G$1:$G$1000,ROW('Contratações Governo'!$G$1:$G$1000)-ROW('Contratações Governo'!$G$1)+1),ROW(29:29))),"")</f>
        <v/>
      </c>
      <c r="AE67" s="276" t="str" cm="1">
        <f t="array" ref="AE67">IFERROR(INDEX('Contratações Governo'!$I$1:$I$1000,SMALL(IF(AE$1='Contratações Governo'!$G$1:$G$1000,ROW('Contratações Governo'!$G$1:$G$1000)-ROW('Contratações Governo'!$G$1)+1),ROW(29:29))),"")</f>
        <v/>
      </c>
      <c r="AF67" s="386" t="str" cm="1">
        <f t="array" ref="AF67">IFERROR(INDEX('Contratações Governo'!$I$1:$I$1000,SMALL(IF(AF$1='Contratações Governo'!$G$1:$G$1000,ROW('Contratações Governo'!$G$1:$G$1000)-ROW('Contratações Governo'!$G$1)+1),ROW(29:29))),"")</f>
        <v/>
      </c>
      <c r="AG67" s="386" t="str" cm="1">
        <f t="array" ref="AG67">IFERROR(INDEX('Contratações Governo'!$I$1:$I$1000,SMALL(IF(AG$1='Contratações Governo'!$G$1:$G$1000,ROW('Contratações Governo'!$G$1:$G$1000)-ROW('Contratações Governo'!$G$1)+1),ROW(29:29))),"")</f>
        <v/>
      </c>
      <c r="AH67" s="626" t="str" cm="1">
        <f t="array" ref="AH67">IFERROR(INDEX('Contratações Governo'!$I$1:$I$1000,SMALL(IF(AH$1='Contratações Governo'!$G$1:$G$1000,ROW('Contratações Governo'!$G$1:$G$1000)-ROW('Contratações Governo'!$G$1)+1),ROW(29:29))),"")</f>
        <v/>
      </c>
      <c r="AI67" s="386" t="str" cm="1">
        <f t="array" ref="AI67">IFERROR(INDEX('Contratações Governo'!$I$1:$I$1000,SMALL(IF(AI$1='Contratações Governo'!$G$1:$G$1000,ROW('Contratações Governo'!$G$1:$G$1000)-ROW('Contratações Governo'!$G$1)+1),ROW(29:29))),"")</f>
        <v/>
      </c>
      <c r="AJ67" s="549" t="str" cm="1">
        <f t="array" ref="AJ67">IFERROR(INDEX('Contratações Governo'!$I$1:$I$1000,SMALL(IF(AJ$1='Contratações Governo'!$G$1:$G$1000,ROW('Contratações Governo'!$G$1:$G$1000)-ROW('Contratações Governo'!$G$1)+1),ROW(29:29))),"")</f>
        <v/>
      </c>
    </row>
    <row r="68" spans="1:36" x14ac:dyDescent="0.25">
      <c r="A68" s="692"/>
      <c r="B68" s="383" t="str" cm="1">
        <f t="array" ref="B68">IFERROR(INDEX('Contratações Governo'!$I$1:$I$1000,SMALL(IF(B$1='Contratações Governo'!$G$1:$G$1000,ROW('Contratações Governo'!$G$1:$G$1000)-ROW('Contratações Governo'!$G$1)+1),ROW(30:30))),"")</f>
        <v/>
      </c>
      <c r="C68" s="385" t="str" cm="1">
        <f t="array" ref="C68">IFERROR(INDEX('Contratações Governo'!$I$1:$I$1000,SMALL(IF(C$1='Contratações Governo'!$G$1:$G$1000,ROW('Contratações Governo'!$G$1:$G$1000)-ROW('Contratações Governo'!$G$1)+1),ROW(30:30))),"")</f>
        <v/>
      </c>
      <c r="D68" s="385" t="str" cm="1">
        <f t="array" ref="D68">IFERROR(INDEX('Contratações Governo'!$I$1:$I$1000,SMALL(IF(D$1='Contratações Governo'!$G$1:$G$1000,ROW('Contratações Governo'!$G$1:$G$1000)-ROW('Contratações Governo'!$G$1)+1),ROW(30:30))),"")</f>
        <v/>
      </c>
      <c r="E68" s="276" t="str" cm="1">
        <f t="array" ref="E68">IFERROR(INDEX('Contratações Governo'!$I$1:$I$1000,SMALL(IF(E$1='Contratações Governo'!$G$1:$G$1000,ROW('Contratações Governo'!$G$1:$G$1000)-ROW('Contratações Governo'!$G$1)+1),ROW(30:30))),"")</f>
        <v/>
      </c>
      <c r="F68" s="386" t="str" cm="1">
        <f t="array" ref="F68">IFERROR(INDEX('Contratações Governo'!$I$1:$I$1000,SMALL(IF(F$1='Contratações Governo'!$G$1:$G$1000,ROW('Contratações Governo'!$G$1:$G$1000)-ROW('Contratações Governo'!$G$1)+1),ROW(30:30))),"")</f>
        <v/>
      </c>
      <c r="G68" s="386" cm="1">
        <f t="array" ref="G68">IFERROR(INDEX('Contratações Governo'!$I$1:$I$1000,SMALL(IF(G$1='Contratações Governo'!$G$1:$G$1000,ROW('Contratações Governo'!$G$1:$G$1000)-ROW('Contratações Governo'!$G$1)+1),ROW(30:30))),"")</f>
        <v>3066.26</v>
      </c>
      <c r="H68" s="383" t="str" cm="1">
        <f t="array" ref="H68">IFERROR(INDEX('Contratações Governo'!$I$1:$I$1000,SMALL(IF(H$1='Contratações Governo'!$G$1:$G$1000,ROW('Contratações Governo'!$G$1:$G$1000)-ROW('Contratações Governo'!$G$1)+1),ROW(30:30))),"")</f>
        <v/>
      </c>
      <c r="I68" s="276" t="str" cm="1">
        <f t="array" ref="I68">IFERROR(INDEX('Contratações Governo'!$I$1:$I$1000,SMALL(IF(I$1='Contratações Governo'!$G$1:$G$1000,ROW('Contratações Governo'!$G$1:$G$1000)-ROW('Contratações Governo'!$G$1)+1),ROW(30:30))),"")</f>
        <v/>
      </c>
      <c r="J68" s="386" t="str" cm="1">
        <f t="array" ref="J68">IFERROR(INDEX('Contratações Governo'!$I$1:$I$1000,SMALL(IF(J$1='Contratações Governo'!$G$1:$G$1000,ROW('Contratações Governo'!$G$1:$G$1000)-ROW('Contratações Governo'!$G$1)+1),ROW(30:30))),"")</f>
        <v/>
      </c>
      <c r="K68" s="386" t="str" cm="1">
        <f t="array" ref="K68">IFERROR(INDEX('Contratações Governo'!$I$1:$I$1000,SMALL(IF(K$1='Contratações Governo'!$G$1:$G$1000,ROW('Contratações Governo'!$G$1:$G$1000)-ROW('Contratações Governo'!$G$1)+1),ROW(30:30))),"")</f>
        <v/>
      </c>
      <c r="L68" s="383" t="str" cm="1">
        <f t="array" ref="L68">IFERROR(INDEX('Contratações Governo'!$I$1:$I$1000,SMALL(IF(L$1='Contratações Governo'!$G$1:$G$1000,ROW('Contratações Governo'!$G$1:$G$1000)-ROW('Contratações Governo'!$G$1)+1),ROW(30:30))),"")</f>
        <v/>
      </c>
      <c r="M68" s="276" t="str" cm="1">
        <f t="array" ref="M68">IFERROR(INDEX('Contratações Governo'!$I$1:$I$1000,SMALL(IF(M$1='Contratações Governo'!$G$1:$G$1000,ROW('Contratações Governo'!$G$1:$G$1000)-ROW('Contratações Governo'!$G$1)+1),ROW(30:30))),"")</f>
        <v/>
      </c>
      <c r="N68" s="386" t="str" cm="1">
        <f t="array" ref="N68">IFERROR(INDEX('Contratações Governo'!$I$1:$I$1000,SMALL(IF(N$1='Contratações Governo'!$G$1:$G$1000,ROW('Contratações Governo'!$G$1:$G$1000)-ROW('Contratações Governo'!$G$1)+1),ROW(30:30))),"")</f>
        <v/>
      </c>
      <c r="O68" s="386" t="str" cm="1">
        <f t="array" ref="O68">IFERROR(INDEX('Contratações Governo'!$I$1:$I$1000,SMALL(IF(O$1='Contratações Governo'!$G$1:$G$1000,ROW('Contratações Governo'!$G$1:$G$1000)-ROW('Contratações Governo'!$G$1)+1),ROW(30:30))),"")</f>
        <v/>
      </c>
      <c r="P68" s="383" t="str" cm="1">
        <f t="array" ref="P68">IFERROR(INDEX('Contratações Governo'!$I$1:$I$1000,SMALL(IF(P$1='Contratações Governo'!$G$1:$G$1000,ROW('Contratações Governo'!$G$1:$G$1000)-ROW('Contratações Governo'!$G$1)+1),ROW(30:30))),"")</f>
        <v/>
      </c>
      <c r="Q68" s="385" t="str" cm="1">
        <f t="array" ref="Q68">IFERROR(INDEX('Contratações Governo'!$I$1:$I$1000,SMALL(IF(Q$1='Contratações Governo'!$G$1:$G$1000,ROW('Contratações Governo'!$G$1:$G$1000)-ROW('Contratações Governo'!$G$1)+1),ROW(30:30))),"")</f>
        <v/>
      </c>
      <c r="R68" s="385" t="str" cm="1">
        <f t="array" ref="R68">IFERROR(INDEX('Contratações Governo'!$I$1:$I$1000,SMALL(IF(R$1='Contratações Governo'!$G$1:$G$1000,ROW('Contratações Governo'!$G$1:$G$1000)-ROW('Contratações Governo'!$G$1)+1),ROW(30:30))),"")</f>
        <v/>
      </c>
      <c r="S68" s="276" t="str" cm="1">
        <f t="array" ref="S68">IFERROR(INDEX('Contratações Governo'!$I$1:$I$1000,SMALL(IF(S$1='Contratações Governo'!$G$1:$G$1000,ROW('Contratações Governo'!$G$1:$G$1000)-ROW('Contratações Governo'!$G$1)+1),ROW(30:30))),"")</f>
        <v/>
      </c>
      <c r="T68" s="386" t="str" cm="1">
        <f t="array" ref="T68">IFERROR(INDEX('Contratações Governo'!$I$1:$I$1000,SMALL(IF(T$1='Contratações Governo'!$G$1:$G$1000,ROW('Contratações Governo'!$G$1:$G$1000)-ROW('Contratações Governo'!$G$1)+1),ROW(30:30))),"")</f>
        <v/>
      </c>
      <c r="U68" s="386" t="str" cm="1">
        <f t="array" ref="U68">IFERROR(INDEX('Contratações Governo'!$I$1:$I$1000,SMALL(IF(U$1='Contratações Governo'!$G$1:$G$1000,ROW('Contratações Governo'!$G$1:$G$1000)-ROW('Contratações Governo'!$G$1)+1),ROW(30:30))),"")</f>
        <v/>
      </c>
      <c r="V68" s="383" t="str" cm="1">
        <f t="array" ref="V68">IFERROR(INDEX('Contratações Governo'!$I$1:$I$1000,SMALL(IF(V$1='Contratações Governo'!$G$1:$G$1000,ROW('Contratações Governo'!$G$1:$G$1000)-ROW('Contratações Governo'!$G$1)+1),ROW(30:30))),"")</f>
        <v/>
      </c>
      <c r="W68" s="385" t="str" cm="1">
        <f t="array" ref="W68">IFERROR(INDEX('Contratações Governo'!$I$1:$I$1000,SMALL(IF(W$1='Contratações Governo'!$G$1:$G$1000,ROW('Contratações Governo'!$G$1:$G$1000)-ROW('Contratações Governo'!$G$1)+1),ROW(30:30))),"")</f>
        <v/>
      </c>
      <c r="X68" s="385" t="str" cm="1">
        <f t="array" ref="X68">IFERROR(INDEX('Contratações Governo'!$I$1:$I$1000,SMALL(IF(X$1='Contratações Governo'!$G$1:$G$1000,ROW('Contratações Governo'!$G$1:$G$1000)-ROW('Contratações Governo'!$G$1)+1),ROW(30:30))),"")</f>
        <v/>
      </c>
      <c r="Y68" s="276" t="str" cm="1">
        <f t="array" ref="Y68">IFERROR(INDEX('Contratações Governo'!$I$1:$I$1000,SMALL(IF(Y$1='Contratações Governo'!$G$1:$G$1000,ROW('Contratações Governo'!$G$1:$G$1000)-ROW('Contratações Governo'!$G$1)+1),ROW(30:30))),"")</f>
        <v/>
      </c>
      <c r="Z68" s="386" t="str" cm="1">
        <f t="array" ref="Z68">IFERROR(INDEX('Contratações Governo'!$I$1:$I$1000,SMALL(IF(Z$1='Contratações Governo'!$G$1:$G$1000,ROW('Contratações Governo'!$G$1:$G$1000)-ROW('Contratações Governo'!$G$1)+1),ROW(30:30))),"")</f>
        <v/>
      </c>
      <c r="AA68" s="386" t="str" cm="1">
        <f t="array" ref="AA68">IFERROR(INDEX('Contratações Governo'!$I$1:$I$1000,SMALL(IF(AA$1='Contratações Governo'!$G$1:$G$1000,ROW('Contratações Governo'!$G$1:$G$1000)-ROW('Contratações Governo'!$G$1)+1),ROW(30:30))),"")</f>
        <v/>
      </c>
      <c r="AB68" s="383" t="str" cm="1">
        <f t="array" ref="AB68">IFERROR(INDEX('Contratações Governo'!$I$1:$I$1000,SMALL(IF(AB$1='Contratações Governo'!$G$1:$G$1000,ROW('Contratações Governo'!$G$1:$G$1000)-ROW('Contratações Governo'!$G$1)+1),ROW(30:30))),"")</f>
        <v/>
      </c>
      <c r="AC68" s="385" t="str" cm="1">
        <f t="array" ref="AC68">IFERROR(INDEX('Contratações Governo'!$I$1:$I$1000,SMALL(IF(AC$1='Contratações Governo'!$G$1:$G$1000,ROW('Contratações Governo'!$G$1:$G$1000)-ROW('Contratações Governo'!$G$1)+1),ROW(30:30))),"")</f>
        <v/>
      </c>
      <c r="AD68" s="385" t="str" cm="1">
        <f t="array" ref="AD68">IFERROR(INDEX('Contratações Governo'!$I$1:$I$1000,SMALL(IF(AD$1='Contratações Governo'!$G$1:$G$1000,ROW('Contratações Governo'!$G$1:$G$1000)-ROW('Contratações Governo'!$G$1)+1),ROW(30:30))),"")</f>
        <v/>
      </c>
      <c r="AE68" s="276" t="str" cm="1">
        <f t="array" ref="AE68">IFERROR(INDEX('Contratações Governo'!$I$1:$I$1000,SMALL(IF(AE$1='Contratações Governo'!$G$1:$G$1000,ROW('Contratações Governo'!$G$1:$G$1000)-ROW('Contratações Governo'!$G$1)+1),ROW(30:30))),"")</f>
        <v/>
      </c>
      <c r="AF68" s="386" t="str" cm="1">
        <f t="array" ref="AF68">IFERROR(INDEX('Contratações Governo'!$I$1:$I$1000,SMALL(IF(AF$1='Contratações Governo'!$G$1:$G$1000,ROW('Contratações Governo'!$G$1:$G$1000)-ROW('Contratações Governo'!$G$1)+1),ROW(30:30))),"")</f>
        <v/>
      </c>
      <c r="AG68" s="386" t="str" cm="1">
        <f t="array" ref="AG68">IFERROR(INDEX('Contratações Governo'!$I$1:$I$1000,SMALL(IF(AG$1='Contratações Governo'!$G$1:$G$1000,ROW('Contratações Governo'!$G$1:$G$1000)-ROW('Contratações Governo'!$G$1)+1),ROW(30:30))),"")</f>
        <v/>
      </c>
      <c r="AH68" s="626" t="str" cm="1">
        <f t="array" ref="AH68">IFERROR(INDEX('Contratações Governo'!$I$1:$I$1000,SMALL(IF(AH$1='Contratações Governo'!$G$1:$G$1000,ROW('Contratações Governo'!$G$1:$G$1000)-ROW('Contratações Governo'!$G$1)+1),ROW(30:30))),"")</f>
        <v/>
      </c>
      <c r="AI68" s="386" t="str" cm="1">
        <f t="array" ref="AI68">IFERROR(INDEX('Contratações Governo'!$I$1:$I$1000,SMALL(IF(AI$1='Contratações Governo'!$G$1:$G$1000,ROW('Contratações Governo'!$G$1:$G$1000)-ROW('Contratações Governo'!$G$1)+1),ROW(30:30))),"")</f>
        <v/>
      </c>
      <c r="AJ68" s="549" t="str" cm="1">
        <f t="array" ref="AJ68">IFERROR(INDEX('Contratações Governo'!$I$1:$I$1000,SMALL(IF(AJ$1='Contratações Governo'!$G$1:$G$1000,ROW('Contratações Governo'!$G$1:$G$1000)-ROW('Contratações Governo'!$G$1)+1),ROW(30:30))),"")</f>
        <v/>
      </c>
    </row>
    <row r="69" spans="1:36" x14ac:dyDescent="0.25">
      <c r="A69" s="692"/>
      <c r="B69" s="383" t="str" cm="1">
        <f t="array" ref="B69">IFERROR(INDEX('Contratações Governo'!$I$1:$I$1000,SMALL(IF(B$1='Contratações Governo'!$G$1:$G$1000,ROW('Contratações Governo'!$G$1:$G$1000)-ROW('Contratações Governo'!$G$1)+1),ROW(31:31))),"")</f>
        <v/>
      </c>
      <c r="C69" s="385" t="str" cm="1">
        <f t="array" ref="C69">IFERROR(INDEX('Contratações Governo'!$I$1:$I$1000,SMALL(IF(C$1='Contratações Governo'!$G$1:$G$1000,ROW('Contratações Governo'!$G$1:$G$1000)-ROW('Contratações Governo'!$G$1)+1),ROW(31:31))),"")</f>
        <v/>
      </c>
      <c r="D69" s="385" t="str" cm="1">
        <f t="array" ref="D69">IFERROR(INDEX('Contratações Governo'!$I$1:$I$1000,SMALL(IF(D$1='Contratações Governo'!$G$1:$G$1000,ROW('Contratações Governo'!$G$1:$G$1000)-ROW('Contratações Governo'!$G$1)+1),ROW(31:31))),"")</f>
        <v/>
      </c>
      <c r="E69" s="276" t="str" cm="1">
        <f t="array" ref="E69">IFERROR(INDEX('Contratações Governo'!$I$1:$I$1000,SMALL(IF(E$1='Contratações Governo'!$G$1:$G$1000,ROW('Contratações Governo'!$G$1:$G$1000)-ROW('Contratações Governo'!$G$1)+1),ROW(31:31))),"")</f>
        <v/>
      </c>
      <c r="F69" s="386" t="str" cm="1">
        <f t="array" ref="F69">IFERROR(INDEX('Contratações Governo'!$I$1:$I$1000,SMALL(IF(F$1='Contratações Governo'!$G$1:$G$1000,ROW('Contratações Governo'!$G$1:$G$1000)-ROW('Contratações Governo'!$G$1)+1),ROW(31:31))),"")</f>
        <v/>
      </c>
      <c r="G69" s="386" cm="1">
        <f t="array" ref="G69">IFERROR(INDEX('Contratações Governo'!$I$1:$I$1000,SMALL(IF(G$1='Contratações Governo'!$G$1:$G$1000,ROW('Contratações Governo'!$G$1:$G$1000)-ROW('Contratações Governo'!$G$1)+1),ROW(31:31))),"")</f>
        <v>3256</v>
      </c>
      <c r="H69" s="383" t="str" cm="1">
        <f t="array" ref="H69">IFERROR(INDEX('Contratações Governo'!$I$1:$I$1000,SMALL(IF(H$1='Contratações Governo'!$G$1:$G$1000,ROW('Contratações Governo'!$G$1:$G$1000)-ROW('Contratações Governo'!$G$1)+1),ROW(31:31))),"")</f>
        <v/>
      </c>
      <c r="I69" s="276" t="str" cm="1">
        <f t="array" ref="I69">IFERROR(INDEX('Contratações Governo'!$I$1:$I$1000,SMALL(IF(I$1='Contratações Governo'!$G$1:$G$1000,ROW('Contratações Governo'!$G$1:$G$1000)-ROW('Contratações Governo'!$G$1)+1),ROW(31:31))),"")</f>
        <v/>
      </c>
      <c r="J69" s="386" t="str" cm="1">
        <f t="array" ref="J69">IFERROR(INDEX('Contratações Governo'!$I$1:$I$1000,SMALL(IF(J$1='Contratações Governo'!$G$1:$G$1000,ROW('Contratações Governo'!$G$1:$G$1000)-ROW('Contratações Governo'!$G$1)+1),ROW(31:31))),"")</f>
        <v/>
      </c>
      <c r="K69" s="386" t="str" cm="1">
        <f t="array" ref="K69">IFERROR(INDEX('Contratações Governo'!$I$1:$I$1000,SMALL(IF(K$1='Contratações Governo'!$G$1:$G$1000,ROW('Contratações Governo'!$G$1:$G$1000)-ROW('Contratações Governo'!$G$1)+1),ROW(31:31))),"")</f>
        <v/>
      </c>
      <c r="L69" s="383" t="str" cm="1">
        <f t="array" ref="L69">IFERROR(INDEX('Contratações Governo'!$I$1:$I$1000,SMALL(IF(L$1='Contratações Governo'!$G$1:$G$1000,ROW('Contratações Governo'!$G$1:$G$1000)-ROW('Contratações Governo'!$G$1)+1),ROW(31:31))),"")</f>
        <v/>
      </c>
      <c r="M69" s="276" t="str" cm="1">
        <f t="array" ref="M69">IFERROR(INDEX('Contratações Governo'!$I$1:$I$1000,SMALL(IF(M$1='Contratações Governo'!$G$1:$G$1000,ROW('Contratações Governo'!$G$1:$G$1000)-ROW('Contratações Governo'!$G$1)+1),ROW(31:31))),"")</f>
        <v/>
      </c>
      <c r="N69" s="386" t="str" cm="1">
        <f t="array" ref="N69">IFERROR(INDEX('Contratações Governo'!$I$1:$I$1000,SMALL(IF(N$1='Contratações Governo'!$G$1:$G$1000,ROW('Contratações Governo'!$G$1:$G$1000)-ROW('Contratações Governo'!$G$1)+1),ROW(31:31))),"")</f>
        <v/>
      </c>
      <c r="O69" s="386" t="str" cm="1">
        <f t="array" ref="O69">IFERROR(INDEX('Contratações Governo'!$I$1:$I$1000,SMALL(IF(O$1='Contratações Governo'!$G$1:$G$1000,ROW('Contratações Governo'!$G$1:$G$1000)-ROW('Contratações Governo'!$G$1)+1),ROW(31:31))),"")</f>
        <v/>
      </c>
      <c r="P69" s="383" t="str" cm="1">
        <f t="array" ref="P69">IFERROR(INDEX('Contratações Governo'!$I$1:$I$1000,SMALL(IF(P$1='Contratações Governo'!$G$1:$G$1000,ROW('Contratações Governo'!$G$1:$G$1000)-ROW('Contratações Governo'!$G$1)+1),ROW(31:31))),"")</f>
        <v/>
      </c>
      <c r="Q69" s="385" t="str" cm="1">
        <f t="array" ref="Q69">IFERROR(INDEX('Contratações Governo'!$I$1:$I$1000,SMALL(IF(Q$1='Contratações Governo'!$G$1:$G$1000,ROW('Contratações Governo'!$G$1:$G$1000)-ROW('Contratações Governo'!$G$1)+1),ROW(31:31))),"")</f>
        <v/>
      </c>
      <c r="R69" s="385" t="str" cm="1">
        <f t="array" ref="R69">IFERROR(INDEX('Contratações Governo'!$I$1:$I$1000,SMALL(IF(R$1='Contratações Governo'!$G$1:$G$1000,ROW('Contratações Governo'!$G$1:$G$1000)-ROW('Contratações Governo'!$G$1)+1),ROW(31:31))),"")</f>
        <v/>
      </c>
      <c r="S69" s="276" t="str" cm="1">
        <f t="array" ref="S69">IFERROR(INDEX('Contratações Governo'!$I$1:$I$1000,SMALL(IF(S$1='Contratações Governo'!$G$1:$G$1000,ROW('Contratações Governo'!$G$1:$G$1000)-ROW('Contratações Governo'!$G$1)+1),ROW(31:31))),"")</f>
        <v/>
      </c>
      <c r="T69" s="386" t="str" cm="1">
        <f t="array" ref="T69">IFERROR(INDEX('Contratações Governo'!$I$1:$I$1000,SMALL(IF(T$1='Contratações Governo'!$G$1:$G$1000,ROW('Contratações Governo'!$G$1:$G$1000)-ROW('Contratações Governo'!$G$1)+1),ROW(31:31))),"")</f>
        <v/>
      </c>
      <c r="U69" s="386" t="str" cm="1">
        <f t="array" ref="U69">IFERROR(INDEX('Contratações Governo'!$I$1:$I$1000,SMALL(IF(U$1='Contratações Governo'!$G$1:$G$1000,ROW('Contratações Governo'!$G$1:$G$1000)-ROW('Contratações Governo'!$G$1)+1),ROW(31:31))),"")</f>
        <v/>
      </c>
      <c r="V69" s="383" t="str" cm="1">
        <f t="array" ref="V69">IFERROR(INDEX('Contratações Governo'!$I$1:$I$1000,SMALL(IF(V$1='Contratações Governo'!$G$1:$G$1000,ROW('Contratações Governo'!$G$1:$G$1000)-ROW('Contratações Governo'!$G$1)+1),ROW(31:31))),"")</f>
        <v/>
      </c>
      <c r="W69" s="385" t="str" cm="1">
        <f t="array" ref="W69">IFERROR(INDEX('Contratações Governo'!$I$1:$I$1000,SMALL(IF(W$1='Contratações Governo'!$G$1:$G$1000,ROW('Contratações Governo'!$G$1:$G$1000)-ROW('Contratações Governo'!$G$1)+1),ROW(31:31))),"")</f>
        <v/>
      </c>
      <c r="X69" s="385" t="str" cm="1">
        <f t="array" ref="X69">IFERROR(INDEX('Contratações Governo'!$I$1:$I$1000,SMALL(IF(X$1='Contratações Governo'!$G$1:$G$1000,ROW('Contratações Governo'!$G$1:$G$1000)-ROW('Contratações Governo'!$G$1)+1),ROW(31:31))),"")</f>
        <v/>
      </c>
      <c r="Y69" s="276" t="str" cm="1">
        <f t="array" ref="Y69">IFERROR(INDEX('Contratações Governo'!$I$1:$I$1000,SMALL(IF(Y$1='Contratações Governo'!$G$1:$G$1000,ROW('Contratações Governo'!$G$1:$G$1000)-ROW('Contratações Governo'!$G$1)+1),ROW(31:31))),"")</f>
        <v/>
      </c>
      <c r="Z69" s="386" t="str" cm="1">
        <f t="array" ref="Z69">IFERROR(INDEX('Contratações Governo'!$I$1:$I$1000,SMALL(IF(Z$1='Contratações Governo'!$G$1:$G$1000,ROW('Contratações Governo'!$G$1:$G$1000)-ROW('Contratações Governo'!$G$1)+1),ROW(31:31))),"")</f>
        <v/>
      </c>
      <c r="AA69" s="386" t="str" cm="1">
        <f t="array" ref="AA69">IFERROR(INDEX('Contratações Governo'!$I$1:$I$1000,SMALL(IF(AA$1='Contratações Governo'!$G$1:$G$1000,ROW('Contratações Governo'!$G$1:$G$1000)-ROW('Contratações Governo'!$G$1)+1),ROW(31:31))),"")</f>
        <v/>
      </c>
      <c r="AB69" s="383" t="str" cm="1">
        <f t="array" ref="AB69">IFERROR(INDEX('Contratações Governo'!$I$1:$I$1000,SMALL(IF(AB$1='Contratações Governo'!$G$1:$G$1000,ROW('Contratações Governo'!$G$1:$G$1000)-ROW('Contratações Governo'!$G$1)+1),ROW(31:31))),"")</f>
        <v/>
      </c>
      <c r="AC69" s="385" t="str" cm="1">
        <f t="array" ref="AC69">IFERROR(INDEX('Contratações Governo'!$I$1:$I$1000,SMALL(IF(AC$1='Contratações Governo'!$G$1:$G$1000,ROW('Contratações Governo'!$G$1:$G$1000)-ROW('Contratações Governo'!$G$1)+1),ROW(31:31))),"")</f>
        <v/>
      </c>
      <c r="AD69" s="385" t="str" cm="1">
        <f t="array" ref="AD69">IFERROR(INDEX('Contratações Governo'!$I$1:$I$1000,SMALL(IF(AD$1='Contratações Governo'!$G$1:$G$1000,ROW('Contratações Governo'!$G$1:$G$1000)-ROW('Contratações Governo'!$G$1)+1),ROW(31:31))),"")</f>
        <v/>
      </c>
      <c r="AE69" s="276" t="str" cm="1">
        <f t="array" ref="AE69">IFERROR(INDEX('Contratações Governo'!$I$1:$I$1000,SMALL(IF(AE$1='Contratações Governo'!$G$1:$G$1000,ROW('Contratações Governo'!$G$1:$G$1000)-ROW('Contratações Governo'!$G$1)+1),ROW(31:31))),"")</f>
        <v/>
      </c>
      <c r="AF69" s="386" t="str" cm="1">
        <f t="array" ref="AF69">IFERROR(INDEX('Contratações Governo'!$I$1:$I$1000,SMALL(IF(AF$1='Contratações Governo'!$G$1:$G$1000,ROW('Contratações Governo'!$G$1:$G$1000)-ROW('Contratações Governo'!$G$1)+1),ROW(31:31))),"")</f>
        <v/>
      </c>
      <c r="AG69" s="386" t="str" cm="1">
        <f t="array" ref="AG69">IFERROR(INDEX('Contratações Governo'!$I$1:$I$1000,SMALL(IF(AG$1='Contratações Governo'!$G$1:$G$1000,ROW('Contratações Governo'!$G$1:$G$1000)-ROW('Contratações Governo'!$G$1)+1),ROW(31:31))),"")</f>
        <v/>
      </c>
      <c r="AH69" s="626" t="str" cm="1">
        <f t="array" ref="AH69">IFERROR(INDEX('Contratações Governo'!$I$1:$I$1000,SMALL(IF(AH$1='Contratações Governo'!$G$1:$G$1000,ROW('Contratações Governo'!$G$1:$G$1000)-ROW('Contratações Governo'!$G$1)+1),ROW(31:31))),"")</f>
        <v/>
      </c>
      <c r="AI69" s="386" t="str" cm="1">
        <f t="array" ref="AI69">IFERROR(INDEX('Contratações Governo'!$I$1:$I$1000,SMALL(IF(AI$1='Contratações Governo'!$G$1:$G$1000,ROW('Contratações Governo'!$G$1:$G$1000)-ROW('Contratações Governo'!$G$1)+1),ROW(31:31))),"")</f>
        <v/>
      </c>
      <c r="AJ69" s="549" t="str" cm="1">
        <f t="array" ref="AJ69">IFERROR(INDEX('Contratações Governo'!$I$1:$I$1000,SMALL(IF(AJ$1='Contratações Governo'!$G$1:$G$1000,ROW('Contratações Governo'!$G$1:$G$1000)-ROW('Contratações Governo'!$G$1)+1),ROW(31:31))),"")</f>
        <v/>
      </c>
    </row>
    <row r="70" spans="1:36" x14ac:dyDescent="0.25">
      <c r="A70" s="692"/>
      <c r="B70" s="383" t="str" cm="1">
        <f t="array" ref="B70">IFERROR(INDEX('Contratações Governo'!$I$1:$I$1000,SMALL(IF(B$1='Contratações Governo'!$G$1:$G$1000,ROW('Contratações Governo'!$G$1:$G$1000)-ROW('Contratações Governo'!$G$1)+1),ROW(32:32))),"")</f>
        <v/>
      </c>
      <c r="C70" s="385" t="str" cm="1">
        <f t="array" ref="C70">IFERROR(INDEX('Contratações Governo'!$I$1:$I$1000,SMALL(IF(C$1='Contratações Governo'!$G$1:$G$1000,ROW('Contratações Governo'!$G$1:$G$1000)-ROW('Contratações Governo'!$G$1)+1),ROW(32:32))),"")</f>
        <v/>
      </c>
      <c r="D70" s="385" t="str" cm="1">
        <f t="array" ref="D70">IFERROR(INDEX('Contratações Governo'!$I$1:$I$1000,SMALL(IF(D$1='Contratações Governo'!$G$1:$G$1000,ROW('Contratações Governo'!$G$1:$G$1000)-ROW('Contratações Governo'!$G$1)+1),ROW(32:32))),"")</f>
        <v/>
      </c>
      <c r="E70" s="276" t="str" cm="1">
        <f t="array" ref="E70">IFERROR(INDEX('Contratações Governo'!$I$1:$I$1000,SMALL(IF(E$1='Contratações Governo'!$G$1:$G$1000,ROW('Contratações Governo'!$G$1:$G$1000)-ROW('Contratações Governo'!$G$1)+1),ROW(32:32))),"")</f>
        <v/>
      </c>
      <c r="F70" s="386" t="str" cm="1">
        <f t="array" ref="F70">IFERROR(INDEX('Contratações Governo'!$I$1:$I$1000,SMALL(IF(F$1='Contratações Governo'!$G$1:$G$1000,ROW('Contratações Governo'!$G$1:$G$1000)-ROW('Contratações Governo'!$G$1)+1),ROW(32:32))),"")</f>
        <v/>
      </c>
      <c r="G70" s="386" cm="1">
        <f t="array" ref="G70">IFERROR(INDEX('Contratações Governo'!$I$1:$I$1000,SMALL(IF(G$1='Contratações Governo'!$G$1:$G$1000,ROW('Contratações Governo'!$G$1:$G$1000)-ROW('Contratações Governo'!$G$1)+1),ROW(32:32))),"")</f>
        <v>2127.7199999999998</v>
      </c>
      <c r="H70" s="383" t="str" cm="1">
        <f t="array" ref="H70">IFERROR(INDEX('Contratações Governo'!$I$1:$I$1000,SMALL(IF(H$1='Contratações Governo'!$G$1:$G$1000,ROW('Contratações Governo'!$G$1:$G$1000)-ROW('Contratações Governo'!$G$1)+1),ROW(32:32))),"")</f>
        <v/>
      </c>
      <c r="I70" s="276" t="str" cm="1">
        <f t="array" ref="I70">IFERROR(INDEX('Contratações Governo'!$I$1:$I$1000,SMALL(IF(I$1='Contratações Governo'!$G$1:$G$1000,ROW('Contratações Governo'!$G$1:$G$1000)-ROW('Contratações Governo'!$G$1)+1),ROW(32:32))),"")</f>
        <v/>
      </c>
      <c r="J70" s="386" t="str" cm="1">
        <f t="array" ref="J70">IFERROR(INDEX('Contratações Governo'!$I$1:$I$1000,SMALL(IF(J$1='Contratações Governo'!$G$1:$G$1000,ROW('Contratações Governo'!$G$1:$G$1000)-ROW('Contratações Governo'!$G$1)+1),ROW(32:32))),"")</f>
        <v/>
      </c>
      <c r="K70" s="386" t="str" cm="1">
        <f t="array" ref="K70">IFERROR(INDEX('Contratações Governo'!$I$1:$I$1000,SMALL(IF(K$1='Contratações Governo'!$G$1:$G$1000,ROW('Contratações Governo'!$G$1:$G$1000)-ROW('Contratações Governo'!$G$1)+1),ROW(32:32))),"")</f>
        <v/>
      </c>
      <c r="L70" s="383" t="str" cm="1">
        <f t="array" ref="L70">IFERROR(INDEX('Contratações Governo'!$I$1:$I$1000,SMALL(IF(L$1='Contratações Governo'!$G$1:$G$1000,ROW('Contratações Governo'!$G$1:$G$1000)-ROW('Contratações Governo'!$G$1)+1),ROW(32:32))),"")</f>
        <v/>
      </c>
      <c r="M70" s="276" t="str" cm="1">
        <f t="array" ref="M70">IFERROR(INDEX('Contratações Governo'!$I$1:$I$1000,SMALL(IF(M$1='Contratações Governo'!$G$1:$G$1000,ROW('Contratações Governo'!$G$1:$G$1000)-ROW('Contratações Governo'!$G$1)+1),ROW(32:32))),"")</f>
        <v/>
      </c>
      <c r="N70" s="386" t="str" cm="1">
        <f t="array" ref="N70">IFERROR(INDEX('Contratações Governo'!$I$1:$I$1000,SMALL(IF(N$1='Contratações Governo'!$G$1:$G$1000,ROW('Contratações Governo'!$G$1:$G$1000)-ROW('Contratações Governo'!$G$1)+1),ROW(32:32))),"")</f>
        <v/>
      </c>
      <c r="O70" s="386" t="str" cm="1">
        <f t="array" ref="O70">IFERROR(INDEX('Contratações Governo'!$I$1:$I$1000,SMALL(IF(O$1='Contratações Governo'!$G$1:$G$1000,ROW('Contratações Governo'!$G$1:$G$1000)-ROW('Contratações Governo'!$G$1)+1),ROW(32:32))),"")</f>
        <v/>
      </c>
      <c r="P70" s="383" t="str" cm="1">
        <f t="array" ref="P70">IFERROR(INDEX('Contratações Governo'!$I$1:$I$1000,SMALL(IF(P$1='Contratações Governo'!$G$1:$G$1000,ROW('Contratações Governo'!$G$1:$G$1000)-ROW('Contratações Governo'!$G$1)+1),ROW(32:32))),"")</f>
        <v/>
      </c>
      <c r="Q70" s="385" t="str" cm="1">
        <f t="array" ref="Q70">IFERROR(INDEX('Contratações Governo'!$I$1:$I$1000,SMALL(IF(Q$1='Contratações Governo'!$G$1:$G$1000,ROW('Contratações Governo'!$G$1:$G$1000)-ROW('Contratações Governo'!$G$1)+1),ROW(32:32))),"")</f>
        <v/>
      </c>
      <c r="R70" s="385" t="str" cm="1">
        <f t="array" ref="R70">IFERROR(INDEX('Contratações Governo'!$I$1:$I$1000,SMALL(IF(R$1='Contratações Governo'!$G$1:$G$1000,ROW('Contratações Governo'!$G$1:$G$1000)-ROW('Contratações Governo'!$G$1)+1),ROW(32:32))),"")</f>
        <v/>
      </c>
      <c r="S70" s="276" t="str" cm="1">
        <f t="array" ref="S70">IFERROR(INDEX('Contratações Governo'!$I$1:$I$1000,SMALL(IF(S$1='Contratações Governo'!$G$1:$G$1000,ROW('Contratações Governo'!$G$1:$G$1000)-ROW('Contratações Governo'!$G$1)+1),ROW(32:32))),"")</f>
        <v/>
      </c>
      <c r="T70" s="386" t="str" cm="1">
        <f t="array" ref="T70">IFERROR(INDEX('Contratações Governo'!$I$1:$I$1000,SMALL(IF(T$1='Contratações Governo'!$G$1:$G$1000,ROW('Contratações Governo'!$G$1:$G$1000)-ROW('Contratações Governo'!$G$1)+1),ROW(32:32))),"")</f>
        <v/>
      </c>
      <c r="U70" s="386" t="str" cm="1">
        <f t="array" ref="U70">IFERROR(INDEX('Contratações Governo'!$I$1:$I$1000,SMALL(IF(U$1='Contratações Governo'!$G$1:$G$1000,ROW('Contratações Governo'!$G$1:$G$1000)-ROW('Contratações Governo'!$G$1)+1),ROW(32:32))),"")</f>
        <v/>
      </c>
      <c r="V70" s="383" t="str" cm="1">
        <f t="array" ref="V70">IFERROR(INDEX('Contratações Governo'!$I$1:$I$1000,SMALL(IF(V$1='Contratações Governo'!$G$1:$G$1000,ROW('Contratações Governo'!$G$1:$G$1000)-ROW('Contratações Governo'!$G$1)+1),ROW(32:32))),"")</f>
        <v/>
      </c>
      <c r="W70" s="385" t="str" cm="1">
        <f t="array" ref="W70">IFERROR(INDEX('Contratações Governo'!$I$1:$I$1000,SMALL(IF(W$1='Contratações Governo'!$G$1:$G$1000,ROW('Contratações Governo'!$G$1:$G$1000)-ROW('Contratações Governo'!$G$1)+1),ROW(32:32))),"")</f>
        <v/>
      </c>
      <c r="X70" s="385" t="str" cm="1">
        <f t="array" ref="X70">IFERROR(INDEX('Contratações Governo'!$I$1:$I$1000,SMALL(IF(X$1='Contratações Governo'!$G$1:$G$1000,ROW('Contratações Governo'!$G$1:$G$1000)-ROW('Contratações Governo'!$G$1)+1),ROW(32:32))),"")</f>
        <v/>
      </c>
      <c r="Y70" s="276" t="str" cm="1">
        <f t="array" ref="Y70">IFERROR(INDEX('Contratações Governo'!$I$1:$I$1000,SMALL(IF(Y$1='Contratações Governo'!$G$1:$G$1000,ROW('Contratações Governo'!$G$1:$G$1000)-ROW('Contratações Governo'!$G$1)+1),ROW(32:32))),"")</f>
        <v/>
      </c>
      <c r="Z70" s="386" t="str" cm="1">
        <f t="array" ref="Z70">IFERROR(INDEX('Contratações Governo'!$I$1:$I$1000,SMALL(IF(Z$1='Contratações Governo'!$G$1:$G$1000,ROW('Contratações Governo'!$G$1:$G$1000)-ROW('Contratações Governo'!$G$1)+1),ROW(32:32))),"")</f>
        <v/>
      </c>
      <c r="AA70" s="386" t="str" cm="1">
        <f t="array" ref="AA70">IFERROR(INDEX('Contratações Governo'!$I$1:$I$1000,SMALL(IF(AA$1='Contratações Governo'!$G$1:$G$1000,ROW('Contratações Governo'!$G$1:$G$1000)-ROW('Contratações Governo'!$G$1)+1),ROW(32:32))),"")</f>
        <v/>
      </c>
      <c r="AB70" s="383" t="str" cm="1">
        <f t="array" ref="AB70">IFERROR(INDEX('Contratações Governo'!$I$1:$I$1000,SMALL(IF(AB$1='Contratações Governo'!$G$1:$G$1000,ROW('Contratações Governo'!$G$1:$G$1000)-ROW('Contratações Governo'!$G$1)+1),ROW(32:32))),"")</f>
        <v/>
      </c>
      <c r="AC70" s="385" t="str" cm="1">
        <f t="array" ref="AC70">IFERROR(INDEX('Contratações Governo'!$I$1:$I$1000,SMALL(IF(AC$1='Contratações Governo'!$G$1:$G$1000,ROW('Contratações Governo'!$G$1:$G$1000)-ROW('Contratações Governo'!$G$1)+1),ROW(32:32))),"")</f>
        <v/>
      </c>
      <c r="AD70" s="385" t="str" cm="1">
        <f t="array" ref="AD70">IFERROR(INDEX('Contratações Governo'!$I$1:$I$1000,SMALL(IF(AD$1='Contratações Governo'!$G$1:$G$1000,ROW('Contratações Governo'!$G$1:$G$1000)-ROW('Contratações Governo'!$G$1)+1),ROW(32:32))),"")</f>
        <v/>
      </c>
      <c r="AE70" s="276" t="str" cm="1">
        <f t="array" ref="AE70">IFERROR(INDEX('Contratações Governo'!$I$1:$I$1000,SMALL(IF(AE$1='Contratações Governo'!$G$1:$G$1000,ROW('Contratações Governo'!$G$1:$G$1000)-ROW('Contratações Governo'!$G$1)+1),ROW(32:32))),"")</f>
        <v/>
      </c>
      <c r="AF70" s="386" t="str" cm="1">
        <f t="array" ref="AF70">IFERROR(INDEX('Contratações Governo'!$I$1:$I$1000,SMALL(IF(AF$1='Contratações Governo'!$G$1:$G$1000,ROW('Contratações Governo'!$G$1:$G$1000)-ROW('Contratações Governo'!$G$1)+1),ROW(32:32))),"")</f>
        <v/>
      </c>
      <c r="AG70" s="386" t="str" cm="1">
        <f t="array" ref="AG70">IFERROR(INDEX('Contratações Governo'!$I$1:$I$1000,SMALL(IF(AG$1='Contratações Governo'!$G$1:$G$1000,ROW('Contratações Governo'!$G$1:$G$1000)-ROW('Contratações Governo'!$G$1)+1),ROW(32:32))),"")</f>
        <v/>
      </c>
      <c r="AH70" s="626" t="str" cm="1">
        <f t="array" ref="AH70">IFERROR(INDEX('Contratações Governo'!$I$1:$I$1000,SMALL(IF(AH$1='Contratações Governo'!$G$1:$G$1000,ROW('Contratações Governo'!$G$1:$G$1000)-ROW('Contratações Governo'!$G$1)+1),ROW(32:32))),"")</f>
        <v/>
      </c>
      <c r="AI70" s="386" t="str" cm="1">
        <f t="array" ref="AI70">IFERROR(INDEX('Contratações Governo'!$I$1:$I$1000,SMALL(IF(AI$1='Contratações Governo'!$G$1:$G$1000,ROW('Contratações Governo'!$G$1:$G$1000)-ROW('Contratações Governo'!$G$1)+1),ROW(32:32))),"")</f>
        <v/>
      </c>
      <c r="AJ70" s="549" t="str" cm="1">
        <f t="array" ref="AJ70">IFERROR(INDEX('Contratações Governo'!$I$1:$I$1000,SMALL(IF(AJ$1='Contratações Governo'!$G$1:$G$1000,ROW('Contratações Governo'!$G$1:$G$1000)-ROW('Contratações Governo'!$G$1)+1),ROW(32:32))),"")</f>
        <v/>
      </c>
    </row>
    <row r="71" spans="1:36" x14ac:dyDescent="0.25">
      <c r="A71" s="692"/>
      <c r="B71" s="383" t="str" cm="1">
        <f t="array" ref="B71">IFERROR(INDEX('Contratações Governo'!$I$1:$I$1000,SMALL(IF(B$1='Contratações Governo'!$G$1:$G$1000,ROW('Contratações Governo'!$G$1:$G$1000)-ROW('Contratações Governo'!$G$1)+1),ROW(33:33))),"")</f>
        <v/>
      </c>
      <c r="C71" s="385" t="str" cm="1">
        <f t="array" ref="C71">IFERROR(INDEX('Contratações Governo'!$I$1:$I$1000,SMALL(IF(C$1='Contratações Governo'!$G$1:$G$1000,ROW('Contratações Governo'!$G$1:$G$1000)-ROW('Contratações Governo'!$G$1)+1),ROW(33:33))),"")</f>
        <v/>
      </c>
      <c r="D71" s="385" t="str" cm="1">
        <f t="array" ref="D71">IFERROR(INDEX('Contratações Governo'!$I$1:$I$1000,SMALL(IF(D$1='Contratações Governo'!$G$1:$G$1000,ROW('Contratações Governo'!$G$1:$G$1000)-ROW('Contratações Governo'!$G$1)+1),ROW(33:33))),"")</f>
        <v/>
      </c>
      <c r="E71" s="276" t="str" cm="1">
        <f t="array" ref="E71">IFERROR(INDEX('Contratações Governo'!$I$1:$I$1000,SMALL(IF(E$1='Contratações Governo'!$G$1:$G$1000,ROW('Contratações Governo'!$G$1:$G$1000)-ROW('Contratações Governo'!$G$1)+1),ROW(33:33))),"")</f>
        <v/>
      </c>
      <c r="F71" s="386" t="str" cm="1">
        <f t="array" ref="F71">IFERROR(INDEX('Contratações Governo'!$I$1:$I$1000,SMALL(IF(F$1='Contratações Governo'!$G$1:$G$1000,ROW('Contratações Governo'!$G$1:$G$1000)-ROW('Contratações Governo'!$G$1)+1),ROW(33:33))),"")</f>
        <v/>
      </c>
      <c r="G71" s="386" cm="1">
        <f t="array" ref="G71">IFERROR(INDEX('Contratações Governo'!$I$1:$I$1000,SMALL(IF(G$1='Contratações Governo'!$G$1:$G$1000,ROW('Contratações Governo'!$G$1:$G$1000)-ROW('Contratações Governo'!$G$1)+1),ROW(33:33))),"")</f>
        <v>2127.7199999999998</v>
      </c>
      <c r="H71" s="383" t="str" cm="1">
        <f t="array" ref="H71">IFERROR(INDEX('Contratações Governo'!$I$1:$I$1000,SMALL(IF(H$1='Contratações Governo'!$G$1:$G$1000,ROW('Contratações Governo'!$G$1:$G$1000)-ROW('Contratações Governo'!$G$1)+1),ROW(33:33))),"")</f>
        <v/>
      </c>
      <c r="I71" s="276" t="str" cm="1">
        <f t="array" ref="I71">IFERROR(INDEX('Contratações Governo'!$I$1:$I$1000,SMALL(IF(I$1='Contratações Governo'!$G$1:$G$1000,ROW('Contratações Governo'!$G$1:$G$1000)-ROW('Contratações Governo'!$G$1)+1),ROW(33:33))),"")</f>
        <v/>
      </c>
      <c r="J71" s="386" t="str" cm="1">
        <f t="array" ref="J71">IFERROR(INDEX('Contratações Governo'!$I$1:$I$1000,SMALL(IF(J$1='Contratações Governo'!$G$1:$G$1000,ROW('Contratações Governo'!$G$1:$G$1000)-ROW('Contratações Governo'!$G$1)+1),ROW(33:33))),"")</f>
        <v/>
      </c>
      <c r="K71" s="386" t="str" cm="1">
        <f t="array" ref="K71">IFERROR(INDEX('Contratações Governo'!$I$1:$I$1000,SMALL(IF(K$1='Contratações Governo'!$G$1:$G$1000,ROW('Contratações Governo'!$G$1:$G$1000)-ROW('Contratações Governo'!$G$1)+1),ROW(33:33))),"")</f>
        <v/>
      </c>
      <c r="L71" s="383" t="str" cm="1">
        <f t="array" ref="L71">IFERROR(INDEX('Contratações Governo'!$I$1:$I$1000,SMALL(IF(L$1='Contratações Governo'!$G$1:$G$1000,ROW('Contratações Governo'!$G$1:$G$1000)-ROW('Contratações Governo'!$G$1)+1),ROW(33:33))),"")</f>
        <v/>
      </c>
      <c r="M71" s="276" t="str" cm="1">
        <f t="array" ref="M71">IFERROR(INDEX('Contratações Governo'!$I$1:$I$1000,SMALL(IF(M$1='Contratações Governo'!$G$1:$G$1000,ROW('Contratações Governo'!$G$1:$G$1000)-ROW('Contratações Governo'!$G$1)+1),ROW(33:33))),"")</f>
        <v/>
      </c>
      <c r="N71" s="386" t="str" cm="1">
        <f t="array" ref="N71">IFERROR(INDEX('Contratações Governo'!$I$1:$I$1000,SMALL(IF(N$1='Contratações Governo'!$G$1:$G$1000,ROW('Contratações Governo'!$G$1:$G$1000)-ROW('Contratações Governo'!$G$1)+1),ROW(33:33))),"")</f>
        <v/>
      </c>
      <c r="O71" s="386" t="str" cm="1">
        <f t="array" ref="O71">IFERROR(INDEX('Contratações Governo'!$I$1:$I$1000,SMALL(IF(O$1='Contratações Governo'!$G$1:$G$1000,ROW('Contratações Governo'!$G$1:$G$1000)-ROW('Contratações Governo'!$G$1)+1),ROW(33:33))),"")</f>
        <v/>
      </c>
      <c r="P71" s="383" t="str" cm="1">
        <f t="array" ref="P71">IFERROR(INDEX('Contratações Governo'!$I$1:$I$1000,SMALL(IF(P$1='Contratações Governo'!$G$1:$G$1000,ROW('Contratações Governo'!$G$1:$G$1000)-ROW('Contratações Governo'!$G$1)+1),ROW(33:33))),"")</f>
        <v/>
      </c>
      <c r="Q71" s="385" t="str" cm="1">
        <f t="array" ref="Q71">IFERROR(INDEX('Contratações Governo'!$I$1:$I$1000,SMALL(IF(Q$1='Contratações Governo'!$G$1:$G$1000,ROW('Contratações Governo'!$G$1:$G$1000)-ROW('Contratações Governo'!$G$1)+1),ROW(33:33))),"")</f>
        <v/>
      </c>
      <c r="R71" s="385" t="str" cm="1">
        <f t="array" ref="R71">IFERROR(INDEX('Contratações Governo'!$I$1:$I$1000,SMALL(IF(R$1='Contratações Governo'!$G$1:$G$1000,ROW('Contratações Governo'!$G$1:$G$1000)-ROW('Contratações Governo'!$G$1)+1),ROW(33:33))),"")</f>
        <v/>
      </c>
      <c r="S71" s="276" t="str" cm="1">
        <f t="array" ref="S71">IFERROR(INDEX('Contratações Governo'!$I$1:$I$1000,SMALL(IF(S$1='Contratações Governo'!$G$1:$G$1000,ROW('Contratações Governo'!$G$1:$G$1000)-ROW('Contratações Governo'!$G$1)+1),ROW(33:33))),"")</f>
        <v/>
      </c>
      <c r="T71" s="386" t="str" cm="1">
        <f t="array" ref="T71">IFERROR(INDEX('Contratações Governo'!$I$1:$I$1000,SMALL(IF(T$1='Contratações Governo'!$G$1:$G$1000,ROW('Contratações Governo'!$G$1:$G$1000)-ROW('Contratações Governo'!$G$1)+1),ROW(33:33))),"")</f>
        <v/>
      </c>
      <c r="U71" s="386" t="str" cm="1">
        <f t="array" ref="U71">IFERROR(INDEX('Contratações Governo'!$I$1:$I$1000,SMALL(IF(U$1='Contratações Governo'!$G$1:$G$1000,ROW('Contratações Governo'!$G$1:$G$1000)-ROW('Contratações Governo'!$G$1)+1),ROW(33:33))),"")</f>
        <v/>
      </c>
      <c r="V71" s="383" t="str" cm="1">
        <f t="array" ref="V71">IFERROR(INDEX('Contratações Governo'!$I$1:$I$1000,SMALL(IF(V$1='Contratações Governo'!$G$1:$G$1000,ROW('Contratações Governo'!$G$1:$G$1000)-ROW('Contratações Governo'!$G$1)+1),ROW(33:33))),"")</f>
        <v/>
      </c>
      <c r="W71" s="385" t="str" cm="1">
        <f t="array" ref="W71">IFERROR(INDEX('Contratações Governo'!$I$1:$I$1000,SMALL(IF(W$1='Contratações Governo'!$G$1:$G$1000,ROW('Contratações Governo'!$G$1:$G$1000)-ROW('Contratações Governo'!$G$1)+1),ROW(33:33))),"")</f>
        <v/>
      </c>
      <c r="X71" s="385" t="str" cm="1">
        <f t="array" ref="X71">IFERROR(INDEX('Contratações Governo'!$I$1:$I$1000,SMALL(IF(X$1='Contratações Governo'!$G$1:$G$1000,ROW('Contratações Governo'!$G$1:$G$1000)-ROW('Contratações Governo'!$G$1)+1),ROW(33:33))),"")</f>
        <v/>
      </c>
      <c r="Y71" s="276" t="str" cm="1">
        <f t="array" ref="Y71">IFERROR(INDEX('Contratações Governo'!$I$1:$I$1000,SMALL(IF(Y$1='Contratações Governo'!$G$1:$G$1000,ROW('Contratações Governo'!$G$1:$G$1000)-ROW('Contratações Governo'!$G$1)+1),ROW(33:33))),"")</f>
        <v/>
      </c>
      <c r="Z71" s="386" t="str" cm="1">
        <f t="array" ref="Z71">IFERROR(INDEX('Contratações Governo'!$I$1:$I$1000,SMALL(IF(Z$1='Contratações Governo'!$G$1:$G$1000,ROW('Contratações Governo'!$G$1:$G$1000)-ROW('Contratações Governo'!$G$1)+1),ROW(33:33))),"")</f>
        <v/>
      </c>
      <c r="AA71" s="386" t="str" cm="1">
        <f t="array" ref="AA71">IFERROR(INDEX('Contratações Governo'!$I$1:$I$1000,SMALL(IF(AA$1='Contratações Governo'!$G$1:$G$1000,ROW('Contratações Governo'!$G$1:$G$1000)-ROW('Contratações Governo'!$G$1)+1),ROW(33:33))),"")</f>
        <v/>
      </c>
      <c r="AB71" s="383" t="str" cm="1">
        <f t="array" ref="AB71">IFERROR(INDEX('Contratações Governo'!$I$1:$I$1000,SMALL(IF(AB$1='Contratações Governo'!$G$1:$G$1000,ROW('Contratações Governo'!$G$1:$G$1000)-ROW('Contratações Governo'!$G$1)+1),ROW(33:33))),"")</f>
        <v/>
      </c>
      <c r="AC71" s="385" t="str" cm="1">
        <f t="array" ref="AC71">IFERROR(INDEX('Contratações Governo'!$I$1:$I$1000,SMALL(IF(AC$1='Contratações Governo'!$G$1:$G$1000,ROW('Contratações Governo'!$G$1:$G$1000)-ROW('Contratações Governo'!$G$1)+1),ROW(33:33))),"")</f>
        <v/>
      </c>
      <c r="AD71" s="385" t="str" cm="1">
        <f t="array" ref="AD71">IFERROR(INDEX('Contratações Governo'!$I$1:$I$1000,SMALL(IF(AD$1='Contratações Governo'!$G$1:$G$1000,ROW('Contratações Governo'!$G$1:$G$1000)-ROW('Contratações Governo'!$G$1)+1),ROW(33:33))),"")</f>
        <v/>
      </c>
      <c r="AE71" s="276" t="str" cm="1">
        <f t="array" ref="AE71">IFERROR(INDEX('Contratações Governo'!$I$1:$I$1000,SMALL(IF(AE$1='Contratações Governo'!$G$1:$G$1000,ROW('Contratações Governo'!$G$1:$G$1000)-ROW('Contratações Governo'!$G$1)+1),ROW(33:33))),"")</f>
        <v/>
      </c>
      <c r="AF71" s="386" t="str" cm="1">
        <f t="array" ref="AF71">IFERROR(INDEX('Contratações Governo'!$I$1:$I$1000,SMALL(IF(AF$1='Contratações Governo'!$G$1:$G$1000,ROW('Contratações Governo'!$G$1:$G$1000)-ROW('Contratações Governo'!$G$1)+1),ROW(33:33))),"")</f>
        <v/>
      </c>
      <c r="AG71" s="386" t="str" cm="1">
        <f t="array" ref="AG71">IFERROR(INDEX('Contratações Governo'!$I$1:$I$1000,SMALL(IF(AG$1='Contratações Governo'!$G$1:$G$1000,ROW('Contratações Governo'!$G$1:$G$1000)-ROW('Contratações Governo'!$G$1)+1),ROW(33:33))),"")</f>
        <v/>
      </c>
      <c r="AH71" s="626" t="str" cm="1">
        <f t="array" ref="AH71">IFERROR(INDEX('Contratações Governo'!$I$1:$I$1000,SMALL(IF(AH$1='Contratações Governo'!$G$1:$G$1000,ROW('Contratações Governo'!$G$1:$G$1000)-ROW('Contratações Governo'!$G$1)+1),ROW(33:33))),"")</f>
        <v/>
      </c>
      <c r="AI71" s="386" t="str" cm="1">
        <f t="array" ref="AI71">IFERROR(INDEX('Contratações Governo'!$I$1:$I$1000,SMALL(IF(AI$1='Contratações Governo'!$G$1:$G$1000,ROW('Contratações Governo'!$G$1:$G$1000)-ROW('Contratações Governo'!$G$1)+1),ROW(33:33))),"")</f>
        <v/>
      </c>
      <c r="AJ71" s="549" t="str" cm="1">
        <f t="array" ref="AJ71">IFERROR(INDEX('Contratações Governo'!$I$1:$I$1000,SMALL(IF(AJ$1='Contratações Governo'!$G$1:$G$1000,ROW('Contratações Governo'!$G$1:$G$1000)-ROW('Contratações Governo'!$G$1)+1),ROW(33:33))),"")</f>
        <v/>
      </c>
    </row>
    <row r="72" spans="1:36" x14ac:dyDescent="0.25">
      <c r="A72" s="692"/>
      <c r="B72" s="383" t="str" cm="1">
        <f t="array" ref="B72">IFERROR(INDEX('Contratações Governo'!$I$1:$I$1000,SMALL(IF(B$1='Contratações Governo'!$G$1:$G$1000,ROW('Contratações Governo'!$G$1:$G$1000)-ROW('Contratações Governo'!$G$1)+1),ROW(34:34))),"")</f>
        <v/>
      </c>
      <c r="C72" s="385" t="str" cm="1">
        <f t="array" ref="C72">IFERROR(INDEX('Contratações Governo'!$I$1:$I$1000,SMALL(IF(C$1='Contratações Governo'!$G$1:$G$1000,ROW('Contratações Governo'!$G$1:$G$1000)-ROW('Contratações Governo'!$G$1)+1),ROW(34:34))),"")</f>
        <v/>
      </c>
      <c r="D72" s="385" t="str" cm="1">
        <f t="array" ref="D72">IFERROR(INDEX('Contratações Governo'!$I$1:$I$1000,SMALL(IF(D$1='Contratações Governo'!$G$1:$G$1000,ROW('Contratações Governo'!$G$1:$G$1000)-ROW('Contratações Governo'!$G$1)+1),ROW(34:34))),"")</f>
        <v/>
      </c>
      <c r="E72" s="276" t="str" cm="1">
        <f t="array" ref="E72">IFERROR(INDEX('Contratações Governo'!$I$1:$I$1000,SMALL(IF(E$1='Contratações Governo'!$G$1:$G$1000,ROW('Contratações Governo'!$G$1:$G$1000)-ROW('Contratações Governo'!$G$1)+1),ROW(34:34))),"")</f>
        <v/>
      </c>
      <c r="F72" s="386" t="str" cm="1">
        <f t="array" ref="F72">IFERROR(INDEX('Contratações Governo'!$I$1:$I$1000,SMALL(IF(F$1='Contratações Governo'!$G$1:$G$1000,ROW('Contratações Governo'!$G$1:$G$1000)-ROW('Contratações Governo'!$G$1)+1),ROW(34:34))),"")</f>
        <v/>
      </c>
      <c r="G72" s="386" cm="1">
        <f t="array" ref="G72">IFERROR(INDEX('Contratações Governo'!$I$1:$I$1000,SMALL(IF(G$1='Contratações Governo'!$G$1:$G$1000,ROW('Contratações Governo'!$G$1:$G$1000)-ROW('Contratações Governo'!$G$1)+1),ROW(34:34))),"")</f>
        <v>2127.7199999999998</v>
      </c>
      <c r="H72" s="383" t="str" cm="1">
        <f t="array" ref="H72">IFERROR(INDEX('Contratações Governo'!$I$1:$I$1000,SMALL(IF(H$1='Contratações Governo'!$G$1:$G$1000,ROW('Contratações Governo'!$G$1:$G$1000)-ROW('Contratações Governo'!$G$1)+1),ROW(34:34))),"")</f>
        <v/>
      </c>
      <c r="I72" s="276" t="str" cm="1">
        <f t="array" ref="I72">IFERROR(INDEX('Contratações Governo'!$I$1:$I$1000,SMALL(IF(I$1='Contratações Governo'!$G$1:$G$1000,ROW('Contratações Governo'!$G$1:$G$1000)-ROW('Contratações Governo'!$G$1)+1),ROW(34:34))),"")</f>
        <v/>
      </c>
      <c r="J72" s="386" t="str" cm="1">
        <f t="array" ref="J72">IFERROR(INDEX('Contratações Governo'!$I$1:$I$1000,SMALL(IF(J$1='Contratações Governo'!$G$1:$G$1000,ROW('Contratações Governo'!$G$1:$G$1000)-ROW('Contratações Governo'!$G$1)+1),ROW(34:34))),"")</f>
        <v/>
      </c>
      <c r="K72" s="386" t="str" cm="1">
        <f t="array" ref="K72">IFERROR(INDEX('Contratações Governo'!$I$1:$I$1000,SMALL(IF(K$1='Contratações Governo'!$G$1:$G$1000,ROW('Contratações Governo'!$G$1:$G$1000)-ROW('Contratações Governo'!$G$1)+1),ROW(34:34))),"")</f>
        <v/>
      </c>
      <c r="L72" s="383" t="str" cm="1">
        <f t="array" ref="L72">IFERROR(INDEX('Contratações Governo'!$I$1:$I$1000,SMALL(IF(L$1='Contratações Governo'!$G$1:$G$1000,ROW('Contratações Governo'!$G$1:$G$1000)-ROW('Contratações Governo'!$G$1)+1),ROW(34:34))),"")</f>
        <v/>
      </c>
      <c r="M72" s="276" t="str" cm="1">
        <f t="array" ref="M72">IFERROR(INDEX('Contratações Governo'!$I$1:$I$1000,SMALL(IF(M$1='Contratações Governo'!$G$1:$G$1000,ROW('Contratações Governo'!$G$1:$G$1000)-ROW('Contratações Governo'!$G$1)+1),ROW(34:34))),"")</f>
        <v/>
      </c>
      <c r="N72" s="386" t="str" cm="1">
        <f t="array" ref="N72">IFERROR(INDEX('Contratações Governo'!$I$1:$I$1000,SMALL(IF(N$1='Contratações Governo'!$G$1:$G$1000,ROW('Contratações Governo'!$G$1:$G$1000)-ROW('Contratações Governo'!$G$1)+1),ROW(34:34))),"")</f>
        <v/>
      </c>
      <c r="O72" s="386" t="str" cm="1">
        <f t="array" ref="O72">IFERROR(INDEX('Contratações Governo'!$I$1:$I$1000,SMALL(IF(O$1='Contratações Governo'!$G$1:$G$1000,ROW('Contratações Governo'!$G$1:$G$1000)-ROW('Contratações Governo'!$G$1)+1),ROW(34:34))),"")</f>
        <v/>
      </c>
      <c r="P72" s="383" t="str" cm="1">
        <f t="array" ref="P72">IFERROR(INDEX('Contratações Governo'!$I$1:$I$1000,SMALL(IF(P$1='Contratações Governo'!$G$1:$G$1000,ROW('Contratações Governo'!$G$1:$G$1000)-ROW('Contratações Governo'!$G$1)+1),ROW(34:34))),"")</f>
        <v/>
      </c>
      <c r="Q72" s="385" t="str" cm="1">
        <f t="array" ref="Q72">IFERROR(INDEX('Contratações Governo'!$I$1:$I$1000,SMALL(IF(Q$1='Contratações Governo'!$G$1:$G$1000,ROW('Contratações Governo'!$G$1:$G$1000)-ROW('Contratações Governo'!$G$1)+1),ROW(34:34))),"")</f>
        <v/>
      </c>
      <c r="R72" s="385" t="str" cm="1">
        <f t="array" ref="R72">IFERROR(INDEX('Contratações Governo'!$I$1:$I$1000,SMALL(IF(R$1='Contratações Governo'!$G$1:$G$1000,ROW('Contratações Governo'!$G$1:$G$1000)-ROW('Contratações Governo'!$G$1)+1),ROW(34:34))),"")</f>
        <v/>
      </c>
      <c r="S72" s="276" t="str" cm="1">
        <f t="array" ref="S72">IFERROR(INDEX('Contratações Governo'!$I$1:$I$1000,SMALL(IF(S$1='Contratações Governo'!$G$1:$G$1000,ROW('Contratações Governo'!$G$1:$G$1000)-ROW('Contratações Governo'!$G$1)+1),ROW(34:34))),"")</f>
        <v/>
      </c>
      <c r="T72" s="386" t="str" cm="1">
        <f t="array" ref="T72">IFERROR(INDEX('Contratações Governo'!$I$1:$I$1000,SMALL(IF(T$1='Contratações Governo'!$G$1:$G$1000,ROW('Contratações Governo'!$G$1:$G$1000)-ROW('Contratações Governo'!$G$1)+1),ROW(34:34))),"")</f>
        <v/>
      </c>
      <c r="U72" s="386" t="str" cm="1">
        <f t="array" ref="U72">IFERROR(INDEX('Contratações Governo'!$I$1:$I$1000,SMALL(IF(U$1='Contratações Governo'!$G$1:$G$1000,ROW('Contratações Governo'!$G$1:$G$1000)-ROW('Contratações Governo'!$G$1)+1),ROW(34:34))),"")</f>
        <v/>
      </c>
      <c r="V72" s="383" t="str" cm="1">
        <f t="array" ref="V72">IFERROR(INDEX('Contratações Governo'!$I$1:$I$1000,SMALL(IF(V$1='Contratações Governo'!$G$1:$G$1000,ROW('Contratações Governo'!$G$1:$G$1000)-ROW('Contratações Governo'!$G$1)+1),ROW(34:34))),"")</f>
        <v/>
      </c>
      <c r="W72" s="385" t="str" cm="1">
        <f t="array" ref="W72">IFERROR(INDEX('Contratações Governo'!$I$1:$I$1000,SMALL(IF(W$1='Contratações Governo'!$G$1:$G$1000,ROW('Contratações Governo'!$G$1:$G$1000)-ROW('Contratações Governo'!$G$1)+1),ROW(34:34))),"")</f>
        <v/>
      </c>
      <c r="X72" s="385" t="str" cm="1">
        <f t="array" ref="X72">IFERROR(INDEX('Contratações Governo'!$I$1:$I$1000,SMALL(IF(X$1='Contratações Governo'!$G$1:$G$1000,ROW('Contratações Governo'!$G$1:$G$1000)-ROW('Contratações Governo'!$G$1)+1),ROW(34:34))),"")</f>
        <v/>
      </c>
      <c r="Y72" s="276" t="str" cm="1">
        <f t="array" ref="Y72">IFERROR(INDEX('Contratações Governo'!$I$1:$I$1000,SMALL(IF(Y$1='Contratações Governo'!$G$1:$G$1000,ROW('Contratações Governo'!$G$1:$G$1000)-ROW('Contratações Governo'!$G$1)+1),ROW(34:34))),"")</f>
        <v/>
      </c>
      <c r="Z72" s="386" t="str" cm="1">
        <f t="array" ref="Z72">IFERROR(INDEX('Contratações Governo'!$I$1:$I$1000,SMALL(IF(Z$1='Contratações Governo'!$G$1:$G$1000,ROW('Contratações Governo'!$G$1:$G$1000)-ROW('Contratações Governo'!$G$1)+1),ROW(34:34))),"")</f>
        <v/>
      </c>
      <c r="AA72" s="386" t="str" cm="1">
        <f t="array" ref="AA72">IFERROR(INDEX('Contratações Governo'!$I$1:$I$1000,SMALL(IF(AA$1='Contratações Governo'!$G$1:$G$1000,ROW('Contratações Governo'!$G$1:$G$1000)-ROW('Contratações Governo'!$G$1)+1),ROW(34:34))),"")</f>
        <v/>
      </c>
      <c r="AB72" s="383" t="str" cm="1">
        <f t="array" ref="AB72">IFERROR(INDEX('Contratações Governo'!$I$1:$I$1000,SMALL(IF(AB$1='Contratações Governo'!$G$1:$G$1000,ROW('Contratações Governo'!$G$1:$G$1000)-ROW('Contratações Governo'!$G$1)+1),ROW(34:34))),"")</f>
        <v/>
      </c>
      <c r="AC72" s="385" t="str" cm="1">
        <f t="array" ref="AC72">IFERROR(INDEX('Contratações Governo'!$I$1:$I$1000,SMALL(IF(AC$1='Contratações Governo'!$G$1:$G$1000,ROW('Contratações Governo'!$G$1:$G$1000)-ROW('Contratações Governo'!$G$1)+1),ROW(34:34))),"")</f>
        <v/>
      </c>
      <c r="AD72" s="385" t="str" cm="1">
        <f t="array" ref="AD72">IFERROR(INDEX('Contratações Governo'!$I$1:$I$1000,SMALL(IF(AD$1='Contratações Governo'!$G$1:$G$1000,ROW('Contratações Governo'!$G$1:$G$1000)-ROW('Contratações Governo'!$G$1)+1),ROW(34:34))),"")</f>
        <v/>
      </c>
      <c r="AE72" s="276" t="str" cm="1">
        <f t="array" ref="AE72">IFERROR(INDEX('Contratações Governo'!$I$1:$I$1000,SMALL(IF(AE$1='Contratações Governo'!$G$1:$G$1000,ROW('Contratações Governo'!$G$1:$G$1000)-ROW('Contratações Governo'!$G$1)+1),ROW(34:34))),"")</f>
        <v/>
      </c>
      <c r="AF72" s="386" t="str" cm="1">
        <f t="array" ref="AF72">IFERROR(INDEX('Contratações Governo'!$I$1:$I$1000,SMALL(IF(AF$1='Contratações Governo'!$G$1:$G$1000,ROW('Contratações Governo'!$G$1:$G$1000)-ROW('Contratações Governo'!$G$1)+1),ROW(34:34))),"")</f>
        <v/>
      </c>
      <c r="AG72" s="386" t="str" cm="1">
        <f t="array" ref="AG72">IFERROR(INDEX('Contratações Governo'!$I$1:$I$1000,SMALL(IF(AG$1='Contratações Governo'!$G$1:$G$1000,ROW('Contratações Governo'!$G$1:$G$1000)-ROW('Contratações Governo'!$G$1)+1),ROW(34:34))),"")</f>
        <v/>
      </c>
      <c r="AH72" s="626" t="str" cm="1">
        <f t="array" ref="AH72">IFERROR(INDEX('Contratações Governo'!$I$1:$I$1000,SMALL(IF(AH$1='Contratações Governo'!$G$1:$G$1000,ROW('Contratações Governo'!$G$1:$G$1000)-ROW('Contratações Governo'!$G$1)+1),ROW(34:34))),"")</f>
        <v/>
      </c>
      <c r="AI72" s="386" t="str" cm="1">
        <f t="array" ref="AI72">IFERROR(INDEX('Contratações Governo'!$I$1:$I$1000,SMALL(IF(AI$1='Contratações Governo'!$G$1:$G$1000,ROW('Contratações Governo'!$G$1:$G$1000)-ROW('Contratações Governo'!$G$1)+1),ROW(34:34))),"")</f>
        <v/>
      </c>
      <c r="AJ72" s="549" t="str" cm="1">
        <f t="array" ref="AJ72">IFERROR(INDEX('Contratações Governo'!$I$1:$I$1000,SMALL(IF(AJ$1='Contratações Governo'!$G$1:$G$1000,ROW('Contratações Governo'!$G$1:$G$1000)-ROW('Contratações Governo'!$G$1)+1),ROW(34:34))),"")</f>
        <v/>
      </c>
    </row>
    <row r="73" spans="1:36" x14ac:dyDescent="0.25">
      <c r="A73" s="692"/>
      <c r="B73" s="383" t="str" cm="1">
        <f t="array" ref="B73">IFERROR(INDEX('Contratações Governo'!$I$1:$I$1000,SMALL(IF(B$1='Contratações Governo'!$G$1:$G$1000,ROW('Contratações Governo'!$G$1:$G$1000)-ROW('Contratações Governo'!$G$1)+1),ROW(35:35))),"")</f>
        <v/>
      </c>
      <c r="C73" s="385" t="str" cm="1">
        <f t="array" ref="C73">IFERROR(INDEX('Contratações Governo'!$I$1:$I$1000,SMALL(IF(C$1='Contratações Governo'!$G$1:$G$1000,ROW('Contratações Governo'!$G$1:$G$1000)-ROW('Contratações Governo'!$G$1)+1),ROW(35:35))),"")</f>
        <v/>
      </c>
      <c r="D73" s="385" t="str" cm="1">
        <f t="array" ref="D73">IFERROR(INDEX('Contratações Governo'!$I$1:$I$1000,SMALL(IF(D$1='Contratações Governo'!$G$1:$G$1000,ROW('Contratações Governo'!$G$1:$G$1000)-ROW('Contratações Governo'!$G$1)+1),ROW(35:35))),"")</f>
        <v/>
      </c>
      <c r="E73" s="276" t="str" cm="1">
        <f t="array" ref="E73">IFERROR(INDEX('Contratações Governo'!$I$1:$I$1000,SMALL(IF(E$1='Contratações Governo'!$G$1:$G$1000,ROW('Contratações Governo'!$G$1:$G$1000)-ROW('Contratações Governo'!$G$1)+1),ROW(35:35))),"")</f>
        <v/>
      </c>
      <c r="F73" s="386" t="str" cm="1">
        <f t="array" ref="F73">IFERROR(INDEX('Contratações Governo'!$I$1:$I$1000,SMALL(IF(F$1='Contratações Governo'!$G$1:$G$1000,ROW('Contratações Governo'!$G$1:$G$1000)-ROW('Contratações Governo'!$G$1)+1),ROW(35:35))),"")</f>
        <v/>
      </c>
      <c r="G73" s="386" cm="1">
        <f t="array" ref="G73">IFERROR(INDEX('Contratações Governo'!$I$1:$I$1000,SMALL(IF(G$1='Contratações Governo'!$G$1:$G$1000,ROW('Contratações Governo'!$G$1:$G$1000)-ROW('Contratações Governo'!$G$1)+1),ROW(35:35))),"")</f>
        <v>2797.44</v>
      </c>
      <c r="H73" s="383" t="str" cm="1">
        <f t="array" ref="H73">IFERROR(INDEX('Contratações Governo'!$I$1:$I$1000,SMALL(IF(H$1='Contratações Governo'!$G$1:$G$1000,ROW('Contratações Governo'!$G$1:$G$1000)-ROW('Contratações Governo'!$G$1)+1),ROW(35:35))),"")</f>
        <v/>
      </c>
      <c r="I73" s="276" t="str" cm="1">
        <f t="array" ref="I73">IFERROR(INDEX('Contratações Governo'!$I$1:$I$1000,SMALL(IF(I$1='Contratações Governo'!$G$1:$G$1000,ROW('Contratações Governo'!$G$1:$G$1000)-ROW('Contratações Governo'!$G$1)+1),ROW(35:35))),"")</f>
        <v/>
      </c>
      <c r="J73" s="386" t="str" cm="1">
        <f t="array" ref="J73">IFERROR(INDEX('Contratações Governo'!$I$1:$I$1000,SMALL(IF(J$1='Contratações Governo'!$G$1:$G$1000,ROW('Contratações Governo'!$G$1:$G$1000)-ROW('Contratações Governo'!$G$1)+1),ROW(35:35))),"")</f>
        <v/>
      </c>
      <c r="K73" s="386" t="str" cm="1">
        <f t="array" ref="K73">IFERROR(INDEX('Contratações Governo'!$I$1:$I$1000,SMALL(IF(K$1='Contratações Governo'!$G$1:$G$1000,ROW('Contratações Governo'!$G$1:$G$1000)-ROW('Contratações Governo'!$G$1)+1),ROW(35:35))),"")</f>
        <v/>
      </c>
      <c r="L73" s="383" t="str" cm="1">
        <f t="array" ref="L73">IFERROR(INDEX('Contratações Governo'!$I$1:$I$1000,SMALL(IF(L$1='Contratações Governo'!$G$1:$G$1000,ROW('Contratações Governo'!$G$1:$G$1000)-ROW('Contratações Governo'!$G$1)+1),ROW(35:35))),"")</f>
        <v/>
      </c>
      <c r="M73" s="276" t="str" cm="1">
        <f t="array" ref="M73">IFERROR(INDEX('Contratações Governo'!$I$1:$I$1000,SMALL(IF(M$1='Contratações Governo'!$G$1:$G$1000,ROW('Contratações Governo'!$G$1:$G$1000)-ROW('Contratações Governo'!$G$1)+1),ROW(35:35))),"")</f>
        <v/>
      </c>
      <c r="N73" s="386" t="str" cm="1">
        <f t="array" ref="N73">IFERROR(INDEX('Contratações Governo'!$I$1:$I$1000,SMALL(IF(N$1='Contratações Governo'!$G$1:$G$1000,ROW('Contratações Governo'!$G$1:$G$1000)-ROW('Contratações Governo'!$G$1)+1),ROW(35:35))),"")</f>
        <v/>
      </c>
      <c r="O73" s="386" t="str" cm="1">
        <f t="array" ref="O73">IFERROR(INDEX('Contratações Governo'!$I$1:$I$1000,SMALL(IF(O$1='Contratações Governo'!$G$1:$G$1000,ROW('Contratações Governo'!$G$1:$G$1000)-ROW('Contratações Governo'!$G$1)+1),ROW(35:35))),"")</f>
        <v/>
      </c>
      <c r="P73" s="383" t="str" cm="1">
        <f t="array" ref="P73">IFERROR(INDEX('Contratações Governo'!$I$1:$I$1000,SMALL(IF(P$1='Contratações Governo'!$G$1:$G$1000,ROW('Contratações Governo'!$G$1:$G$1000)-ROW('Contratações Governo'!$G$1)+1),ROW(35:35))),"")</f>
        <v/>
      </c>
      <c r="Q73" s="385" t="str" cm="1">
        <f t="array" ref="Q73">IFERROR(INDEX('Contratações Governo'!$I$1:$I$1000,SMALL(IF(Q$1='Contratações Governo'!$G$1:$G$1000,ROW('Contratações Governo'!$G$1:$G$1000)-ROW('Contratações Governo'!$G$1)+1),ROW(35:35))),"")</f>
        <v/>
      </c>
      <c r="R73" s="385" t="str" cm="1">
        <f t="array" ref="R73">IFERROR(INDEX('Contratações Governo'!$I$1:$I$1000,SMALL(IF(R$1='Contratações Governo'!$G$1:$G$1000,ROW('Contratações Governo'!$G$1:$G$1000)-ROW('Contratações Governo'!$G$1)+1),ROW(35:35))),"")</f>
        <v/>
      </c>
      <c r="S73" s="276" t="str" cm="1">
        <f t="array" ref="S73">IFERROR(INDEX('Contratações Governo'!$I$1:$I$1000,SMALL(IF(S$1='Contratações Governo'!$G$1:$G$1000,ROW('Contratações Governo'!$G$1:$G$1000)-ROW('Contratações Governo'!$G$1)+1),ROW(35:35))),"")</f>
        <v/>
      </c>
      <c r="T73" s="386" t="str" cm="1">
        <f t="array" ref="T73">IFERROR(INDEX('Contratações Governo'!$I$1:$I$1000,SMALL(IF(T$1='Contratações Governo'!$G$1:$G$1000,ROW('Contratações Governo'!$G$1:$G$1000)-ROW('Contratações Governo'!$G$1)+1),ROW(35:35))),"")</f>
        <v/>
      </c>
      <c r="U73" s="386" t="str" cm="1">
        <f t="array" ref="U73">IFERROR(INDEX('Contratações Governo'!$I$1:$I$1000,SMALL(IF(U$1='Contratações Governo'!$G$1:$G$1000,ROW('Contratações Governo'!$G$1:$G$1000)-ROW('Contratações Governo'!$G$1)+1),ROW(35:35))),"")</f>
        <v/>
      </c>
      <c r="V73" s="383" t="str" cm="1">
        <f t="array" ref="V73">IFERROR(INDEX('Contratações Governo'!$I$1:$I$1000,SMALL(IF(V$1='Contratações Governo'!$G$1:$G$1000,ROW('Contratações Governo'!$G$1:$G$1000)-ROW('Contratações Governo'!$G$1)+1),ROW(35:35))),"")</f>
        <v/>
      </c>
      <c r="W73" s="385" t="str" cm="1">
        <f t="array" ref="W73">IFERROR(INDEX('Contratações Governo'!$I$1:$I$1000,SMALL(IF(W$1='Contratações Governo'!$G$1:$G$1000,ROW('Contratações Governo'!$G$1:$G$1000)-ROW('Contratações Governo'!$G$1)+1),ROW(35:35))),"")</f>
        <v/>
      </c>
      <c r="X73" s="385" t="str" cm="1">
        <f t="array" ref="X73">IFERROR(INDEX('Contratações Governo'!$I$1:$I$1000,SMALL(IF(X$1='Contratações Governo'!$G$1:$G$1000,ROW('Contratações Governo'!$G$1:$G$1000)-ROW('Contratações Governo'!$G$1)+1),ROW(35:35))),"")</f>
        <v/>
      </c>
      <c r="Y73" s="276" t="str" cm="1">
        <f t="array" ref="Y73">IFERROR(INDEX('Contratações Governo'!$I$1:$I$1000,SMALL(IF(Y$1='Contratações Governo'!$G$1:$G$1000,ROW('Contratações Governo'!$G$1:$G$1000)-ROW('Contratações Governo'!$G$1)+1),ROW(35:35))),"")</f>
        <v/>
      </c>
      <c r="Z73" s="386" t="str" cm="1">
        <f t="array" ref="Z73">IFERROR(INDEX('Contratações Governo'!$I$1:$I$1000,SMALL(IF(Z$1='Contratações Governo'!$G$1:$G$1000,ROW('Contratações Governo'!$G$1:$G$1000)-ROW('Contratações Governo'!$G$1)+1),ROW(35:35))),"")</f>
        <v/>
      </c>
      <c r="AA73" s="386" t="str" cm="1">
        <f t="array" ref="AA73">IFERROR(INDEX('Contratações Governo'!$I$1:$I$1000,SMALL(IF(AA$1='Contratações Governo'!$G$1:$G$1000,ROW('Contratações Governo'!$G$1:$G$1000)-ROW('Contratações Governo'!$G$1)+1),ROW(35:35))),"")</f>
        <v/>
      </c>
      <c r="AB73" s="383" t="str" cm="1">
        <f t="array" ref="AB73">IFERROR(INDEX('Contratações Governo'!$I$1:$I$1000,SMALL(IF(AB$1='Contratações Governo'!$G$1:$G$1000,ROW('Contratações Governo'!$G$1:$G$1000)-ROW('Contratações Governo'!$G$1)+1),ROW(35:35))),"")</f>
        <v/>
      </c>
      <c r="AC73" s="385" t="str" cm="1">
        <f t="array" ref="AC73">IFERROR(INDEX('Contratações Governo'!$I$1:$I$1000,SMALL(IF(AC$1='Contratações Governo'!$G$1:$G$1000,ROW('Contratações Governo'!$G$1:$G$1000)-ROW('Contratações Governo'!$G$1)+1),ROW(35:35))),"")</f>
        <v/>
      </c>
      <c r="AD73" s="385" t="str" cm="1">
        <f t="array" ref="AD73">IFERROR(INDEX('Contratações Governo'!$I$1:$I$1000,SMALL(IF(AD$1='Contratações Governo'!$G$1:$G$1000,ROW('Contratações Governo'!$G$1:$G$1000)-ROW('Contratações Governo'!$G$1)+1),ROW(35:35))),"")</f>
        <v/>
      </c>
      <c r="AE73" s="276" t="str" cm="1">
        <f t="array" ref="AE73">IFERROR(INDEX('Contratações Governo'!$I$1:$I$1000,SMALL(IF(AE$1='Contratações Governo'!$G$1:$G$1000,ROW('Contratações Governo'!$G$1:$G$1000)-ROW('Contratações Governo'!$G$1)+1),ROW(35:35))),"")</f>
        <v/>
      </c>
      <c r="AF73" s="386" t="str" cm="1">
        <f t="array" ref="AF73">IFERROR(INDEX('Contratações Governo'!$I$1:$I$1000,SMALL(IF(AF$1='Contratações Governo'!$G$1:$G$1000,ROW('Contratações Governo'!$G$1:$G$1000)-ROW('Contratações Governo'!$G$1)+1),ROW(35:35))),"")</f>
        <v/>
      </c>
      <c r="AG73" s="386" t="str" cm="1">
        <f t="array" ref="AG73">IFERROR(INDEX('Contratações Governo'!$I$1:$I$1000,SMALL(IF(AG$1='Contratações Governo'!$G$1:$G$1000,ROW('Contratações Governo'!$G$1:$G$1000)-ROW('Contratações Governo'!$G$1)+1),ROW(35:35))),"")</f>
        <v/>
      </c>
      <c r="AH73" s="626" t="str" cm="1">
        <f t="array" ref="AH73">IFERROR(INDEX('Contratações Governo'!$I$1:$I$1000,SMALL(IF(AH$1='Contratações Governo'!$G$1:$G$1000,ROW('Contratações Governo'!$G$1:$G$1000)-ROW('Contratações Governo'!$G$1)+1),ROW(35:35))),"")</f>
        <v/>
      </c>
      <c r="AI73" s="386" t="str" cm="1">
        <f t="array" ref="AI73">IFERROR(INDEX('Contratações Governo'!$I$1:$I$1000,SMALL(IF(AI$1='Contratações Governo'!$G$1:$G$1000,ROW('Contratações Governo'!$G$1:$G$1000)-ROW('Contratações Governo'!$G$1)+1),ROW(35:35))),"")</f>
        <v/>
      </c>
      <c r="AJ73" s="549" t="str" cm="1">
        <f t="array" ref="AJ73">IFERROR(INDEX('Contratações Governo'!$I$1:$I$1000,SMALL(IF(AJ$1='Contratações Governo'!$G$1:$G$1000,ROW('Contratações Governo'!$G$1:$G$1000)-ROW('Contratações Governo'!$G$1)+1),ROW(35:35))),"")</f>
        <v/>
      </c>
    </row>
    <row r="74" spans="1:36" x14ac:dyDescent="0.25">
      <c r="A74" s="692"/>
      <c r="B74" s="383" t="str" cm="1">
        <f t="array" ref="B74">IFERROR(INDEX('Contratações Governo'!$I$1:$I$1000,SMALL(IF(B$1='Contratações Governo'!$G$1:$G$1000,ROW('Contratações Governo'!$G$1:$G$1000)-ROW('Contratações Governo'!$G$1)+1),ROW(36:36))),"")</f>
        <v/>
      </c>
      <c r="C74" s="385" t="str" cm="1">
        <f t="array" ref="C74">IFERROR(INDEX('Contratações Governo'!$I$1:$I$1000,SMALL(IF(C$1='Contratações Governo'!$G$1:$G$1000,ROW('Contratações Governo'!$G$1:$G$1000)-ROW('Contratações Governo'!$G$1)+1),ROW(36:36))),"")</f>
        <v/>
      </c>
      <c r="D74" s="385" t="str" cm="1">
        <f t="array" ref="D74">IFERROR(INDEX('Contratações Governo'!$I$1:$I$1000,SMALL(IF(D$1='Contratações Governo'!$G$1:$G$1000,ROW('Contratações Governo'!$G$1:$G$1000)-ROW('Contratações Governo'!$G$1)+1),ROW(36:36))),"")</f>
        <v/>
      </c>
      <c r="E74" s="276" t="str" cm="1">
        <f t="array" ref="E74">IFERROR(INDEX('Contratações Governo'!$I$1:$I$1000,SMALL(IF(E$1='Contratações Governo'!$G$1:$G$1000,ROW('Contratações Governo'!$G$1:$G$1000)-ROW('Contratações Governo'!$G$1)+1),ROW(36:36))),"")</f>
        <v/>
      </c>
      <c r="F74" s="386" t="str" cm="1">
        <f t="array" ref="F74">IFERROR(INDEX('Contratações Governo'!$I$1:$I$1000,SMALL(IF(F$1='Contratações Governo'!$G$1:$G$1000,ROW('Contratações Governo'!$G$1:$G$1000)-ROW('Contratações Governo'!$G$1)+1),ROW(36:36))),"")</f>
        <v/>
      </c>
      <c r="G74" s="386" cm="1">
        <f t="array" ref="G74">IFERROR(INDEX('Contratações Governo'!$I$1:$I$1000,SMALL(IF(G$1='Contratações Governo'!$G$1:$G$1000,ROW('Contratações Governo'!$G$1:$G$1000)-ROW('Contratações Governo'!$G$1)+1),ROW(36:36))),"")</f>
        <v>2984.6595744680849</v>
      </c>
      <c r="H74" s="383" t="str" cm="1">
        <f t="array" ref="H74">IFERROR(INDEX('Contratações Governo'!$I$1:$I$1000,SMALL(IF(H$1='Contratações Governo'!$G$1:$G$1000,ROW('Contratações Governo'!$G$1:$G$1000)-ROW('Contratações Governo'!$G$1)+1),ROW(36:36))),"")</f>
        <v/>
      </c>
      <c r="I74" s="276" t="str" cm="1">
        <f t="array" ref="I74">IFERROR(INDEX('Contratações Governo'!$I$1:$I$1000,SMALL(IF(I$1='Contratações Governo'!$G$1:$G$1000,ROW('Contratações Governo'!$G$1:$G$1000)-ROW('Contratações Governo'!$G$1)+1),ROW(36:36))),"")</f>
        <v/>
      </c>
      <c r="J74" s="386" t="str" cm="1">
        <f t="array" ref="J74">IFERROR(INDEX('Contratações Governo'!$I$1:$I$1000,SMALL(IF(J$1='Contratações Governo'!$G$1:$G$1000,ROW('Contratações Governo'!$G$1:$G$1000)-ROW('Contratações Governo'!$G$1)+1),ROW(36:36))),"")</f>
        <v/>
      </c>
      <c r="K74" s="386" t="str" cm="1">
        <f t="array" ref="K74">IFERROR(INDEX('Contratações Governo'!$I$1:$I$1000,SMALL(IF(K$1='Contratações Governo'!$G$1:$G$1000,ROW('Contratações Governo'!$G$1:$G$1000)-ROW('Contratações Governo'!$G$1)+1),ROW(36:36))),"")</f>
        <v/>
      </c>
      <c r="L74" s="383" t="str" cm="1">
        <f t="array" ref="L74">IFERROR(INDEX('Contratações Governo'!$I$1:$I$1000,SMALL(IF(L$1='Contratações Governo'!$G$1:$G$1000,ROW('Contratações Governo'!$G$1:$G$1000)-ROW('Contratações Governo'!$G$1)+1),ROW(36:36))),"")</f>
        <v/>
      </c>
      <c r="M74" s="276" t="str" cm="1">
        <f t="array" ref="M74">IFERROR(INDEX('Contratações Governo'!$I$1:$I$1000,SMALL(IF(M$1='Contratações Governo'!$G$1:$G$1000,ROW('Contratações Governo'!$G$1:$G$1000)-ROW('Contratações Governo'!$G$1)+1),ROW(36:36))),"")</f>
        <v/>
      </c>
      <c r="N74" s="386" t="str" cm="1">
        <f t="array" ref="N74">IFERROR(INDEX('Contratações Governo'!$I$1:$I$1000,SMALL(IF(N$1='Contratações Governo'!$G$1:$G$1000,ROW('Contratações Governo'!$G$1:$G$1000)-ROW('Contratações Governo'!$G$1)+1),ROW(36:36))),"")</f>
        <v/>
      </c>
      <c r="O74" s="386" t="str" cm="1">
        <f t="array" ref="O74">IFERROR(INDEX('Contratações Governo'!$I$1:$I$1000,SMALL(IF(O$1='Contratações Governo'!$G$1:$G$1000,ROW('Contratações Governo'!$G$1:$G$1000)-ROW('Contratações Governo'!$G$1)+1),ROW(36:36))),"")</f>
        <v/>
      </c>
      <c r="P74" s="383" t="str" cm="1">
        <f t="array" ref="P74">IFERROR(INDEX('Contratações Governo'!$I$1:$I$1000,SMALL(IF(P$1='Contratações Governo'!$G$1:$G$1000,ROW('Contratações Governo'!$G$1:$G$1000)-ROW('Contratações Governo'!$G$1)+1),ROW(36:36))),"")</f>
        <v/>
      </c>
      <c r="Q74" s="385" t="str" cm="1">
        <f t="array" ref="Q74">IFERROR(INDEX('Contratações Governo'!$I$1:$I$1000,SMALL(IF(Q$1='Contratações Governo'!$G$1:$G$1000,ROW('Contratações Governo'!$G$1:$G$1000)-ROW('Contratações Governo'!$G$1)+1),ROW(36:36))),"")</f>
        <v/>
      </c>
      <c r="R74" s="385" t="str" cm="1">
        <f t="array" ref="R74">IFERROR(INDEX('Contratações Governo'!$I$1:$I$1000,SMALL(IF(R$1='Contratações Governo'!$G$1:$G$1000,ROW('Contratações Governo'!$G$1:$G$1000)-ROW('Contratações Governo'!$G$1)+1),ROW(36:36))),"")</f>
        <v/>
      </c>
      <c r="S74" s="276" t="str" cm="1">
        <f t="array" ref="S74">IFERROR(INDEX('Contratações Governo'!$I$1:$I$1000,SMALL(IF(S$1='Contratações Governo'!$G$1:$G$1000,ROW('Contratações Governo'!$G$1:$G$1000)-ROW('Contratações Governo'!$G$1)+1),ROW(36:36))),"")</f>
        <v/>
      </c>
      <c r="T74" s="386" t="str" cm="1">
        <f t="array" ref="T74">IFERROR(INDEX('Contratações Governo'!$I$1:$I$1000,SMALL(IF(T$1='Contratações Governo'!$G$1:$G$1000,ROW('Contratações Governo'!$G$1:$G$1000)-ROW('Contratações Governo'!$G$1)+1),ROW(36:36))),"")</f>
        <v/>
      </c>
      <c r="U74" s="386" t="str" cm="1">
        <f t="array" ref="U74">IFERROR(INDEX('Contratações Governo'!$I$1:$I$1000,SMALL(IF(U$1='Contratações Governo'!$G$1:$G$1000,ROW('Contratações Governo'!$G$1:$G$1000)-ROW('Contratações Governo'!$G$1)+1),ROW(36:36))),"")</f>
        <v/>
      </c>
      <c r="V74" s="383" t="str" cm="1">
        <f t="array" ref="V74">IFERROR(INDEX('Contratações Governo'!$I$1:$I$1000,SMALL(IF(V$1='Contratações Governo'!$G$1:$G$1000,ROW('Contratações Governo'!$G$1:$G$1000)-ROW('Contratações Governo'!$G$1)+1),ROW(36:36))),"")</f>
        <v/>
      </c>
      <c r="W74" s="385" t="str" cm="1">
        <f t="array" ref="W74">IFERROR(INDEX('Contratações Governo'!$I$1:$I$1000,SMALL(IF(W$1='Contratações Governo'!$G$1:$G$1000,ROW('Contratações Governo'!$G$1:$G$1000)-ROW('Contratações Governo'!$G$1)+1),ROW(36:36))),"")</f>
        <v/>
      </c>
      <c r="X74" s="385" t="str" cm="1">
        <f t="array" ref="X74">IFERROR(INDEX('Contratações Governo'!$I$1:$I$1000,SMALL(IF(X$1='Contratações Governo'!$G$1:$G$1000,ROW('Contratações Governo'!$G$1:$G$1000)-ROW('Contratações Governo'!$G$1)+1),ROW(36:36))),"")</f>
        <v/>
      </c>
      <c r="Y74" s="276" t="str" cm="1">
        <f t="array" ref="Y74">IFERROR(INDEX('Contratações Governo'!$I$1:$I$1000,SMALL(IF(Y$1='Contratações Governo'!$G$1:$G$1000,ROW('Contratações Governo'!$G$1:$G$1000)-ROW('Contratações Governo'!$G$1)+1),ROW(36:36))),"")</f>
        <v/>
      </c>
      <c r="Z74" s="386" t="str" cm="1">
        <f t="array" ref="Z74">IFERROR(INDEX('Contratações Governo'!$I$1:$I$1000,SMALL(IF(Z$1='Contratações Governo'!$G$1:$G$1000,ROW('Contratações Governo'!$G$1:$G$1000)-ROW('Contratações Governo'!$G$1)+1),ROW(36:36))),"")</f>
        <v/>
      </c>
      <c r="AA74" s="386" t="str" cm="1">
        <f t="array" ref="AA74">IFERROR(INDEX('Contratações Governo'!$I$1:$I$1000,SMALL(IF(AA$1='Contratações Governo'!$G$1:$G$1000,ROW('Contratações Governo'!$G$1:$G$1000)-ROW('Contratações Governo'!$G$1)+1),ROW(36:36))),"")</f>
        <v/>
      </c>
      <c r="AB74" s="383" t="str" cm="1">
        <f t="array" ref="AB74">IFERROR(INDEX('Contratações Governo'!$I$1:$I$1000,SMALL(IF(AB$1='Contratações Governo'!$G$1:$G$1000,ROW('Contratações Governo'!$G$1:$G$1000)-ROW('Contratações Governo'!$G$1)+1),ROW(36:36))),"")</f>
        <v/>
      </c>
      <c r="AC74" s="385" t="str" cm="1">
        <f t="array" ref="AC74">IFERROR(INDEX('Contratações Governo'!$I$1:$I$1000,SMALL(IF(AC$1='Contratações Governo'!$G$1:$G$1000,ROW('Contratações Governo'!$G$1:$G$1000)-ROW('Contratações Governo'!$G$1)+1),ROW(36:36))),"")</f>
        <v/>
      </c>
      <c r="AD74" s="385" t="str" cm="1">
        <f t="array" ref="AD74">IFERROR(INDEX('Contratações Governo'!$I$1:$I$1000,SMALL(IF(AD$1='Contratações Governo'!$G$1:$G$1000,ROW('Contratações Governo'!$G$1:$G$1000)-ROW('Contratações Governo'!$G$1)+1),ROW(36:36))),"")</f>
        <v/>
      </c>
      <c r="AE74" s="276" t="str" cm="1">
        <f t="array" ref="AE74">IFERROR(INDEX('Contratações Governo'!$I$1:$I$1000,SMALL(IF(AE$1='Contratações Governo'!$G$1:$G$1000,ROW('Contratações Governo'!$G$1:$G$1000)-ROW('Contratações Governo'!$G$1)+1),ROW(36:36))),"")</f>
        <v/>
      </c>
      <c r="AF74" s="386" t="str" cm="1">
        <f t="array" ref="AF74">IFERROR(INDEX('Contratações Governo'!$I$1:$I$1000,SMALL(IF(AF$1='Contratações Governo'!$G$1:$G$1000,ROW('Contratações Governo'!$G$1:$G$1000)-ROW('Contratações Governo'!$G$1)+1),ROW(36:36))),"")</f>
        <v/>
      </c>
      <c r="AG74" s="386" t="str" cm="1">
        <f t="array" ref="AG74">IFERROR(INDEX('Contratações Governo'!$I$1:$I$1000,SMALL(IF(AG$1='Contratações Governo'!$G$1:$G$1000,ROW('Contratações Governo'!$G$1:$G$1000)-ROW('Contratações Governo'!$G$1)+1),ROW(36:36))),"")</f>
        <v/>
      </c>
      <c r="AH74" s="626" t="str" cm="1">
        <f t="array" ref="AH74">IFERROR(INDEX('Contratações Governo'!$I$1:$I$1000,SMALL(IF(AH$1='Contratações Governo'!$G$1:$G$1000,ROW('Contratações Governo'!$G$1:$G$1000)-ROW('Contratações Governo'!$G$1)+1),ROW(36:36))),"")</f>
        <v/>
      </c>
      <c r="AI74" s="386" t="str" cm="1">
        <f t="array" ref="AI74">IFERROR(INDEX('Contratações Governo'!$I$1:$I$1000,SMALL(IF(AI$1='Contratações Governo'!$G$1:$G$1000,ROW('Contratações Governo'!$G$1:$G$1000)-ROW('Contratações Governo'!$G$1)+1),ROW(36:36))),"")</f>
        <v/>
      </c>
      <c r="AJ74" s="549" t="str" cm="1">
        <f t="array" ref="AJ74">IFERROR(INDEX('Contratações Governo'!$I$1:$I$1000,SMALL(IF(AJ$1='Contratações Governo'!$G$1:$G$1000,ROW('Contratações Governo'!$G$1:$G$1000)-ROW('Contratações Governo'!$G$1)+1),ROW(36:36))),"")</f>
        <v/>
      </c>
    </row>
    <row r="75" spans="1:36" x14ac:dyDescent="0.25">
      <c r="A75" s="692"/>
      <c r="B75" s="383" t="str" cm="1">
        <f t="array" ref="B75">IFERROR(INDEX('Contratações Governo'!$I$1:$I$1000,SMALL(IF(B$1='Contratações Governo'!$G$1:$G$1000,ROW('Contratações Governo'!$G$1:$G$1000)-ROW('Contratações Governo'!$G$1)+1),ROW(37:37))),"")</f>
        <v/>
      </c>
      <c r="C75" s="385" t="str" cm="1">
        <f t="array" ref="C75">IFERROR(INDEX('Contratações Governo'!$I$1:$I$1000,SMALL(IF(C$1='Contratações Governo'!$G$1:$G$1000,ROW('Contratações Governo'!$G$1:$G$1000)-ROW('Contratações Governo'!$G$1)+1),ROW(37:37))),"")</f>
        <v/>
      </c>
      <c r="D75" s="385" t="str" cm="1">
        <f t="array" ref="D75">IFERROR(INDEX('Contratações Governo'!$I$1:$I$1000,SMALL(IF(D$1='Contratações Governo'!$G$1:$G$1000,ROW('Contratações Governo'!$G$1:$G$1000)-ROW('Contratações Governo'!$G$1)+1),ROW(37:37))),"")</f>
        <v/>
      </c>
      <c r="E75" s="276" t="str" cm="1">
        <f t="array" ref="E75">IFERROR(INDEX('Contratações Governo'!$I$1:$I$1000,SMALL(IF(E$1='Contratações Governo'!$G$1:$G$1000,ROW('Contratações Governo'!$G$1:$G$1000)-ROW('Contratações Governo'!$G$1)+1),ROW(37:37))),"")</f>
        <v/>
      </c>
      <c r="F75" s="386" t="str" cm="1">
        <f t="array" ref="F75">IFERROR(INDEX('Contratações Governo'!$I$1:$I$1000,SMALL(IF(F$1='Contratações Governo'!$G$1:$G$1000,ROW('Contratações Governo'!$G$1:$G$1000)-ROW('Contratações Governo'!$G$1)+1),ROW(37:37))),"")</f>
        <v/>
      </c>
      <c r="G75" s="386" cm="1">
        <f t="array" ref="G75">IFERROR(INDEX('Contratações Governo'!$I$1:$I$1000,SMALL(IF(G$1='Contratações Governo'!$G$1:$G$1000,ROW('Contratações Governo'!$G$1:$G$1000)-ROW('Contratações Governo'!$G$1)+1),ROW(37:37))),"")</f>
        <v>1708</v>
      </c>
      <c r="H75" s="383" t="str" cm="1">
        <f t="array" ref="H75">IFERROR(INDEX('Contratações Governo'!$I$1:$I$1000,SMALL(IF(H$1='Contratações Governo'!$G$1:$G$1000,ROW('Contratações Governo'!$G$1:$G$1000)-ROW('Contratações Governo'!$G$1)+1),ROW(37:37))),"")</f>
        <v/>
      </c>
      <c r="I75" s="276" t="str" cm="1">
        <f t="array" ref="I75">IFERROR(INDEX('Contratações Governo'!$I$1:$I$1000,SMALL(IF(I$1='Contratações Governo'!$G$1:$G$1000,ROW('Contratações Governo'!$G$1:$G$1000)-ROW('Contratações Governo'!$G$1)+1),ROW(37:37))),"")</f>
        <v/>
      </c>
      <c r="J75" s="386" t="str" cm="1">
        <f t="array" ref="J75">IFERROR(INDEX('Contratações Governo'!$I$1:$I$1000,SMALL(IF(J$1='Contratações Governo'!$G$1:$G$1000,ROW('Contratações Governo'!$G$1:$G$1000)-ROW('Contratações Governo'!$G$1)+1),ROW(37:37))),"")</f>
        <v/>
      </c>
      <c r="K75" s="386" t="str" cm="1">
        <f t="array" ref="K75">IFERROR(INDEX('Contratações Governo'!$I$1:$I$1000,SMALL(IF(K$1='Contratações Governo'!$G$1:$G$1000,ROW('Contratações Governo'!$G$1:$G$1000)-ROW('Contratações Governo'!$G$1)+1),ROW(37:37))),"")</f>
        <v/>
      </c>
      <c r="L75" s="383" t="str" cm="1">
        <f t="array" ref="L75">IFERROR(INDEX('Contratações Governo'!$I$1:$I$1000,SMALL(IF(L$1='Contratações Governo'!$G$1:$G$1000,ROW('Contratações Governo'!$G$1:$G$1000)-ROW('Contratações Governo'!$G$1)+1),ROW(37:37))),"")</f>
        <v/>
      </c>
      <c r="M75" s="276" t="str" cm="1">
        <f t="array" ref="M75">IFERROR(INDEX('Contratações Governo'!$I$1:$I$1000,SMALL(IF(M$1='Contratações Governo'!$G$1:$G$1000,ROW('Contratações Governo'!$G$1:$G$1000)-ROW('Contratações Governo'!$G$1)+1),ROW(37:37))),"")</f>
        <v/>
      </c>
      <c r="N75" s="386" t="str" cm="1">
        <f t="array" ref="N75">IFERROR(INDEX('Contratações Governo'!$I$1:$I$1000,SMALL(IF(N$1='Contratações Governo'!$G$1:$G$1000,ROW('Contratações Governo'!$G$1:$G$1000)-ROW('Contratações Governo'!$G$1)+1),ROW(37:37))),"")</f>
        <v/>
      </c>
      <c r="O75" s="386" t="str" cm="1">
        <f t="array" ref="O75">IFERROR(INDEX('Contratações Governo'!$I$1:$I$1000,SMALL(IF(O$1='Contratações Governo'!$G$1:$G$1000,ROW('Contratações Governo'!$G$1:$G$1000)-ROW('Contratações Governo'!$G$1)+1),ROW(37:37))),"")</f>
        <v/>
      </c>
      <c r="P75" s="383" t="str" cm="1">
        <f t="array" ref="P75">IFERROR(INDEX('Contratações Governo'!$I$1:$I$1000,SMALL(IF(P$1='Contratações Governo'!$G$1:$G$1000,ROW('Contratações Governo'!$G$1:$G$1000)-ROW('Contratações Governo'!$G$1)+1),ROW(37:37))),"")</f>
        <v/>
      </c>
      <c r="Q75" s="385" t="str" cm="1">
        <f t="array" ref="Q75">IFERROR(INDEX('Contratações Governo'!$I$1:$I$1000,SMALL(IF(Q$1='Contratações Governo'!$G$1:$G$1000,ROW('Contratações Governo'!$G$1:$G$1000)-ROW('Contratações Governo'!$G$1)+1),ROW(37:37))),"")</f>
        <v/>
      </c>
      <c r="R75" s="385" t="str" cm="1">
        <f t="array" ref="R75">IFERROR(INDEX('Contratações Governo'!$I$1:$I$1000,SMALL(IF(R$1='Contratações Governo'!$G$1:$G$1000,ROW('Contratações Governo'!$G$1:$G$1000)-ROW('Contratações Governo'!$G$1)+1),ROW(37:37))),"")</f>
        <v/>
      </c>
      <c r="S75" s="276" t="str" cm="1">
        <f t="array" ref="S75">IFERROR(INDEX('Contratações Governo'!$I$1:$I$1000,SMALL(IF(S$1='Contratações Governo'!$G$1:$G$1000,ROW('Contratações Governo'!$G$1:$G$1000)-ROW('Contratações Governo'!$G$1)+1),ROW(37:37))),"")</f>
        <v/>
      </c>
      <c r="T75" s="386" t="str" cm="1">
        <f t="array" ref="T75">IFERROR(INDEX('Contratações Governo'!$I$1:$I$1000,SMALL(IF(T$1='Contratações Governo'!$G$1:$G$1000,ROW('Contratações Governo'!$G$1:$G$1000)-ROW('Contratações Governo'!$G$1)+1),ROW(37:37))),"")</f>
        <v/>
      </c>
      <c r="U75" s="386" t="str" cm="1">
        <f t="array" ref="U75">IFERROR(INDEX('Contratações Governo'!$I$1:$I$1000,SMALL(IF(U$1='Contratações Governo'!$G$1:$G$1000,ROW('Contratações Governo'!$G$1:$G$1000)-ROW('Contratações Governo'!$G$1)+1),ROW(37:37))),"")</f>
        <v/>
      </c>
      <c r="V75" s="383" t="str" cm="1">
        <f t="array" ref="V75">IFERROR(INDEX('Contratações Governo'!$I$1:$I$1000,SMALL(IF(V$1='Contratações Governo'!$G$1:$G$1000,ROW('Contratações Governo'!$G$1:$G$1000)-ROW('Contratações Governo'!$G$1)+1),ROW(37:37))),"")</f>
        <v/>
      </c>
      <c r="W75" s="385" t="str" cm="1">
        <f t="array" ref="W75">IFERROR(INDEX('Contratações Governo'!$I$1:$I$1000,SMALL(IF(W$1='Contratações Governo'!$G$1:$G$1000,ROW('Contratações Governo'!$G$1:$G$1000)-ROW('Contratações Governo'!$G$1)+1),ROW(37:37))),"")</f>
        <v/>
      </c>
      <c r="X75" s="385" t="str" cm="1">
        <f t="array" ref="X75">IFERROR(INDEX('Contratações Governo'!$I$1:$I$1000,SMALL(IF(X$1='Contratações Governo'!$G$1:$G$1000,ROW('Contratações Governo'!$G$1:$G$1000)-ROW('Contratações Governo'!$G$1)+1),ROW(37:37))),"")</f>
        <v/>
      </c>
      <c r="Y75" s="276" t="str" cm="1">
        <f t="array" ref="Y75">IFERROR(INDEX('Contratações Governo'!$I$1:$I$1000,SMALL(IF(Y$1='Contratações Governo'!$G$1:$G$1000,ROW('Contratações Governo'!$G$1:$G$1000)-ROW('Contratações Governo'!$G$1)+1),ROW(37:37))),"")</f>
        <v/>
      </c>
      <c r="Z75" s="386" t="str" cm="1">
        <f t="array" ref="Z75">IFERROR(INDEX('Contratações Governo'!$I$1:$I$1000,SMALL(IF(Z$1='Contratações Governo'!$G$1:$G$1000,ROW('Contratações Governo'!$G$1:$G$1000)-ROW('Contratações Governo'!$G$1)+1),ROW(37:37))),"")</f>
        <v/>
      </c>
      <c r="AA75" s="386" t="str" cm="1">
        <f t="array" ref="AA75">IFERROR(INDEX('Contratações Governo'!$I$1:$I$1000,SMALL(IF(AA$1='Contratações Governo'!$G$1:$G$1000,ROW('Contratações Governo'!$G$1:$G$1000)-ROW('Contratações Governo'!$G$1)+1),ROW(37:37))),"")</f>
        <v/>
      </c>
      <c r="AB75" s="383" t="str" cm="1">
        <f t="array" ref="AB75">IFERROR(INDEX('Contratações Governo'!$I$1:$I$1000,SMALL(IF(AB$1='Contratações Governo'!$G$1:$G$1000,ROW('Contratações Governo'!$G$1:$G$1000)-ROW('Contratações Governo'!$G$1)+1),ROW(37:37))),"")</f>
        <v/>
      </c>
      <c r="AC75" s="385" t="str" cm="1">
        <f t="array" ref="AC75">IFERROR(INDEX('Contratações Governo'!$I$1:$I$1000,SMALL(IF(AC$1='Contratações Governo'!$G$1:$G$1000,ROW('Contratações Governo'!$G$1:$G$1000)-ROW('Contratações Governo'!$G$1)+1),ROW(37:37))),"")</f>
        <v/>
      </c>
      <c r="AD75" s="385" t="str" cm="1">
        <f t="array" ref="AD75">IFERROR(INDEX('Contratações Governo'!$I$1:$I$1000,SMALL(IF(AD$1='Contratações Governo'!$G$1:$G$1000,ROW('Contratações Governo'!$G$1:$G$1000)-ROW('Contratações Governo'!$G$1)+1),ROW(37:37))),"")</f>
        <v/>
      </c>
      <c r="AE75" s="276" t="str" cm="1">
        <f t="array" ref="AE75">IFERROR(INDEX('Contratações Governo'!$I$1:$I$1000,SMALL(IF(AE$1='Contratações Governo'!$G$1:$G$1000,ROW('Contratações Governo'!$G$1:$G$1000)-ROW('Contratações Governo'!$G$1)+1),ROW(37:37))),"")</f>
        <v/>
      </c>
      <c r="AF75" s="386" t="str" cm="1">
        <f t="array" ref="AF75">IFERROR(INDEX('Contratações Governo'!$I$1:$I$1000,SMALL(IF(AF$1='Contratações Governo'!$G$1:$G$1000,ROW('Contratações Governo'!$G$1:$G$1000)-ROW('Contratações Governo'!$G$1)+1),ROW(37:37))),"")</f>
        <v/>
      </c>
      <c r="AG75" s="386" t="str" cm="1">
        <f t="array" ref="AG75">IFERROR(INDEX('Contratações Governo'!$I$1:$I$1000,SMALL(IF(AG$1='Contratações Governo'!$G$1:$G$1000,ROW('Contratações Governo'!$G$1:$G$1000)-ROW('Contratações Governo'!$G$1)+1),ROW(37:37))),"")</f>
        <v/>
      </c>
      <c r="AH75" s="626" t="str" cm="1">
        <f t="array" ref="AH75">IFERROR(INDEX('Contratações Governo'!$I$1:$I$1000,SMALL(IF(AH$1='Contratações Governo'!$G$1:$G$1000,ROW('Contratações Governo'!$G$1:$G$1000)-ROW('Contratações Governo'!$G$1)+1),ROW(37:37))),"")</f>
        <v/>
      </c>
      <c r="AI75" s="386" t="str" cm="1">
        <f t="array" ref="AI75">IFERROR(INDEX('Contratações Governo'!$I$1:$I$1000,SMALL(IF(AI$1='Contratações Governo'!$G$1:$G$1000,ROW('Contratações Governo'!$G$1:$G$1000)-ROW('Contratações Governo'!$G$1)+1),ROW(37:37))),"")</f>
        <v/>
      </c>
      <c r="AJ75" s="549" t="str" cm="1">
        <f t="array" ref="AJ75">IFERROR(INDEX('Contratações Governo'!$I$1:$I$1000,SMALL(IF(AJ$1='Contratações Governo'!$G$1:$G$1000,ROW('Contratações Governo'!$G$1:$G$1000)-ROW('Contratações Governo'!$G$1)+1),ROW(37:37))),"")</f>
        <v/>
      </c>
    </row>
    <row r="76" spans="1:36" x14ac:dyDescent="0.25">
      <c r="A76" s="692"/>
      <c r="B76" s="383" t="str" cm="1">
        <f t="array" ref="B76">IFERROR(INDEX('Contratações Governo'!$I$1:$I$1000,SMALL(IF(B$1='Contratações Governo'!$G$1:$G$1000,ROW('Contratações Governo'!$G$1:$G$1000)-ROW('Contratações Governo'!$G$1)+1),ROW(38:38))),"")</f>
        <v/>
      </c>
      <c r="C76" s="385" t="str" cm="1">
        <f t="array" ref="C76">IFERROR(INDEX('Contratações Governo'!$I$1:$I$1000,SMALL(IF(C$1='Contratações Governo'!$G$1:$G$1000,ROW('Contratações Governo'!$G$1:$G$1000)-ROW('Contratações Governo'!$G$1)+1),ROW(38:38))),"")</f>
        <v/>
      </c>
      <c r="D76" s="385" t="str" cm="1">
        <f t="array" ref="D76">IFERROR(INDEX('Contratações Governo'!$I$1:$I$1000,SMALL(IF(D$1='Contratações Governo'!$G$1:$G$1000,ROW('Contratações Governo'!$G$1:$G$1000)-ROW('Contratações Governo'!$G$1)+1),ROW(38:38))),"")</f>
        <v/>
      </c>
      <c r="E76" s="276" t="str" cm="1">
        <f t="array" ref="E76">IFERROR(INDEX('Contratações Governo'!$I$1:$I$1000,SMALL(IF(E$1='Contratações Governo'!$G$1:$G$1000,ROW('Contratações Governo'!$G$1:$G$1000)-ROW('Contratações Governo'!$G$1)+1),ROW(38:38))),"")</f>
        <v/>
      </c>
      <c r="F76" s="386" t="str" cm="1">
        <f t="array" ref="F76">IFERROR(INDEX('Contratações Governo'!$I$1:$I$1000,SMALL(IF(F$1='Contratações Governo'!$G$1:$G$1000,ROW('Contratações Governo'!$G$1:$G$1000)-ROW('Contratações Governo'!$G$1)+1),ROW(38:38))),"")</f>
        <v/>
      </c>
      <c r="G76" s="386" t="str" cm="1">
        <f t="array" ref="G76">IFERROR(INDEX('Contratações Governo'!$I$1:$I$1000,SMALL(IF(G$1='Contratações Governo'!$G$1:$G$1000,ROW('Contratações Governo'!$G$1:$G$1000)-ROW('Contratações Governo'!$G$1)+1),ROW(38:38))),"")</f>
        <v/>
      </c>
      <c r="H76" s="383" t="str" cm="1">
        <f t="array" ref="H76">IFERROR(INDEX('Contratações Governo'!$I$1:$I$1000,SMALL(IF(H$1='Contratações Governo'!$G$1:$G$1000,ROW('Contratações Governo'!$G$1:$G$1000)-ROW('Contratações Governo'!$G$1)+1),ROW(38:38))),"")</f>
        <v/>
      </c>
      <c r="I76" s="276" t="str" cm="1">
        <f t="array" ref="I76">IFERROR(INDEX('Contratações Governo'!$I$1:$I$1000,SMALL(IF(I$1='Contratações Governo'!$G$1:$G$1000,ROW('Contratações Governo'!$G$1:$G$1000)-ROW('Contratações Governo'!$G$1)+1),ROW(38:38))),"")</f>
        <v/>
      </c>
      <c r="J76" s="386" t="str" cm="1">
        <f t="array" ref="J76">IFERROR(INDEX('Contratações Governo'!$I$1:$I$1000,SMALL(IF(J$1='Contratações Governo'!$G$1:$G$1000,ROW('Contratações Governo'!$G$1:$G$1000)-ROW('Contratações Governo'!$G$1)+1),ROW(38:38))),"")</f>
        <v/>
      </c>
      <c r="K76" s="386" t="str" cm="1">
        <f t="array" ref="K76">IFERROR(INDEX('Contratações Governo'!$I$1:$I$1000,SMALL(IF(K$1='Contratações Governo'!$G$1:$G$1000,ROW('Contratações Governo'!$G$1:$G$1000)-ROW('Contratações Governo'!$G$1)+1),ROW(38:38))),"")</f>
        <v/>
      </c>
      <c r="L76" s="383" t="str" cm="1">
        <f t="array" ref="L76">IFERROR(INDEX('Contratações Governo'!$I$1:$I$1000,SMALL(IF(L$1='Contratações Governo'!$G$1:$G$1000,ROW('Contratações Governo'!$G$1:$G$1000)-ROW('Contratações Governo'!$G$1)+1),ROW(38:38))),"")</f>
        <v/>
      </c>
      <c r="M76" s="276" t="str" cm="1">
        <f t="array" ref="M76">IFERROR(INDEX('Contratações Governo'!$I$1:$I$1000,SMALL(IF(M$1='Contratações Governo'!$G$1:$G$1000,ROW('Contratações Governo'!$G$1:$G$1000)-ROW('Contratações Governo'!$G$1)+1),ROW(38:38))),"")</f>
        <v/>
      </c>
      <c r="N76" s="386" t="str" cm="1">
        <f t="array" ref="N76">IFERROR(INDEX('Contratações Governo'!$I$1:$I$1000,SMALL(IF(N$1='Contratações Governo'!$G$1:$G$1000,ROW('Contratações Governo'!$G$1:$G$1000)-ROW('Contratações Governo'!$G$1)+1),ROW(38:38))),"")</f>
        <v/>
      </c>
      <c r="O76" s="386" t="str" cm="1">
        <f t="array" ref="O76">IFERROR(INDEX('Contratações Governo'!$I$1:$I$1000,SMALL(IF(O$1='Contratações Governo'!$G$1:$G$1000,ROW('Contratações Governo'!$G$1:$G$1000)-ROW('Contratações Governo'!$G$1)+1),ROW(38:38))),"")</f>
        <v/>
      </c>
      <c r="P76" s="383" t="str" cm="1">
        <f t="array" ref="P76">IFERROR(INDEX('Contratações Governo'!$I$1:$I$1000,SMALL(IF(P$1='Contratações Governo'!$G$1:$G$1000,ROW('Contratações Governo'!$G$1:$G$1000)-ROW('Contratações Governo'!$G$1)+1),ROW(38:38))),"")</f>
        <v/>
      </c>
      <c r="Q76" s="385" t="str" cm="1">
        <f t="array" ref="Q76">IFERROR(INDEX('Contratações Governo'!$I$1:$I$1000,SMALL(IF(Q$1='Contratações Governo'!$G$1:$G$1000,ROW('Contratações Governo'!$G$1:$G$1000)-ROW('Contratações Governo'!$G$1)+1),ROW(38:38))),"")</f>
        <v/>
      </c>
      <c r="R76" s="385" t="str" cm="1">
        <f t="array" ref="R76">IFERROR(INDEX('Contratações Governo'!$I$1:$I$1000,SMALL(IF(R$1='Contratações Governo'!$G$1:$G$1000,ROW('Contratações Governo'!$G$1:$G$1000)-ROW('Contratações Governo'!$G$1)+1),ROW(38:38))),"")</f>
        <v/>
      </c>
      <c r="S76" s="276" t="str" cm="1">
        <f t="array" ref="S76">IFERROR(INDEX('Contratações Governo'!$I$1:$I$1000,SMALL(IF(S$1='Contratações Governo'!$G$1:$G$1000,ROW('Contratações Governo'!$G$1:$G$1000)-ROW('Contratações Governo'!$G$1)+1),ROW(38:38))),"")</f>
        <v/>
      </c>
      <c r="T76" s="386" t="str" cm="1">
        <f t="array" ref="T76">IFERROR(INDEX('Contratações Governo'!$I$1:$I$1000,SMALL(IF(T$1='Contratações Governo'!$G$1:$G$1000,ROW('Contratações Governo'!$G$1:$G$1000)-ROW('Contratações Governo'!$G$1)+1),ROW(38:38))),"")</f>
        <v/>
      </c>
      <c r="U76" s="386" t="str" cm="1">
        <f t="array" ref="U76">IFERROR(INDEX('Contratações Governo'!$I$1:$I$1000,SMALL(IF(U$1='Contratações Governo'!$G$1:$G$1000,ROW('Contratações Governo'!$G$1:$G$1000)-ROW('Contratações Governo'!$G$1)+1),ROW(38:38))),"")</f>
        <v/>
      </c>
      <c r="V76" s="383" t="str" cm="1">
        <f t="array" ref="V76">IFERROR(INDEX('Contratações Governo'!$I$1:$I$1000,SMALL(IF(V$1='Contratações Governo'!$G$1:$G$1000,ROW('Contratações Governo'!$G$1:$G$1000)-ROW('Contratações Governo'!$G$1)+1),ROW(38:38))),"")</f>
        <v/>
      </c>
      <c r="W76" s="385" t="str" cm="1">
        <f t="array" ref="W76">IFERROR(INDEX('Contratações Governo'!$I$1:$I$1000,SMALL(IF(W$1='Contratações Governo'!$G$1:$G$1000,ROW('Contratações Governo'!$G$1:$G$1000)-ROW('Contratações Governo'!$G$1)+1),ROW(38:38))),"")</f>
        <v/>
      </c>
      <c r="X76" s="385" t="str" cm="1">
        <f t="array" ref="X76">IFERROR(INDEX('Contratações Governo'!$I$1:$I$1000,SMALL(IF(X$1='Contratações Governo'!$G$1:$G$1000,ROW('Contratações Governo'!$G$1:$G$1000)-ROW('Contratações Governo'!$G$1)+1),ROW(38:38))),"")</f>
        <v/>
      </c>
      <c r="Y76" s="276" t="str" cm="1">
        <f t="array" ref="Y76">IFERROR(INDEX('Contratações Governo'!$I$1:$I$1000,SMALL(IF(Y$1='Contratações Governo'!$G$1:$G$1000,ROW('Contratações Governo'!$G$1:$G$1000)-ROW('Contratações Governo'!$G$1)+1),ROW(38:38))),"")</f>
        <v/>
      </c>
      <c r="Z76" s="386" t="str" cm="1">
        <f t="array" ref="Z76">IFERROR(INDEX('Contratações Governo'!$I$1:$I$1000,SMALL(IF(Z$1='Contratações Governo'!$G$1:$G$1000,ROW('Contratações Governo'!$G$1:$G$1000)-ROW('Contratações Governo'!$G$1)+1),ROW(38:38))),"")</f>
        <v/>
      </c>
      <c r="AA76" s="386" t="str" cm="1">
        <f t="array" ref="AA76">IFERROR(INDEX('Contratações Governo'!$I$1:$I$1000,SMALL(IF(AA$1='Contratações Governo'!$G$1:$G$1000,ROW('Contratações Governo'!$G$1:$G$1000)-ROW('Contratações Governo'!$G$1)+1),ROW(38:38))),"")</f>
        <v/>
      </c>
      <c r="AB76" s="383" t="str" cm="1">
        <f t="array" ref="AB76">IFERROR(INDEX('Contratações Governo'!$I$1:$I$1000,SMALL(IF(AB$1='Contratações Governo'!$G$1:$G$1000,ROW('Contratações Governo'!$G$1:$G$1000)-ROW('Contratações Governo'!$G$1)+1),ROW(38:38))),"")</f>
        <v/>
      </c>
      <c r="AC76" s="385" t="str" cm="1">
        <f t="array" ref="AC76">IFERROR(INDEX('Contratações Governo'!$I$1:$I$1000,SMALL(IF(AC$1='Contratações Governo'!$G$1:$G$1000,ROW('Contratações Governo'!$G$1:$G$1000)-ROW('Contratações Governo'!$G$1)+1),ROW(38:38))),"")</f>
        <v/>
      </c>
      <c r="AD76" s="385" t="str" cm="1">
        <f t="array" ref="AD76">IFERROR(INDEX('Contratações Governo'!$I$1:$I$1000,SMALL(IF(AD$1='Contratações Governo'!$G$1:$G$1000,ROW('Contratações Governo'!$G$1:$G$1000)-ROW('Contratações Governo'!$G$1)+1),ROW(38:38))),"")</f>
        <v/>
      </c>
      <c r="AE76" s="276" t="str" cm="1">
        <f t="array" ref="AE76">IFERROR(INDEX('Contratações Governo'!$I$1:$I$1000,SMALL(IF(AE$1='Contratações Governo'!$G$1:$G$1000,ROW('Contratações Governo'!$G$1:$G$1000)-ROW('Contratações Governo'!$G$1)+1),ROW(38:38))),"")</f>
        <v/>
      </c>
      <c r="AF76" s="386" t="str" cm="1">
        <f t="array" ref="AF76">IFERROR(INDEX('Contratações Governo'!$I$1:$I$1000,SMALL(IF(AF$1='Contratações Governo'!$G$1:$G$1000,ROW('Contratações Governo'!$G$1:$G$1000)-ROW('Contratações Governo'!$G$1)+1),ROW(38:38))),"")</f>
        <v/>
      </c>
      <c r="AG76" s="386" t="str" cm="1">
        <f t="array" ref="AG76">IFERROR(INDEX('Contratações Governo'!$I$1:$I$1000,SMALL(IF(AG$1='Contratações Governo'!$G$1:$G$1000,ROW('Contratações Governo'!$G$1:$G$1000)-ROW('Contratações Governo'!$G$1)+1),ROW(38:38))),"")</f>
        <v/>
      </c>
      <c r="AH76" s="626" t="str" cm="1">
        <f t="array" ref="AH76">IFERROR(INDEX('Contratações Governo'!$I$1:$I$1000,SMALL(IF(AH$1='Contratações Governo'!$G$1:$G$1000,ROW('Contratações Governo'!$G$1:$G$1000)-ROW('Contratações Governo'!$G$1)+1),ROW(38:38))),"")</f>
        <v/>
      </c>
      <c r="AI76" s="386" t="str" cm="1">
        <f t="array" ref="AI76">IFERROR(INDEX('Contratações Governo'!$I$1:$I$1000,SMALL(IF(AI$1='Contratações Governo'!$G$1:$G$1000,ROW('Contratações Governo'!$G$1:$G$1000)-ROW('Contratações Governo'!$G$1)+1),ROW(38:38))),"")</f>
        <v/>
      </c>
      <c r="AJ76" s="549" t="str" cm="1">
        <f t="array" ref="AJ76">IFERROR(INDEX('Contratações Governo'!$I$1:$I$1000,SMALL(IF(AJ$1='Contratações Governo'!$G$1:$G$1000,ROW('Contratações Governo'!$G$1:$G$1000)-ROW('Contratações Governo'!$G$1)+1),ROW(38:38))),"")</f>
        <v/>
      </c>
    </row>
    <row r="77" spans="1:36" x14ac:dyDescent="0.25">
      <c r="A77" s="692"/>
      <c r="B77" s="383" t="str" cm="1">
        <f t="array" ref="B77">IFERROR(INDEX('Contratações Governo'!$I$1:$I$1000,SMALL(IF(B$1='Contratações Governo'!$G$1:$G$1000,ROW('Contratações Governo'!$G$1:$G$1000)-ROW('Contratações Governo'!$G$1)+1),ROW(39:39))),"")</f>
        <v/>
      </c>
      <c r="C77" s="385" t="str" cm="1">
        <f t="array" ref="C77">IFERROR(INDEX('Contratações Governo'!$I$1:$I$1000,SMALL(IF(C$1='Contratações Governo'!$G$1:$G$1000,ROW('Contratações Governo'!$G$1:$G$1000)-ROW('Contratações Governo'!$G$1)+1),ROW(39:39))),"")</f>
        <v/>
      </c>
      <c r="D77" s="385" t="str" cm="1">
        <f t="array" ref="D77">IFERROR(INDEX('Contratações Governo'!$I$1:$I$1000,SMALL(IF(D$1='Contratações Governo'!$G$1:$G$1000,ROW('Contratações Governo'!$G$1:$G$1000)-ROW('Contratações Governo'!$G$1)+1),ROW(39:39))),"")</f>
        <v/>
      </c>
      <c r="E77" s="276" t="str" cm="1">
        <f t="array" ref="E77">IFERROR(INDEX('Contratações Governo'!$I$1:$I$1000,SMALL(IF(E$1='Contratações Governo'!$G$1:$G$1000,ROW('Contratações Governo'!$G$1:$G$1000)-ROW('Contratações Governo'!$G$1)+1),ROW(39:39))),"")</f>
        <v/>
      </c>
      <c r="F77" s="386" t="str" cm="1">
        <f t="array" ref="F77">IFERROR(INDEX('Contratações Governo'!$I$1:$I$1000,SMALL(IF(F$1='Contratações Governo'!$G$1:$G$1000,ROW('Contratações Governo'!$G$1:$G$1000)-ROW('Contratações Governo'!$G$1)+1),ROW(39:39))),"")</f>
        <v/>
      </c>
      <c r="G77" s="386" t="str" cm="1">
        <f t="array" ref="G77">IFERROR(INDEX('Contratações Governo'!$I$1:$I$1000,SMALL(IF(G$1='Contratações Governo'!$G$1:$G$1000,ROW('Contratações Governo'!$G$1:$G$1000)-ROW('Contratações Governo'!$G$1)+1),ROW(39:39))),"")</f>
        <v/>
      </c>
      <c r="H77" s="383" t="str" cm="1">
        <f t="array" ref="H77">IFERROR(INDEX('Contratações Governo'!$I$1:$I$1000,SMALL(IF(H$1='Contratações Governo'!$G$1:$G$1000,ROW('Contratações Governo'!$G$1:$G$1000)-ROW('Contratações Governo'!$G$1)+1),ROW(39:39))),"")</f>
        <v/>
      </c>
      <c r="I77" s="276" t="str" cm="1">
        <f t="array" ref="I77">IFERROR(INDEX('Contratações Governo'!$I$1:$I$1000,SMALL(IF(I$1='Contratações Governo'!$G$1:$G$1000,ROW('Contratações Governo'!$G$1:$G$1000)-ROW('Contratações Governo'!$G$1)+1),ROW(39:39))),"")</f>
        <v/>
      </c>
      <c r="J77" s="386" t="str" cm="1">
        <f t="array" ref="J77">IFERROR(INDEX('Contratações Governo'!$I$1:$I$1000,SMALL(IF(J$1='Contratações Governo'!$G$1:$G$1000,ROW('Contratações Governo'!$G$1:$G$1000)-ROW('Contratações Governo'!$G$1)+1),ROW(39:39))),"")</f>
        <v/>
      </c>
      <c r="K77" s="386" t="str" cm="1">
        <f t="array" ref="K77">IFERROR(INDEX('Contratações Governo'!$I$1:$I$1000,SMALL(IF(K$1='Contratações Governo'!$G$1:$G$1000,ROW('Contratações Governo'!$G$1:$G$1000)-ROW('Contratações Governo'!$G$1)+1),ROW(39:39))),"")</f>
        <v/>
      </c>
      <c r="L77" s="383" t="str" cm="1">
        <f t="array" ref="L77">IFERROR(INDEX('Contratações Governo'!$I$1:$I$1000,SMALL(IF(L$1='Contratações Governo'!$G$1:$G$1000,ROW('Contratações Governo'!$G$1:$G$1000)-ROW('Contratações Governo'!$G$1)+1),ROW(39:39))),"")</f>
        <v/>
      </c>
      <c r="M77" s="276" t="str" cm="1">
        <f t="array" ref="M77">IFERROR(INDEX('Contratações Governo'!$I$1:$I$1000,SMALL(IF(M$1='Contratações Governo'!$G$1:$G$1000,ROW('Contratações Governo'!$G$1:$G$1000)-ROW('Contratações Governo'!$G$1)+1),ROW(39:39))),"")</f>
        <v/>
      </c>
      <c r="N77" s="386" t="str" cm="1">
        <f t="array" ref="N77">IFERROR(INDEX('Contratações Governo'!$I$1:$I$1000,SMALL(IF(N$1='Contratações Governo'!$G$1:$G$1000,ROW('Contratações Governo'!$G$1:$G$1000)-ROW('Contratações Governo'!$G$1)+1),ROW(39:39))),"")</f>
        <v/>
      </c>
      <c r="O77" s="386" t="str" cm="1">
        <f t="array" ref="O77">IFERROR(INDEX('Contratações Governo'!$I$1:$I$1000,SMALL(IF(O$1='Contratações Governo'!$G$1:$G$1000,ROW('Contratações Governo'!$G$1:$G$1000)-ROW('Contratações Governo'!$G$1)+1),ROW(39:39))),"")</f>
        <v/>
      </c>
      <c r="P77" s="383" t="str" cm="1">
        <f t="array" ref="P77">IFERROR(INDEX('Contratações Governo'!$I$1:$I$1000,SMALL(IF(P$1='Contratações Governo'!$G$1:$G$1000,ROW('Contratações Governo'!$G$1:$G$1000)-ROW('Contratações Governo'!$G$1)+1),ROW(39:39))),"")</f>
        <v/>
      </c>
      <c r="Q77" s="385" t="str" cm="1">
        <f t="array" ref="Q77">IFERROR(INDEX('Contratações Governo'!$I$1:$I$1000,SMALL(IF(Q$1='Contratações Governo'!$G$1:$G$1000,ROW('Contratações Governo'!$G$1:$G$1000)-ROW('Contratações Governo'!$G$1)+1),ROW(39:39))),"")</f>
        <v/>
      </c>
      <c r="R77" s="385" t="str" cm="1">
        <f t="array" ref="R77">IFERROR(INDEX('Contratações Governo'!$I$1:$I$1000,SMALL(IF(R$1='Contratações Governo'!$G$1:$G$1000,ROW('Contratações Governo'!$G$1:$G$1000)-ROW('Contratações Governo'!$G$1)+1),ROW(39:39))),"")</f>
        <v/>
      </c>
      <c r="S77" s="276" t="str" cm="1">
        <f t="array" ref="S77">IFERROR(INDEX('Contratações Governo'!$I$1:$I$1000,SMALL(IF(S$1='Contratações Governo'!$G$1:$G$1000,ROW('Contratações Governo'!$G$1:$G$1000)-ROW('Contratações Governo'!$G$1)+1),ROW(39:39))),"")</f>
        <v/>
      </c>
      <c r="T77" s="386" t="str" cm="1">
        <f t="array" ref="T77">IFERROR(INDEX('Contratações Governo'!$I$1:$I$1000,SMALL(IF(T$1='Contratações Governo'!$G$1:$G$1000,ROW('Contratações Governo'!$G$1:$G$1000)-ROW('Contratações Governo'!$G$1)+1),ROW(39:39))),"")</f>
        <v/>
      </c>
      <c r="U77" s="386" t="str" cm="1">
        <f t="array" ref="U77">IFERROR(INDEX('Contratações Governo'!$I$1:$I$1000,SMALL(IF(U$1='Contratações Governo'!$G$1:$G$1000,ROW('Contratações Governo'!$G$1:$G$1000)-ROW('Contratações Governo'!$G$1)+1),ROW(39:39))),"")</f>
        <v/>
      </c>
      <c r="V77" s="383" t="str" cm="1">
        <f t="array" ref="V77">IFERROR(INDEX('Contratações Governo'!$I$1:$I$1000,SMALL(IF(V$1='Contratações Governo'!$G$1:$G$1000,ROW('Contratações Governo'!$G$1:$G$1000)-ROW('Contratações Governo'!$G$1)+1),ROW(39:39))),"")</f>
        <v/>
      </c>
      <c r="W77" s="385" t="str" cm="1">
        <f t="array" ref="W77">IFERROR(INDEX('Contratações Governo'!$I$1:$I$1000,SMALL(IF(W$1='Contratações Governo'!$G$1:$G$1000,ROW('Contratações Governo'!$G$1:$G$1000)-ROW('Contratações Governo'!$G$1)+1),ROW(39:39))),"")</f>
        <v/>
      </c>
      <c r="X77" s="385" t="str" cm="1">
        <f t="array" ref="X77">IFERROR(INDEX('Contratações Governo'!$I$1:$I$1000,SMALL(IF(X$1='Contratações Governo'!$G$1:$G$1000,ROW('Contratações Governo'!$G$1:$G$1000)-ROW('Contratações Governo'!$G$1)+1),ROW(39:39))),"")</f>
        <v/>
      </c>
      <c r="Y77" s="276" t="str" cm="1">
        <f t="array" ref="Y77">IFERROR(INDEX('Contratações Governo'!$I$1:$I$1000,SMALL(IF(Y$1='Contratações Governo'!$G$1:$G$1000,ROW('Contratações Governo'!$G$1:$G$1000)-ROW('Contratações Governo'!$G$1)+1),ROW(39:39))),"")</f>
        <v/>
      </c>
      <c r="Z77" s="386" t="str" cm="1">
        <f t="array" ref="Z77">IFERROR(INDEX('Contratações Governo'!$I$1:$I$1000,SMALL(IF(Z$1='Contratações Governo'!$G$1:$G$1000,ROW('Contratações Governo'!$G$1:$G$1000)-ROW('Contratações Governo'!$G$1)+1),ROW(39:39))),"")</f>
        <v/>
      </c>
      <c r="AA77" s="386" t="str" cm="1">
        <f t="array" ref="AA77">IFERROR(INDEX('Contratações Governo'!$I$1:$I$1000,SMALL(IF(AA$1='Contratações Governo'!$G$1:$G$1000,ROW('Contratações Governo'!$G$1:$G$1000)-ROW('Contratações Governo'!$G$1)+1),ROW(39:39))),"")</f>
        <v/>
      </c>
      <c r="AB77" s="383" t="str" cm="1">
        <f t="array" ref="AB77">IFERROR(INDEX('Contratações Governo'!$I$1:$I$1000,SMALL(IF(AB$1='Contratações Governo'!$G$1:$G$1000,ROW('Contratações Governo'!$G$1:$G$1000)-ROW('Contratações Governo'!$G$1)+1),ROW(39:39))),"")</f>
        <v/>
      </c>
      <c r="AC77" s="385" t="str" cm="1">
        <f t="array" ref="AC77">IFERROR(INDEX('Contratações Governo'!$I$1:$I$1000,SMALL(IF(AC$1='Contratações Governo'!$G$1:$G$1000,ROW('Contratações Governo'!$G$1:$G$1000)-ROW('Contratações Governo'!$G$1)+1),ROW(39:39))),"")</f>
        <v/>
      </c>
      <c r="AD77" s="385" t="str" cm="1">
        <f t="array" ref="AD77">IFERROR(INDEX('Contratações Governo'!$I$1:$I$1000,SMALL(IF(AD$1='Contratações Governo'!$G$1:$G$1000,ROW('Contratações Governo'!$G$1:$G$1000)-ROW('Contratações Governo'!$G$1)+1),ROW(39:39))),"")</f>
        <v/>
      </c>
      <c r="AE77" s="276" t="str" cm="1">
        <f t="array" ref="AE77">IFERROR(INDEX('Contratações Governo'!$I$1:$I$1000,SMALL(IF(AE$1='Contratações Governo'!$G$1:$G$1000,ROW('Contratações Governo'!$G$1:$G$1000)-ROW('Contratações Governo'!$G$1)+1),ROW(39:39))),"")</f>
        <v/>
      </c>
      <c r="AF77" s="386" t="str" cm="1">
        <f t="array" ref="AF77">IFERROR(INDEX('Contratações Governo'!$I$1:$I$1000,SMALL(IF(AF$1='Contratações Governo'!$G$1:$G$1000,ROW('Contratações Governo'!$G$1:$G$1000)-ROW('Contratações Governo'!$G$1)+1),ROW(39:39))),"")</f>
        <v/>
      </c>
      <c r="AG77" s="386" t="str" cm="1">
        <f t="array" ref="AG77">IFERROR(INDEX('Contratações Governo'!$I$1:$I$1000,SMALL(IF(AG$1='Contratações Governo'!$G$1:$G$1000,ROW('Contratações Governo'!$G$1:$G$1000)-ROW('Contratações Governo'!$G$1)+1),ROW(39:39))),"")</f>
        <v/>
      </c>
      <c r="AH77" s="626" t="str" cm="1">
        <f t="array" ref="AH77">IFERROR(INDEX('Contratações Governo'!$I$1:$I$1000,SMALL(IF(AH$1='Contratações Governo'!$G$1:$G$1000,ROW('Contratações Governo'!$G$1:$G$1000)-ROW('Contratações Governo'!$G$1)+1),ROW(39:39))),"")</f>
        <v/>
      </c>
      <c r="AI77" s="386" t="str" cm="1">
        <f t="array" ref="AI77">IFERROR(INDEX('Contratações Governo'!$I$1:$I$1000,SMALL(IF(AI$1='Contratações Governo'!$G$1:$G$1000,ROW('Contratações Governo'!$G$1:$G$1000)-ROW('Contratações Governo'!$G$1)+1),ROW(39:39))),"")</f>
        <v/>
      </c>
      <c r="AJ77" s="549" t="str" cm="1">
        <f t="array" ref="AJ77">IFERROR(INDEX('Contratações Governo'!$I$1:$I$1000,SMALL(IF(AJ$1='Contratações Governo'!$G$1:$G$1000,ROW('Contratações Governo'!$G$1:$G$1000)-ROW('Contratações Governo'!$G$1)+1),ROW(39:39))),"")</f>
        <v/>
      </c>
    </row>
    <row r="78" spans="1:36" x14ac:dyDescent="0.25">
      <c r="A78" s="692"/>
      <c r="B78" s="383" t="str" cm="1">
        <f t="array" ref="B78">IFERROR(INDEX('Contratações Governo'!$I$1:$I$1000,SMALL(IF(B$1='Contratações Governo'!$G$1:$G$1000,ROW('Contratações Governo'!$G$1:$G$1000)-ROW('Contratações Governo'!$G$1)+1),ROW(40:40))),"")</f>
        <v/>
      </c>
      <c r="C78" s="385" t="str" cm="1">
        <f t="array" ref="C78">IFERROR(INDEX('Contratações Governo'!$I$1:$I$1000,SMALL(IF(C$1='Contratações Governo'!$G$1:$G$1000,ROW('Contratações Governo'!$G$1:$G$1000)-ROW('Contratações Governo'!$G$1)+1),ROW(40:40))),"")</f>
        <v/>
      </c>
      <c r="D78" s="385" t="str" cm="1">
        <f t="array" ref="D78">IFERROR(INDEX('Contratações Governo'!$I$1:$I$1000,SMALL(IF(D$1='Contratações Governo'!$G$1:$G$1000,ROW('Contratações Governo'!$G$1:$G$1000)-ROW('Contratações Governo'!$G$1)+1),ROW(40:40))),"")</f>
        <v/>
      </c>
      <c r="E78" s="276" t="str" cm="1">
        <f t="array" ref="E78">IFERROR(INDEX('Contratações Governo'!$I$1:$I$1000,SMALL(IF(E$1='Contratações Governo'!$G$1:$G$1000,ROW('Contratações Governo'!$G$1:$G$1000)-ROW('Contratações Governo'!$G$1)+1),ROW(40:40))),"")</f>
        <v/>
      </c>
      <c r="F78" s="386" t="str" cm="1">
        <f t="array" ref="F78">IFERROR(INDEX('Contratações Governo'!$I$1:$I$1000,SMALL(IF(F$1='Contratações Governo'!$G$1:$G$1000,ROW('Contratações Governo'!$G$1:$G$1000)-ROW('Contratações Governo'!$G$1)+1),ROW(40:40))),"")</f>
        <v/>
      </c>
      <c r="G78" s="386" t="str" cm="1">
        <f t="array" ref="G78">IFERROR(INDEX('Contratações Governo'!$I$1:$I$1000,SMALL(IF(G$1='Contratações Governo'!$G$1:$G$1000,ROW('Contratações Governo'!$G$1:$G$1000)-ROW('Contratações Governo'!$G$1)+1),ROW(40:40))),"")</f>
        <v/>
      </c>
      <c r="H78" s="383" t="str" cm="1">
        <f t="array" ref="H78">IFERROR(INDEX('Contratações Governo'!$I$1:$I$1000,SMALL(IF(H$1='Contratações Governo'!$G$1:$G$1000,ROW('Contratações Governo'!$G$1:$G$1000)-ROW('Contratações Governo'!$G$1)+1),ROW(40:40))),"")</f>
        <v/>
      </c>
      <c r="I78" s="276" t="str" cm="1">
        <f t="array" ref="I78">IFERROR(INDEX('Contratações Governo'!$I$1:$I$1000,SMALL(IF(I$1='Contratações Governo'!$G$1:$G$1000,ROW('Contratações Governo'!$G$1:$G$1000)-ROW('Contratações Governo'!$G$1)+1),ROW(40:40))),"")</f>
        <v/>
      </c>
      <c r="J78" s="386" t="str" cm="1">
        <f t="array" ref="J78">IFERROR(INDEX('Contratações Governo'!$I$1:$I$1000,SMALL(IF(J$1='Contratações Governo'!$G$1:$G$1000,ROW('Contratações Governo'!$G$1:$G$1000)-ROW('Contratações Governo'!$G$1)+1),ROW(40:40))),"")</f>
        <v/>
      </c>
      <c r="K78" s="386" t="str" cm="1">
        <f t="array" ref="K78">IFERROR(INDEX('Contratações Governo'!$I$1:$I$1000,SMALL(IF(K$1='Contratações Governo'!$G$1:$G$1000,ROW('Contratações Governo'!$G$1:$G$1000)-ROW('Contratações Governo'!$G$1)+1),ROW(40:40))),"")</f>
        <v/>
      </c>
      <c r="L78" s="383" t="str" cm="1">
        <f t="array" ref="L78">IFERROR(INDEX('Contratações Governo'!$I$1:$I$1000,SMALL(IF(L$1='Contratações Governo'!$G$1:$G$1000,ROW('Contratações Governo'!$G$1:$G$1000)-ROW('Contratações Governo'!$G$1)+1),ROW(40:40))),"")</f>
        <v/>
      </c>
      <c r="M78" s="276" t="str" cm="1">
        <f t="array" ref="M78">IFERROR(INDEX('Contratações Governo'!$I$1:$I$1000,SMALL(IF(M$1='Contratações Governo'!$G$1:$G$1000,ROW('Contratações Governo'!$G$1:$G$1000)-ROW('Contratações Governo'!$G$1)+1),ROW(40:40))),"")</f>
        <v/>
      </c>
      <c r="N78" s="386" t="str" cm="1">
        <f t="array" ref="N78">IFERROR(INDEX('Contratações Governo'!$I$1:$I$1000,SMALL(IF(N$1='Contratações Governo'!$G$1:$G$1000,ROW('Contratações Governo'!$G$1:$G$1000)-ROW('Contratações Governo'!$G$1)+1),ROW(40:40))),"")</f>
        <v/>
      </c>
      <c r="O78" s="386" t="str" cm="1">
        <f t="array" ref="O78">IFERROR(INDEX('Contratações Governo'!$I$1:$I$1000,SMALL(IF(O$1='Contratações Governo'!$G$1:$G$1000,ROW('Contratações Governo'!$G$1:$G$1000)-ROW('Contratações Governo'!$G$1)+1),ROW(40:40))),"")</f>
        <v/>
      </c>
      <c r="P78" s="383" t="str" cm="1">
        <f t="array" ref="P78">IFERROR(INDEX('Contratações Governo'!$I$1:$I$1000,SMALL(IF(P$1='Contratações Governo'!$G$1:$G$1000,ROW('Contratações Governo'!$G$1:$G$1000)-ROW('Contratações Governo'!$G$1)+1),ROW(40:40))),"")</f>
        <v/>
      </c>
      <c r="Q78" s="385" t="str" cm="1">
        <f t="array" ref="Q78">IFERROR(INDEX('Contratações Governo'!$I$1:$I$1000,SMALL(IF(Q$1='Contratações Governo'!$G$1:$G$1000,ROW('Contratações Governo'!$G$1:$G$1000)-ROW('Contratações Governo'!$G$1)+1),ROW(40:40))),"")</f>
        <v/>
      </c>
      <c r="R78" s="385" t="str" cm="1">
        <f t="array" ref="R78">IFERROR(INDEX('Contratações Governo'!$I$1:$I$1000,SMALL(IF(R$1='Contratações Governo'!$G$1:$G$1000,ROW('Contratações Governo'!$G$1:$G$1000)-ROW('Contratações Governo'!$G$1)+1),ROW(40:40))),"")</f>
        <v/>
      </c>
      <c r="S78" s="276" t="str" cm="1">
        <f t="array" ref="S78">IFERROR(INDEX('Contratações Governo'!$I$1:$I$1000,SMALL(IF(S$1='Contratações Governo'!$G$1:$G$1000,ROW('Contratações Governo'!$G$1:$G$1000)-ROW('Contratações Governo'!$G$1)+1),ROW(40:40))),"")</f>
        <v/>
      </c>
      <c r="T78" s="386" t="str" cm="1">
        <f t="array" ref="T78">IFERROR(INDEX('Contratações Governo'!$I$1:$I$1000,SMALL(IF(T$1='Contratações Governo'!$G$1:$G$1000,ROW('Contratações Governo'!$G$1:$G$1000)-ROW('Contratações Governo'!$G$1)+1),ROW(40:40))),"")</f>
        <v/>
      </c>
      <c r="U78" s="386" t="str" cm="1">
        <f t="array" ref="U78">IFERROR(INDEX('Contratações Governo'!$I$1:$I$1000,SMALL(IF(U$1='Contratações Governo'!$G$1:$G$1000,ROW('Contratações Governo'!$G$1:$G$1000)-ROW('Contratações Governo'!$G$1)+1),ROW(40:40))),"")</f>
        <v/>
      </c>
      <c r="V78" s="383" t="str" cm="1">
        <f t="array" ref="V78">IFERROR(INDEX('Contratações Governo'!$I$1:$I$1000,SMALL(IF(V$1='Contratações Governo'!$G$1:$G$1000,ROW('Contratações Governo'!$G$1:$G$1000)-ROW('Contratações Governo'!$G$1)+1),ROW(40:40))),"")</f>
        <v/>
      </c>
      <c r="W78" s="385" t="str" cm="1">
        <f t="array" ref="W78">IFERROR(INDEX('Contratações Governo'!$I$1:$I$1000,SMALL(IF(W$1='Contratações Governo'!$G$1:$G$1000,ROW('Contratações Governo'!$G$1:$G$1000)-ROW('Contratações Governo'!$G$1)+1),ROW(40:40))),"")</f>
        <v/>
      </c>
      <c r="X78" s="385" t="str" cm="1">
        <f t="array" ref="X78">IFERROR(INDEX('Contratações Governo'!$I$1:$I$1000,SMALL(IF(X$1='Contratações Governo'!$G$1:$G$1000,ROW('Contratações Governo'!$G$1:$G$1000)-ROW('Contratações Governo'!$G$1)+1),ROW(40:40))),"")</f>
        <v/>
      </c>
      <c r="Y78" s="276" t="str" cm="1">
        <f t="array" ref="Y78">IFERROR(INDEX('Contratações Governo'!$I$1:$I$1000,SMALL(IF(Y$1='Contratações Governo'!$G$1:$G$1000,ROW('Contratações Governo'!$G$1:$G$1000)-ROW('Contratações Governo'!$G$1)+1),ROW(40:40))),"")</f>
        <v/>
      </c>
      <c r="Z78" s="386" t="str" cm="1">
        <f t="array" ref="Z78">IFERROR(INDEX('Contratações Governo'!$I$1:$I$1000,SMALL(IF(Z$1='Contratações Governo'!$G$1:$G$1000,ROW('Contratações Governo'!$G$1:$G$1000)-ROW('Contratações Governo'!$G$1)+1),ROW(40:40))),"")</f>
        <v/>
      </c>
      <c r="AA78" s="386" t="str" cm="1">
        <f t="array" ref="AA78">IFERROR(INDEX('Contratações Governo'!$I$1:$I$1000,SMALL(IF(AA$1='Contratações Governo'!$G$1:$G$1000,ROW('Contratações Governo'!$G$1:$G$1000)-ROW('Contratações Governo'!$G$1)+1),ROW(40:40))),"")</f>
        <v/>
      </c>
      <c r="AB78" s="383" t="str" cm="1">
        <f t="array" ref="AB78">IFERROR(INDEX('Contratações Governo'!$I$1:$I$1000,SMALL(IF(AB$1='Contratações Governo'!$G$1:$G$1000,ROW('Contratações Governo'!$G$1:$G$1000)-ROW('Contratações Governo'!$G$1)+1),ROW(40:40))),"")</f>
        <v/>
      </c>
      <c r="AC78" s="385" t="str" cm="1">
        <f t="array" ref="AC78">IFERROR(INDEX('Contratações Governo'!$I$1:$I$1000,SMALL(IF(AC$1='Contratações Governo'!$G$1:$G$1000,ROW('Contratações Governo'!$G$1:$G$1000)-ROW('Contratações Governo'!$G$1)+1),ROW(40:40))),"")</f>
        <v/>
      </c>
      <c r="AD78" s="385" t="str" cm="1">
        <f t="array" ref="AD78">IFERROR(INDEX('Contratações Governo'!$I$1:$I$1000,SMALL(IF(AD$1='Contratações Governo'!$G$1:$G$1000,ROW('Contratações Governo'!$G$1:$G$1000)-ROW('Contratações Governo'!$G$1)+1),ROW(40:40))),"")</f>
        <v/>
      </c>
      <c r="AE78" s="276" t="str" cm="1">
        <f t="array" ref="AE78">IFERROR(INDEX('Contratações Governo'!$I$1:$I$1000,SMALL(IF(AE$1='Contratações Governo'!$G$1:$G$1000,ROW('Contratações Governo'!$G$1:$G$1000)-ROW('Contratações Governo'!$G$1)+1),ROW(40:40))),"")</f>
        <v/>
      </c>
      <c r="AF78" s="386" t="str" cm="1">
        <f t="array" ref="AF78">IFERROR(INDEX('Contratações Governo'!$I$1:$I$1000,SMALL(IF(AF$1='Contratações Governo'!$G$1:$G$1000,ROW('Contratações Governo'!$G$1:$G$1000)-ROW('Contratações Governo'!$G$1)+1),ROW(40:40))),"")</f>
        <v/>
      </c>
      <c r="AG78" s="386" t="str" cm="1">
        <f t="array" ref="AG78">IFERROR(INDEX('Contratações Governo'!$I$1:$I$1000,SMALL(IF(AG$1='Contratações Governo'!$G$1:$G$1000,ROW('Contratações Governo'!$G$1:$G$1000)-ROW('Contratações Governo'!$G$1)+1),ROW(40:40))),"")</f>
        <v/>
      </c>
      <c r="AH78" s="626" t="str" cm="1">
        <f t="array" ref="AH78">IFERROR(INDEX('Contratações Governo'!$I$1:$I$1000,SMALL(IF(AH$1='Contratações Governo'!$G$1:$G$1000,ROW('Contratações Governo'!$G$1:$G$1000)-ROW('Contratações Governo'!$G$1)+1),ROW(40:40))),"")</f>
        <v/>
      </c>
      <c r="AI78" s="386" t="str" cm="1">
        <f t="array" ref="AI78">IFERROR(INDEX('Contratações Governo'!$I$1:$I$1000,SMALL(IF(AI$1='Contratações Governo'!$G$1:$G$1000,ROW('Contratações Governo'!$G$1:$G$1000)-ROW('Contratações Governo'!$G$1)+1),ROW(40:40))),"")</f>
        <v/>
      </c>
      <c r="AJ78" s="549" t="str" cm="1">
        <f t="array" ref="AJ78">IFERROR(INDEX('Contratações Governo'!$I$1:$I$1000,SMALL(IF(AJ$1='Contratações Governo'!$G$1:$G$1000,ROW('Contratações Governo'!$G$1:$G$1000)-ROW('Contratações Governo'!$G$1)+1),ROW(40:40))),"")</f>
        <v/>
      </c>
    </row>
    <row r="79" spans="1:36" x14ac:dyDescent="0.25">
      <c r="A79" s="692"/>
      <c r="B79" s="383" t="str" cm="1">
        <f t="array" ref="B79">IFERROR(INDEX('Contratações Governo'!$I$1:$I$1000,SMALL(IF(B$1='Contratações Governo'!$G$1:$G$1000,ROW('Contratações Governo'!$G$1:$G$1000)-ROW('Contratações Governo'!$G$1)+1),ROW(41:41))),"")</f>
        <v/>
      </c>
      <c r="C79" s="385" t="str" cm="1">
        <f t="array" ref="C79">IFERROR(INDEX('Contratações Governo'!$I$1:$I$1000,SMALL(IF(C$1='Contratações Governo'!$G$1:$G$1000,ROW('Contratações Governo'!$G$1:$G$1000)-ROW('Contratações Governo'!$G$1)+1),ROW(41:41))),"")</f>
        <v/>
      </c>
      <c r="D79" s="385" t="str" cm="1">
        <f t="array" ref="D79">IFERROR(INDEX('Contratações Governo'!$I$1:$I$1000,SMALL(IF(D$1='Contratações Governo'!$G$1:$G$1000,ROW('Contratações Governo'!$G$1:$G$1000)-ROW('Contratações Governo'!$G$1)+1),ROW(41:41))),"")</f>
        <v/>
      </c>
      <c r="E79" s="276" t="str" cm="1">
        <f t="array" ref="E79">IFERROR(INDEX('Contratações Governo'!$I$1:$I$1000,SMALL(IF(E$1='Contratações Governo'!$G$1:$G$1000,ROW('Contratações Governo'!$G$1:$G$1000)-ROW('Contratações Governo'!$G$1)+1),ROW(41:41))),"")</f>
        <v/>
      </c>
      <c r="F79" s="386" t="str" cm="1">
        <f t="array" ref="F79">IFERROR(INDEX('Contratações Governo'!$I$1:$I$1000,SMALL(IF(F$1='Contratações Governo'!$G$1:$G$1000,ROW('Contratações Governo'!$G$1:$G$1000)-ROW('Contratações Governo'!$G$1)+1),ROW(41:41))),"")</f>
        <v/>
      </c>
      <c r="G79" s="386" t="str" cm="1">
        <f t="array" ref="G79">IFERROR(INDEX('Contratações Governo'!$I$1:$I$1000,SMALL(IF(G$1='Contratações Governo'!$G$1:$G$1000,ROW('Contratações Governo'!$G$1:$G$1000)-ROW('Contratações Governo'!$G$1)+1),ROW(41:41))),"")</f>
        <v/>
      </c>
      <c r="H79" s="383" t="str" cm="1">
        <f t="array" ref="H79">IFERROR(INDEX('Contratações Governo'!$I$1:$I$1000,SMALL(IF(H$1='Contratações Governo'!$G$1:$G$1000,ROW('Contratações Governo'!$G$1:$G$1000)-ROW('Contratações Governo'!$G$1)+1),ROW(41:41))),"")</f>
        <v/>
      </c>
      <c r="I79" s="276" t="str" cm="1">
        <f t="array" ref="I79">IFERROR(INDEX('Contratações Governo'!$I$1:$I$1000,SMALL(IF(I$1='Contratações Governo'!$G$1:$G$1000,ROW('Contratações Governo'!$G$1:$G$1000)-ROW('Contratações Governo'!$G$1)+1),ROW(41:41))),"")</f>
        <v/>
      </c>
      <c r="J79" s="386" t="str" cm="1">
        <f t="array" ref="J79">IFERROR(INDEX('Contratações Governo'!$I$1:$I$1000,SMALL(IF(J$1='Contratações Governo'!$G$1:$G$1000,ROW('Contratações Governo'!$G$1:$G$1000)-ROW('Contratações Governo'!$G$1)+1),ROW(41:41))),"")</f>
        <v/>
      </c>
      <c r="K79" s="386" t="str" cm="1">
        <f t="array" ref="K79">IFERROR(INDEX('Contratações Governo'!$I$1:$I$1000,SMALL(IF(K$1='Contratações Governo'!$G$1:$G$1000,ROW('Contratações Governo'!$G$1:$G$1000)-ROW('Contratações Governo'!$G$1)+1),ROW(41:41))),"")</f>
        <v/>
      </c>
      <c r="L79" s="383" t="str" cm="1">
        <f t="array" ref="L79">IFERROR(INDEX('Contratações Governo'!$I$1:$I$1000,SMALL(IF(L$1='Contratações Governo'!$G$1:$G$1000,ROW('Contratações Governo'!$G$1:$G$1000)-ROW('Contratações Governo'!$G$1)+1),ROW(41:41))),"")</f>
        <v/>
      </c>
      <c r="M79" s="276" t="str" cm="1">
        <f t="array" ref="M79">IFERROR(INDEX('Contratações Governo'!$I$1:$I$1000,SMALL(IF(M$1='Contratações Governo'!$G$1:$G$1000,ROW('Contratações Governo'!$G$1:$G$1000)-ROW('Contratações Governo'!$G$1)+1),ROW(41:41))),"")</f>
        <v/>
      </c>
      <c r="N79" s="386" t="str" cm="1">
        <f t="array" ref="N79">IFERROR(INDEX('Contratações Governo'!$I$1:$I$1000,SMALL(IF(N$1='Contratações Governo'!$G$1:$G$1000,ROW('Contratações Governo'!$G$1:$G$1000)-ROW('Contratações Governo'!$G$1)+1),ROW(41:41))),"")</f>
        <v/>
      </c>
      <c r="O79" s="386" t="str" cm="1">
        <f t="array" ref="O79">IFERROR(INDEX('Contratações Governo'!$I$1:$I$1000,SMALL(IF(O$1='Contratações Governo'!$G$1:$G$1000,ROW('Contratações Governo'!$G$1:$G$1000)-ROW('Contratações Governo'!$G$1)+1),ROW(41:41))),"")</f>
        <v/>
      </c>
      <c r="P79" s="383" t="str" cm="1">
        <f t="array" ref="P79">IFERROR(INDEX('Contratações Governo'!$I$1:$I$1000,SMALL(IF(P$1='Contratações Governo'!$G$1:$G$1000,ROW('Contratações Governo'!$G$1:$G$1000)-ROW('Contratações Governo'!$G$1)+1),ROW(41:41))),"")</f>
        <v/>
      </c>
      <c r="Q79" s="385" t="str" cm="1">
        <f t="array" ref="Q79">IFERROR(INDEX('Contratações Governo'!$I$1:$I$1000,SMALL(IF(Q$1='Contratações Governo'!$G$1:$G$1000,ROW('Contratações Governo'!$G$1:$G$1000)-ROW('Contratações Governo'!$G$1)+1),ROW(41:41))),"")</f>
        <v/>
      </c>
      <c r="R79" s="385" t="str" cm="1">
        <f t="array" ref="R79">IFERROR(INDEX('Contratações Governo'!$I$1:$I$1000,SMALL(IF(R$1='Contratações Governo'!$G$1:$G$1000,ROW('Contratações Governo'!$G$1:$G$1000)-ROW('Contratações Governo'!$G$1)+1),ROW(41:41))),"")</f>
        <v/>
      </c>
      <c r="S79" s="276" t="str" cm="1">
        <f t="array" ref="S79">IFERROR(INDEX('Contratações Governo'!$I$1:$I$1000,SMALL(IF(S$1='Contratações Governo'!$G$1:$G$1000,ROW('Contratações Governo'!$G$1:$G$1000)-ROW('Contratações Governo'!$G$1)+1),ROW(41:41))),"")</f>
        <v/>
      </c>
      <c r="T79" s="386" t="str" cm="1">
        <f t="array" ref="T79">IFERROR(INDEX('Contratações Governo'!$I$1:$I$1000,SMALL(IF(T$1='Contratações Governo'!$G$1:$G$1000,ROW('Contratações Governo'!$G$1:$G$1000)-ROW('Contratações Governo'!$G$1)+1),ROW(41:41))),"")</f>
        <v/>
      </c>
      <c r="U79" s="386" t="str" cm="1">
        <f t="array" ref="U79">IFERROR(INDEX('Contratações Governo'!$I$1:$I$1000,SMALL(IF(U$1='Contratações Governo'!$G$1:$G$1000,ROW('Contratações Governo'!$G$1:$G$1000)-ROW('Contratações Governo'!$G$1)+1),ROW(41:41))),"")</f>
        <v/>
      </c>
      <c r="V79" s="383" t="str" cm="1">
        <f t="array" ref="V79">IFERROR(INDEX('Contratações Governo'!$I$1:$I$1000,SMALL(IF(V$1='Contratações Governo'!$G$1:$G$1000,ROW('Contratações Governo'!$G$1:$G$1000)-ROW('Contratações Governo'!$G$1)+1),ROW(41:41))),"")</f>
        <v/>
      </c>
      <c r="W79" s="385" t="str" cm="1">
        <f t="array" ref="W79">IFERROR(INDEX('Contratações Governo'!$I$1:$I$1000,SMALL(IF(W$1='Contratações Governo'!$G$1:$G$1000,ROW('Contratações Governo'!$G$1:$G$1000)-ROW('Contratações Governo'!$G$1)+1),ROW(41:41))),"")</f>
        <v/>
      </c>
      <c r="X79" s="385" t="str" cm="1">
        <f t="array" ref="X79">IFERROR(INDEX('Contratações Governo'!$I$1:$I$1000,SMALL(IF(X$1='Contratações Governo'!$G$1:$G$1000,ROW('Contratações Governo'!$G$1:$G$1000)-ROW('Contratações Governo'!$G$1)+1),ROW(41:41))),"")</f>
        <v/>
      </c>
      <c r="Y79" s="276" t="str" cm="1">
        <f t="array" ref="Y79">IFERROR(INDEX('Contratações Governo'!$I$1:$I$1000,SMALL(IF(Y$1='Contratações Governo'!$G$1:$G$1000,ROW('Contratações Governo'!$G$1:$G$1000)-ROW('Contratações Governo'!$G$1)+1),ROW(41:41))),"")</f>
        <v/>
      </c>
      <c r="Z79" s="386" t="str" cm="1">
        <f t="array" ref="Z79">IFERROR(INDEX('Contratações Governo'!$I$1:$I$1000,SMALL(IF(Z$1='Contratações Governo'!$G$1:$G$1000,ROW('Contratações Governo'!$G$1:$G$1000)-ROW('Contratações Governo'!$G$1)+1),ROW(41:41))),"")</f>
        <v/>
      </c>
      <c r="AA79" s="386" t="str" cm="1">
        <f t="array" ref="AA79">IFERROR(INDEX('Contratações Governo'!$I$1:$I$1000,SMALL(IF(AA$1='Contratações Governo'!$G$1:$G$1000,ROW('Contratações Governo'!$G$1:$G$1000)-ROW('Contratações Governo'!$G$1)+1),ROW(41:41))),"")</f>
        <v/>
      </c>
      <c r="AB79" s="383" t="str" cm="1">
        <f t="array" ref="AB79">IFERROR(INDEX('Contratações Governo'!$I$1:$I$1000,SMALL(IF(AB$1='Contratações Governo'!$G$1:$G$1000,ROW('Contratações Governo'!$G$1:$G$1000)-ROW('Contratações Governo'!$G$1)+1),ROW(41:41))),"")</f>
        <v/>
      </c>
      <c r="AC79" s="385" t="str" cm="1">
        <f t="array" ref="AC79">IFERROR(INDEX('Contratações Governo'!$I$1:$I$1000,SMALL(IF(AC$1='Contratações Governo'!$G$1:$G$1000,ROW('Contratações Governo'!$G$1:$G$1000)-ROW('Contratações Governo'!$G$1)+1),ROW(41:41))),"")</f>
        <v/>
      </c>
      <c r="AD79" s="385" t="str" cm="1">
        <f t="array" ref="AD79">IFERROR(INDEX('Contratações Governo'!$I$1:$I$1000,SMALL(IF(AD$1='Contratações Governo'!$G$1:$G$1000,ROW('Contratações Governo'!$G$1:$G$1000)-ROW('Contratações Governo'!$G$1)+1),ROW(41:41))),"")</f>
        <v/>
      </c>
      <c r="AE79" s="276" t="str" cm="1">
        <f t="array" ref="AE79">IFERROR(INDEX('Contratações Governo'!$I$1:$I$1000,SMALL(IF(AE$1='Contratações Governo'!$G$1:$G$1000,ROW('Contratações Governo'!$G$1:$G$1000)-ROW('Contratações Governo'!$G$1)+1),ROW(41:41))),"")</f>
        <v/>
      </c>
      <c r="AF79" s="386" t="str" cm="1">
        <f t="array" ref="AF79">IFERROR(INDEX('Contratações Governo'!$I$1:$I$1000,SMALL(IF(AF$1='Contratações Governo'!$G$1:$G$1000,ROW('Contratações Governo'!$G$1:$G$1000)-ROW('Contratações Governo'!$G$1)+1),ROW(41:41))),"")</f>
        <v/>
      </c>
      <c r="AG79" s="386" t="str" cm="1">
        <f t="array" ref="AG79">IFERROR(INDEX('Contratações Governo'!$I$1:$I$1000,SMALL(IF(AG$1='Contratações Governo'!$G$1:$G$1000,ROW('Contratações Governo'!$G$1:$G$1000)-ROW('Contratações Governo'!$G$1)+1),ROW(41:41))),"")</f>
        <v/>
      </c>
      <c r="AH79" s="626" t="str" cm="1">
        <f t="array" ref="AH79">IFERROR(INDEX('Contratações Governo'!$I$1:$I$1000,SMALL(IF(AH$1='Contratações Governo'!$G$1:$G$1000,ROW('Contratações Governo'!$G$1:$G$1000)-ROW('Contratações Governo'!$G$1)+1),ROW(41:41))),"")</f>
        <v/>
      </c>
      <c r="AI79" s="386" t="str" cm="1">
        <f t="array" ref="AI79">IFERROR(INDEX('Contratações Governo'!$I$1:$I$1000,SMALL(IF(AI$1='Contratações Governo'!$G$1:$G$1000,ROW('Contratações Governo'!$G$1:$G$1000)-ROW('Contratações Governo'!$G$1)+1),ROW(41:41))),"")</f>
        <v/>
      </c>
      <c r="AJ79" s="549" t="str" cm="1">
        <f t="array" ref="AJ79">IFERROR(INDEX('Contratações Governo'!$I$1:$I$1000,SMALL(IF(AJ$1='Contratações Governo'!$G$1:$G$1000,ROW('Contratações Governo'!$G$1:$G$1000)-ROW('Contratações Governo'!$G$1)+1),ROW(41:41))),"")</f>
        <v/>
      </c>
    </row>
    <row r="80" spans="1:36" x14ac:dyDescent="0.25">
      <c r="A80" s="692"/>
      <c r="B80" s="383" t="str" cm="1">
        <f t="array" ref="B80">IFERROR(INDEX('Contratações Governo'!$I$1:$I$1000,SMALL(IF(B$1='Contratações Governo'!$G$1:$G$1000,ROW('Contratações Governo'!$G$1:$G$1000)-ROW('Contratações Governo'!$G$1)+1),ROW(42:42))),"")</f>
        <v/>
      </c>
      <c r="C80" s="385" t="str" cm="1">
        <f t="array" ref="C80">IFERROR(INDEX('Contratações Governo'!$I$1:$I$1000,SMALL(IF(C$1='Contratações Governo'!$G$1:$G$1000,ROW('Contratações Governo'!$G$1:$G$1000)-ROW('Contratações Governo'!$G$1)+1),ROW(42:42))),"")</f>
        <v/>
      </c>
      <c r="D80" s="385" t="str" cm="1">
        <f t="array" ref="D80">IFERROR(INDEX('Contratações Governo'!$I$1:$I$1000,SMALL(IF(D$1='Contratações Governo'!$G$1:$G$1000,ROW('Contratações Governo'!$G$1:$G$1000)-ROW('Contratações Governo'!$G$1)+1),ROW(42:42))),"")</f>
        <v/>
      </c>
      <c r="E80" s="276" t="str" cm="1">
        <f t="array" ref="E80">IFERROR(INDEX('Contratações Governo'!$I$1:$I$1000,SMALL(IF(E$1='Contratações Governo'!$G$1:$G$1000,ROW('Contratações Governo'!$G$1:$G$1000)-ROW('Contratações Governo'!$G$1)+1),ROW(42:42))),"")</f>
        <v/>
      </c>
      <c r="F80" s="386" t="str" cm="1">
        <f t="array" ref="F80">IFERROR(INDEX('Contratações Governo'!$I$1:$I$1000,SMALL(IF(F$1='Contratações Governo'!$G$1:$G$1000,ROW('Contratações Governo'!$G$1:$G$1000)-ROW('Contratações Governo'!$G$1)+1),ROW(42:42))),"")</f>
        <v/>
      </c>
      <c r="G80" s="386" t="str" cm="1">
        <f t="array" ref="G80">IFERROR(INDEX('Contratações Governo'!$I$1:$I$1000,SMALL(IF(G$1='Contratações Governo'!$G$1:$G$1000,ROW('Contratações Governo'!$G$1:$G$1000)-ROW('Contratações Governo'!$G$1)+1),ROW(42:42))),"")</f>
        <v/>
      </c>
      <c r="H80" s="383" t="str" cm="1">
        <f t="array" ref="H80">IFERROR(INDEX('Contratações Governo'!$I$1:$I$1000,SMALL(IF(H$1='Contratações Governo'!$G$1:$G$1000,ROW('Contratações Governo'!$G$1:$G$1000)-ROW('Contratações Governo'!$G$1)+1),ROW(42:42))),"")</f>
        <v/>
      </c>
      <c r="I80" s="276" t="str" cm="1">
        <f t="array" ref="I80">IFERROR(INDEX('Contratações Governo'!$I$1:$I$1000,SMALL(IF(I$1='Contratações Governo'!$G$1:$G$1000,ROW('Contratações Governo'!$G$1:$G$1000)-ROW('Contratações Governo'!$G$1)+1),ROW(42:42))),"")</f>
        <v/>
      </c>
      <c r="J80" s="386" t="str" cm="1">
        <f t="array" ref="J80">IFERROR(INDEX('Contratações Governo'!$I$1:$I$1000,SMALL(IF(J$1='Contratações Governo'!$G$1:$G$1000,ROW('Contratações Governo'!$G$1:$G$1000)-ROW('Contratações Governo'!$G$1)+1),ROW(42:42))),"")</f>
        <v/>
      </c>
      <c r="K80" s="386" t="str" cm="1">
        <f t="array" ref="K80">IFERROR(INDEX('Contratações Governo'!$I$1:$I$1000,SMALL(IF(K$1='Contratações Governo'!$G$1:$G$1000,ROW('Contratações Governo'!$G$1:$G$1000)-ROW('Contratações Governo'!$G$1)+1),ROW(42:42))),"")</f>
        <v/>
      </c>
      <c r="L80" s="383" t="str" cm="1">
        <f t="array" ref="L80">IFERROR(INDEX('Contratações Governo'!$I$1:$I$1000,SMALL(IF(L$1='Contratações Governo'!$G$1:$G$1000,ROW('Contratações Governo'!$G$1:$G$1000)-ROW('Contratações Governo'!$G$1)+1),ROW(42:42))),"")</f>
        <v/>
      </c>
      <c r="M80" s="276" t="str" cm="1">
        <f t="array" ref="M80">IFERROR(INDEX('Contratações Governo'!$I$1:$I$1000,SMALL(IF(M$1='Contratações Governo'!$G$1:$G$1000,ROW('Contratações Governo'!$G$1:$G$1000)-ROW('Contratações Governo'!$G$1)+1),ROW(42:42))),"")</f>
        <v/>
      </c>
      <c r="N80" s="386" t="str" cm="1">
        <f t="array" ref="N80">IFERROR(INDEX('Contratações Governo'!$I$1:$I$1000,SMALL(IF(N$1='Contratações Governo'!$G$1:$G$1000,ROW('Contratações Governo'!$G$1:$G$1000)-ROW('Contratações Governo'!$G$1)+1),ROW(42:42))),"")</f>
        <v/>
      </c>
      <c r="O80" s="386" t="str" cm="1">
        <f t="array" ref="O80">IFERROR(INDEX('Contratações Governo'!$I$1:$I$1000,SMALL(IF(O$1='Contratações Governo'!$G$1:$G$1000,ROW('Contratações Governo'!$G$1:$G$1000)-ROW('Contratações Governo'!$G$1)+1),ROW(42:42))),"")</f>
        <v/>
      </c>
      <c r="P80" s="383" t="str" cm="1">
        <f t="array" ref="P80">IFERROR(INDEX('Contratações Governo'!$I$1:$I$1000,SMALL(IF(P$1='Contratações Governo'!$G$1:$G$1000,ROW('Contratações Governo'!$G$1:$G$1000)-ROW('Contratações Governo'!$G$1)+1),ROW(42:42))),"")</f>
        <v/>
      </c>
      <c r="Q80" s="385" t="str" cm="1">
        <f t="array" ref="Q80">IFERROR(INDEX('Contratações Governo'!$I$1:$I$1000,SMALL(IF(Q$1='Contratações Governo'!$G$1:$G$1000,ROW('Contratações Governo'!$G$1:$G$1000)-ROW('Contratações Governo'!$G$1)+1),ROW(42:42))),"")</f>
        <v/>
      </c>
      <c r="R80" s="385" t="str" cm="1">
        <f t="array" ref="R80">IFERROR(INDEX('Contratações Governo'!$I$1:$I$1000,SMALL(IF(R$1='Contratações Governo'!$G$1:$G$1000,ROW('Contratações Governo'!$G$1:$G$1000)-ROW('Contratações Governo'!$G$1)+1),ROW(42:42))),"")</f>
        <v/>
      </c>
      <c r="S80" s="276" t="str" cm="1">
        <f t="array" ref="S80">IFERROR(INDEX('Contratações Governo'!$I$1:$I$1000,SMALL(IF(S$1='Contratações Governo'!$G$1:$G$1000,ROW('Contratações Governo'!$G$1:$G$1000)-ROW('Contratações Governo'!$G$1)+1),ROW(42:42))),"")</f>
        <v/>
      </c>
      <c r="T80" s="386" t="str" cm="1">
        <f t="array" ref="T80">IFERROR(INDEX('Contratações Governo'!$I$1:$I$1000,SMALL(IF(T$1='Contratações Governo'!$G$1:$G$1000,ROW('Contratações Governo'!$G$1:$G$1000)-ROW('Contratações Governo'!$G$1)+1),ROW(42:42))),"")</f>
        <v/>
      </c>
      <c r="U80" s="386" t="str" cm="1">
        <f t="array" ref="U80">IFERROR(INDEX('Contratações Governo'!$I$1:$I$1000,SMALL(IF(U$1='Contratações Governo'!$G$1:$G$1000,ROW('Contratações Governo'!$G$1:$G$1000)-ROW('Contratações Governo'!$G$1)+1),ROW(42:42))),"")</f>
        <v/>
      </c>
      <c r="V80" s="383" t="str" cm="1">
        <f t="array" ref="V80">IFERROR(INDEX('Contratações Governo'!$I$1:$I$1000,SMALL(IF(V$1='Contratações Governo'!$G$1:$G$1000,ROW('Contratações Governo'!$G$1:$G$1000)-ROW('Contratações Governo'!$G$1)+1),ROW(42:42))),"")</f>
        <v/>
      </c>
      <c r="W80" s="385" t="str" cm="1">
        <f t="array" ref="W80">IFERROR(INDEX('Contratações Governo'!$I$1:$I$1000,SMALL(IF(W$1='Contratações Governo'!$G$1:$G$1000,ROW('Contratações Governo'!$G$1:$G$1000)-ROW('Contratações Governo'!$G$1)+1),ROW(42:42))),"")</f>
        <v/>
      </c>
      <c r="X80" s="385" t="str" cm="1">
        <f t="array" ref="X80">IFERROR(INDEX('Contratações Governo'!$I$1:$I$1000,SMALL(IF(X$1='Contratações Governo'!$G$1:$G$1000,ROW('Contratações Governo'!$G$1:$G$1000)-ROW('Contratações Governo'!$G$1)+1),ROW(42:42))),"")</f>
        <v/>
      </c>
      <c r="Y80" s="276" t="str" cm="1">
        <f t="array" ref="Y80">IFERROR(INDEX('Contratações Governo'!$I$1:$I$1000,SMALL(IF(Y$1='Contratações Governo'!$G$1:$G$1000,ROW('Contratações Governo'!$G$1:$G$1000)-ROW('Contratações Governo'!$G$1)+1),ROW(42:42))),"")</f>
        <v/>
      </c>
      <c r="Z80" s="386" t="str" cm="1">
        <f t="array" ref="Z80">IFERROR(INDEX('Contratações Governo'!$I$1:$I$1000,SMALL(IF(Z$1='Contratações Governo'!$G$1:$G$1000,ROW('Contratações Governo'!$G$1:$G$1000)-ROW('Contratações Governo'!$G$1)+1),ROW(42:42))),"")</f>
        <v/>
      </c>
      <c r="AA80" s="386" t="str" cm="1">
        <f t="array" ref="AA80">IFERROR(INDEX('Contratações Governo'!$I$1:$I$1000,SMALL(IF(AA$1='Contratações Governo'!$G$1:$G$1000,ROW('Contratações Governo'!$G$1:$G$1000)-ROW('Contratações Governo'!$G$1)+1),ROW(42:42))),"")</f>
        <v/>
      </c>
      <c r="AB80" s="383" t="str" cm="1">
        <f t="array" ref="AB80">IFERROR(INDEX('Contratações Governo'!$I$1:$I$1000,SMALL(IF(AB$1='Contratações Governo'!$G$1:$G$1000,ROW('Contratações Governo'!$G$1:$G$1000)-ROW('Contratações Governo'!$G$1)+1),ROW(42:42))),"")</f>
        <v/>
      </c>
      <c r="AC80" s="385" t="str" cm="1">
        <f t="array" ref="AC80">IFERROR(INDEX('Contratações Governo'!$I$1:$I$1000,SMALL(IF(AC$1='Contratações Governo'!$G$1:$G$1000,ROW('Contratações Governo'!$G$1:$G$1000)-ROW('Contratações Governo'!$G$1)+1),ROW(42:42))),"")</f>
        <v/>
      </c>
      <c r="AD80" s="385" t="str" cm="1">
        <f t="array" ref="AD80">IFERROR(INDEX('Contratações Governo'!$I$1:$I$1000,SMALL(IF(AD$1='Contratações Governo'!$G$1:$G$1000,ROW('Contratações Governo'!$G$1:$G$1000)-ROW('Contratações Governo'!$G$1)+1),ROW(42:42))),"")</f>
        <v/>
      </c>
      <c r="AE80" s="276" t="str" cm="1">
        <f t="array" ref="AE80">IFERROR(INDEX('Contratações Governo'!$I$1:$I$1000,SMALL(IF(AE$1='Contratações Governo'!$G$1:$G$1000,ROW('Contratações Governo'!$G$1:$G$1000)-ROW('Contratações Governo'!$G$1)+1),ROW(42:42))),"")</f>
        <v/>
      </c>
      <c r="AF80" s="386" t="str" cm="1">
        <f t="array" ref="AF80">IFERROR(INDEX('Contratações Governo'!$I$1:$I$1000,SMALL(IF(AF$1='Contratações Governo'!$G$1:$G$1000,ROW('Contratações Governo'!$G$1:$G$1000)-ROW('Contratações Governo'!$G$1)+1),ROW(42:42))),"")</f>
        <v/>
      </c>
      <c r="AG80" s="386" t="str" cm="1">
        <f t="array" ref="AG80">IFERROR(INDEX('Contratações Governo'!$I$1:$I$1000,SMALL(IF(AG$1='Contratações Governo'!$G$1:$G$1000,ROW('Contratações Governo'!$G$1:$G$1000)-ROW('Contratações Governo'!$G$1)+1),ROW(42:42))),"")</f>
        <v/>
      </c>
      <c r="AH80" s="626" t="str" cm="1">
        <f t="array" ref="AH80">IFERROR(INDEX('Contratações Governo'!$I$1:$I$1000,SMALL(IF(AH$1='Contratações Governo'!$G$1:$G$1000,ROW('Contratações Governo'!$G$1:$G$1000)-ROW('Contratações Governo'!$G$1)+1),ROW(42:42))),"")</f>
        <v/>
      </c>
      <c r="AI80" s="386" t="str" cm="1">
        <f t="array" ref="AI80">IFERROR(INDEX('Contratações Governo'!$I$1:$I$1000,SMALL(IF(AI$1='Contratações Governo'!$G$1:$G$1000,ROW('Contratações Governo'!$G$1:$G$1000)-ROW('Contratações Governo'!$G$1)+1),ROW(42:42))),"")</f>
        <v/>
      </c>
      <c r="AJ80" s="549" t="str" cm="1">
        <f t="array" ref="AJ80">IFERROR(INDEX('Contratações Governo'!$I$1:$I$1000,SMALL(IF(AJ$1='Contratações Governo'!$G$1:$G$1000,ROW('Contratações Governo'!$G$1:$G$1000)-ROW('Contratações Governo'!$G$1)+1),ROW(42:42))),"")</f>
        <v/>
      </c>
    </row>
    <row r="81" spans="1:36" x14ac:dyDescent="0.25">
      <c r="A81" s="692"/>
      <c r="B81" s="383" t="str" cm="1">
        <f t="array" ref="B81">IFERROR(INDEX('Contratações Governo'!$I$1:$I$1000,SMALL(IF(B$1='Contratações Governo'!$G$1:$G$1000,ROW('Contratações Governo'!$G$1:$G$1000)-ROW('Contratações Governo'!$G$1)+1),ROW(43:43))),"")</f>
        <v/>
      </c>
      <c r="C81" s="385" t="str" cm="1">
        <f t="array" ref="C81">IFERROR(INDEX('Contratações Governo'!$I$1:$I$1000,SMALL(IF(C$1='Contratações Governo'!$G$1:$G$1000,ROW('Contratações Governo'!$G$1:$G$1000)-ROW('Contratações Governo'!$G$1)+1),ROW(43:43))),"")</f>
        <v/>
      </c>
      <c r="D81" s="385" t="str" cm="1">
        <f t="array" ref="D81">IFERROR(INDEX('Contratações Governo'!$I$1:$I$1000,SMALL(IF(D$1='Contratações Governo'!$G$1:$G$1000,ROW('Contratações Governo'!$G$1:$G$1000)-ROW('Contratações Governo'!$G$1)+1),ROW(43:43))),"")</f>
        <v/>
      </c>
      <c r="E81" s="276" t="str" cm="1">
        <f t="array" ref="E81">IFERROR(INDEX('Contratações Governo'!$I$1:$I$1000,SMALL(IF(E$1='Contratações Governo'!$G$1:$G$1000,ROW('Contratações Governo'!$G$1:$G$1000)-ROW('Contratações Governo'!$G$1)+1),ROW(43:43))),"")</f>
        <v/>
      </c>
      <c r="F81" s="386" t="str" cm="1">
        <f t="array" ref="F81">IFERROR(INDEX('Contratações Governo'!$I$1:$I$1000,SMALL(IF(F$1='Contratações Governo'!$G$1:$G$1000,ROW('Contratações Governo'!$G$1:$G$1000)-ROW('Contratações Governo'!$G$1)+1),ROW(43:43))),"")</f>
        <v/>
      </c>
      <c r="G81" s="386" t="str" cm="1">
        <f t="array" ref="G81">IFERROR(INDEX('Contratações Governo'!$I$1:$I$1000,SMALL(IF(G$1='Contratações Governo'!$G$1:$G$1000,ROW('Contratações Governo'!$G$1:$G$1000)-ROW('Contratações Governo'!$G$1)+1),ROW(43:43))),"")</f>
        <v/>
      </c>
      <c r="H81" s="383" t="str" cm="1">
        <f t="array" ref="H81">IFERROR(INDEX('Contratações Governo'!$I$1:$I$1000,SMALL(IF(H$1='Contratações Governo'!$G$1:$G$1000,ROW('Contratações Governo'!$G$1:$G$1000)-ROW('Contratações Governo'!$G$1)+1),ROW(43:43))),"")</f>
        <v/>
      </c>
      <c r="I81" s="276" t="str" cm="1">
        <f t="array" ref="I81">IFERROR(INDEX('Contratações Governo'!$I$1:$I$1000,SMALL(IF(I$1='Contratações Governo'!$G$1:$G$1000,ROW('Contratações Governo'!$G$1:$G$1000)-ROW('Contratações Governo'!$G$1)+1),ROW(43:43))),"")</f>
        <v/>
      </c>
      <c r="J81" s="386" t="str" cm="1">
        <f t="array" ref="J81">IFERROR(INDEX('Contratações Governo'!$I$1:$I$1000,SMALL(IF(J$1='Contratações Governo'!$G$1:$G$1000,ROW('Contratações Governo'!$G$1:$G$1000)-ROW('Contratações Governo'!$G$1)+1),ROW(43:43))),"")</f>
        <v/>
      </c>
      <c r="K81" s="386" t="str" cm="1">
        <f t="array" ref="K81">IFERROR(INDEX('Contratações Governo'!$I$1:$I$1000,SMALL(IF(K$1='Contratações Governo'!$G$1:$G$1000,ROW('Contratações Governo'!$G$1:$G$1000)-ROW('Contratações Governo'!$G$1)+1),ROW(43:43))),"")</f>
        <v/>
      </c>
      <c r="L81" s="383" t="str" cm="1">
        <f t="array" ref="L81">IFERROR(INDEX('Contratações Governo'!$I$1:$I$1000,SMALL(IF(L$1='Contratações Governo'!$G$1:$G$1000,ROW('Contratações Governo'!$G$1:$G$1000)-ROW('Contratações Governo'!$G$1)+1),ROW(43:43))),"")</f>
        <v/>
      </c>
      <c r="M81" s="276" t="str" cm="1">
        <f t="array" ref="M81">IFERROR(INDEX('Contratações Governo'!$I$1:$I$1000,SMALL(IF(M$1='Contratações Governo'!$G$1:$G$1000,ROW('Contratações Governo'!$G$1:$G$1000)-ROW('Contratações Governo'!$G$1)+1),ROW(43:43))),"")</f>
        <v/>
      </c>
      <c r="N81" s="386" t="str" cm="1">
        <f t="array" ref="N81">IFERROR(INDEX('Contratações Governo'!$I$1:$I$1000,SMALL(IF(N$1='Contratações Governo'!$G$1:$G$1000,ROW('Contratações Governo'!$G$1:$G$1000)-ROW('Contratações Governo'!$G$1)+1),ROW(43:43))),"")</f>
        <v/>
      </c>
      <c r="O81" s="386" t="str" cm="1">
        <f t="array" ref="O81">IFERROR(INDEX('Contratações Governo'!$I$1:$I$1000,SMALL(IF(O$1='Contratações Governo'!$G$1:$G$1000,ROW('Contratações Governo'!$G$1:$G$1000)-ROW('Contratações Governo'!$G$1)+1),ROW(43:43))),"")</f>
        <v/>
      </c>
      <c r="P81" s="383" t="str" cm="1">
        <f t="array" ref="P81">IFERROR(INDEX('Contratações Governo'!$I$1:$I$1000,SMALL(IF(P$1='Contratações Governo'!$G$1:$G$1000,ROW('Contratações Governo'!$G$1:$G$1000)-ROW('Contratações Governo'!$G$1)+1),ROW(43:43))),"")</f>
        <v/>
      </c>
      <c r="Q81" s="385" t="str" cm="1">
        <f t="array" ref="Q81">IFERROR(INDEX('Contratações Governo'!$I$1:$I$1000,SMALL(IF(Q$1='Contratações Governo'!$G$1:$G$1000,ROW('Contratações Governo'!$G$1:$G$1000)-ROW('Contratações Governo'!$G$1)+1),ROW(43:43))),"")</f>
        <v/>
      </c>
      <c r="R81" s="385" t="str" cm="1">
        <f t="array" ref="R81">IFERROR(INDEX('Contratações Governo'!$I$1:$I$1000,SMALL(IF(R$1='Contratações Governo'!$G$1:$G$1000,ROW('Contratações Governo'!$G$1:$G$1000)-ROW('Contratações Governo'!$G$1)+1),ROW(43:43))),"")</f>
        <v/>
      </c>
      <c r="S81" s="276" t="str" cm="1">
        <f t="array" ref="S81">IFERROR(INDEX('Contratações Governo'!$I$1:$I$1000,SMALL(IF(S$1='Contratações Governo'!$G$1:$G$1000,ROW('Contratações Governo'!$G$1:$G$1000)-ROW('Contratações Governo'!$G$1)+1),ROW(43:43))),"")</f>
        <v/>
      </c>
      <c r="T81" s="386" t="str" cm="1">
        <f t="array" ref="T81">IFERROR(INDEX('Contratações Governo'!$I$1:$I$1000,SMALL(IF(T$1='Contratações Governo'!$G$1:$G$1000,ROW('Contratações Governo'!$G$1:$G$1000)-ROW('Contratações Governo'!$G$1)+1),ROW(43:43))),"")</f>
        <v/>
      </c>
      <c r="U81" s="386" t="str" cm="1">
        <f t="array" ref="U81">IFERROR(INDEX('Contratações Governo'!$I$1:$I$1000,SMALL(IF(U$1='Contratações Governo'!$G$1:$G$1000,ROW('Contratações Governo'!$G$1:$G$1000)-ROW('Contratações Governo'!$G$1)+1),ROW(43:43))),"")</f>
        <v/>
      </c>
      <c r="V81" s="383" t="str" cm="1">
        <f t="array" ref="V81">IFERROR(INDEX('Contratações Governo'!$I$1:$I$1000,SMALL(IF(V$1='Contratações Governo'!$G$1:$G$1000,ROW('Contratações Governo'!$G$1:$G$1000)-ROW('Contratações Governo'!$G$1)+1),ROW(43:43))),"")</f>
        <v/>
      </c>
      <c r="W81" s="385" t="str" cm="1">
        <f t="array" ref="W81">IFERROR(INDEX('Contratações Governo'!$I$1:$I$1000,SMALL(IF(W$1='Contratações Governo'!$G$1:$G$1000,ROW('Contratações Governo'!$G$1:$G$1000)-ROW('Contratações Governo'!$G$1)+1),ROW(43:43))),"")</f>
        <v/>
      </c>
      <c r="X81" s="385" t="str" cm="1">
        <f t="array" ref="X81">IFERROR(INDEX('Contratações Governo'!$I$1:$I$1000,SMALL(IF(X$1='Contratações Governo'!$G$1:$G$1000,ROW('Contratações Governo'!$G$1:$G$1000)-ROW('Contratações Governo'!$G$1)+1),ROW(43:43))),"")</f>
        <v/>
      </c>
      <c r="Y81" s="276" t="str" cm="1">
        <f t="array" ref="Y81">IFERROR(INDEX('Contratações Governo'!$I$1:$I$1000,SMALL(IF(Y$1='Contratações Governo'!$G$1:$G$1000,ROW('Contratações Governo'!$G$1:$G$1000)-ROW('Contratações Governo'!$G$1)+1),ROW(43:43))),"")</f>
        <v/>
      </c>
      <c r="Z81" s="386" t="str" cm="1">
        <f t="array" ref="Z81">IFERROR(INDEX('Contratações Governo'!$I$1:$I$1000,SMALL(IF(Z$1='Contratações Governo'!$G$1:$G$1000,ROW('Contratações Governo'!$G$1:$G$1000)-ROW('Contratações Governo'!$G$1)+1),ROW(43:43))),"")</f>
        <v/>
      </c>
      <c r="AA81" s="386" t="str" cm="1">
        <f t="array" ref="AA81">IFERROR(INDEX('Contratações Governo'!$I$1:$I$1000,SMALL(IF(AA$1='Contratações Governo'!$G$1:$G$1000,ROW('Contratações Governo'!$G$1:$G$1000)-ROW('Contratações Governo'!$G$1)+1),ROW(43:43))),"")</f>
        <v/>
      </c>
      <c r="AB81" s="383" t="str" cm="1">
        <f t="array" ref="AB81">IFERROR(INDEX('Contratações Governo'!$I$1:$I$1000,SMALL(IF(AB$1='Contratações Governo'!$G$1:$G$1000,ROW('Contratações Governo'!$G$1:$G$1000)-ROW('Contratações Governo'!$G$1)+1),ROW(43:43))),"")</f>
        <v/>
      </c>
      <c r="AC81" s="385" t="str" cm="1">
        <f t="array" ref="AC81">IFERROR(INDEX('Contratações Governo'!$I$1:$I$1000,SMALL(IF(AC$1='Contratações Governo'!$G$1:$G$1000,ROW('Contratações Governo'!$G$1:$G$1000)-ROW('Contratações Governo'!$G$1)+1),ROW(43:43))),"")</f>
        <v/>
      </c>
      <c r="AD81" s="385" t="str" cm="1">
        <f t="array" ref="AD81">IFERROR(INDEX('Contratações Governo'!$I$1:$I$1000,SMALL(IF(AD$1='Contratações Governo'!$G$1:$G$1000,ROW('Contratações Governo'!$G$1:$G$1000)-ROW('Contratações Governo'!$G$1)+1),ROW(43:43))),"")</f>
        <v/>
      </c>
      <c r="AE81" s="276" t="str" cm="1">
        <f t="array" ref="AE81">IFERROR(INDEX('Contratações Governo'!$I$1:$I$1000,SMALL(IF(AE$1='Contratações Governo'!$G$1:$G$1000,ROW('Contratações Governo'!$G$1:$G$1000)-ROW('Contratações Governo'!$G$1)+1),ROW(43:43))),"")</f>
        <v/>
      </c>
      <c r="AF81" s="386" t="str" cm="1">
        <f t="array" ref="AF81">IFERROR(INDEX('Contratações Governo'!$I$1:$I$1000,SMALL(IF(AF$1='Contratações Governo'!$G$1:$G$1000,ROW('Contratações Governo'!$G$1:$G$1000)-ROW('Contratações Governo'!$G$1)+1),ROW(43:43))),"")</f>
        <v/>
      </c>
      <c r="AG81" s="386" t="str" cm="1">
        <f t="array" ref="AG81">IFERROR(INDEX('Contratações Governo'!$I$1:$I$1000,SMALL(IF(AG$1='Contratações Governo'!$G$1:$G$1000,ROW('Contratações Governo'!$G$1:$G$1000)-ROW('Contratações Governo'!$G$1)+1),ROW(43:43))),"")</f>
        <v/>
      </c>
      <c r="AH81" s="626" t="str" cm="1">
        <f t="array" ref="AH81">IFERROR(INDEX('Contratações Governo'!$I$1:$I$1000,SMALL(IF(AH$1='Contratações Governo'!$G$1:$G$1000,ROW('Contratações Governo'!$G$1:$G$1000)-ROW('Contratações Governo'!$G$1)+1),ROW(43:43))),"")</f>
        <v/>
      </c>
      <c r="AI81" s="386" t="str" cm="1">
        <f t="array" ref="AI81">IFERROR(INDEX('Contratações Governo'!$I$1:$I$1000,SMALL(IF(AI$1='Contratações Governo'!$G$1:$G$1000,ROW('Contratações Governo'!$G$1:$G$1000)-ROW('Contratações Governo'!$G$1)+1),ROW(43:43))),"")</f>
        <v/>
      </c>
      <c r="AJ81" s="549" t="str" cm="1">
        <f t="array" ref="AJ81">IFERROR(INDEX('Contratações Governo'!$I$1:$I$1000,SMALL(IF(AJ$1='Contratações Governo'!$G$1:$G$1000,ROW('Contratações Governo'!$G$1:$G$1000)-ROW('Contratações Governo'!$G$1)+1),ROW(43:43))),"")</f>
        <v/>
      </c>
    </row>
    <row r="82" spans="1:36" x14ac:dyDescent="0.25">
      <c r="A82" s="692"/>
      <c r="B82" s="383" t="str" cm="1">
        <f t="array" ref="B82">IFERROR(INDEX('Contratações Governo'!$I$1:$I$1000,SMALL(IF(B$1='Contratações Governo'!$G$1:$G$1000,ROW('Contratações Governo'!$G$1:$G$1000)-ROW('Contratações Governo'!$G$1)+1),ROW(44:44))),"")</f>
        <v/>
      </c>
      <c r="C82" s="385" t="str" cm="1">
        <f t="array" ref="C82">IFERROR(INDEX('Contratações Governo'!$I$1:$I$1000,SMALL(IF(C$1='Contratações Governo'!$G$1:$G$1000,ROW('Contratações Governo'!$G$1:$G$1000)-ROW('Contratações Governo'!$G$1)+1),ROW(44:44))),"")</f>
        <v/>
      </c>
      <c r="D82" s="385" t="str" cm="1">
        <f t="array" ref="D82">IFERROR(INDEX('Contratações Governo'!$I$1:$I$1000,SMALL(IF(D$1='Contratações Governo'!$G$1:$G$1000,ROW('Contratações Governo'!$G$1:$G$1000)-ROW('Contratações Governo'!$G$1)+1),ROW(44:44))),"")</f>
        <v/>
      </c>
      <c r="E82" s="276" t="str" cm="1">
        <f t="array" ref="E82">IFERROR(INDEX('Contratações Governo'!$I$1:$I$1000,SMALL(IF(E$1='Contratações Governo'!$G$1:$G$1000,ROW('Contratações Governo'!$G$1:$G$1000)-ROW('Contratações Governo'!$G$1)+1),ROW(44:44))),"")</f>
        <v/>
      </c>
      <c r="F82" s="386" t="str" cm="1">
        <f t="array" ref="F82">IFERROR(INDEX('Contratações Governo'!$I$1:$I$1000,SMALL(IF(F$1='Contratações Governo'!$G$1:$G$1000,ROW('Contratações Governo'!$G$1:$G$1000)-ROW('Contratações Governo'!$G$1)+1),ROW(44:44))),"")</f>
        <v/>
      </c>
      <c r="G82" s="386" t="str" cm="1">
        <f t="array" ref="G82">IFERROR(INDEX('Contratações Governo'!$I$1:$I$1000,SMALL(IF(G$1='Contratações Governo'!$G$1:$G$1000,ROW('Contratações Governo'!$G$1:$G$1000)-ROW('Contratações Governo'!$G$1)+1),ROW(44:44))),"")</f>
        <v/>
      </c>
      <c r="H82" s="383" t="str" cm="1">
        <f t="array" ref="H82">IFERROR(INDEX('Contratações Governo'!$I$1:$I$1000,SMALL(IF(H$1='Contratações Governo'!$G$1:$G$1000,ROW('Contratações Governo'!$G$1:$G$1000)-ROW('Contratações Governo'!$G$1)+1),ROW(44:44))),"")</f>
        <v/>
      </c>
      <c r="I82" s="276" t="str" cm="1">
        <f t="array" ref="I82">IFERROR(INDEX('Contratações Governo'!$I$1:$I$1000,SMALL(IF(I$1='Contratações Governo'!$G$1:$G$1000,ROW('Contratações Governo'!$G$1:$G$1000)-ROW('Contratações Governo'!$G$1)+1),ROW(44:44))),"")</f>
        <v/>
      </c>
      <c r="J82" s="386" t="str" cm="1">
        <f t="array" ref="J82">IFERROR(INDEX('Contratações Governo'!$I$1:$I$1000,SMALL(IF(J$1='Contratações Governo'!$G$1:$G$1000,ROW('Contratações Governo'!$G$1:$G$1000)-ROW('Contratações Governo'!$G$1)+1),ROW(44:44))),"")</f>
        <v/>
      </c>
      <c r="K82" s="386" t="str" cm="1">
        <f t="array" ref="K82">IFERROR(INDEX('Contratações Governo'!$I$1:$I$1000,SMALL(IF(K$1='Contratações Governo'!$G$1:$G$1000,ROW('Contratações Governo'!$G$1:$G$1000)-ROW('Contratações Governo'!$G$1)+1),ROW(44:44))),"")</f>
        <v/>
      </c>
      <c r="L82" s="383" t="str" cm="1">
        <f t="array" ref="L82">IFERROR(INDEX('Contratações Governo'!$I$1:$I$1000,SMALL(IF(L$1='Contratações Governo'!$G$1:$G$1000,ROW('Contratações Governo'!$G$1:$G$1000)-ROW('Contratações Governo'!$G$1)+1),ROW(44:44))),"")</f>
        <v/>
      </c>
      <c r="M82" s="276" t="str" cm="1">
        <f t="array" ref="M82">IFERROR(INDEX('Contratações Governo'!$I$1:$I$1000,SMALL(IF(M$1='Contratações Governo'!$G$1:$G$1000,ROW('Contratações Governo'!$G$1:$G$1000)-ROW('Contratações Governo'!$G$1)+1),ROW(44:44))),"")</f>
        <v/>
      </c>
      <c r="N82" s="386" t="str" cm="1">
        <f t="array" ref="N82">IFERROR(INDEX('Contratações Governo'!$I$1:$I$1000,SMALL(IF(N$1='Contratações Governo'!$G$1:$G$1000,ROW('Contratações Governo'!$G$1:$G$1000)-ROW('Contratações Governo'!$G$1)+1),ROW(44:44))),"")</f>
        <v/>
      </c>
      <c r="O82" s="386" t="str" cm="1">
        <f t="array" ref="O82">IFERROR(INDEX('Contratações Governo'!$I$1:$I$1000,SMALL(IF(O$1='Contratações Governo'!$G$1:$G$1000,ROW('Contratações Governo'!$G$1:$G$1000)-ROW('Contratações Governo'!$G$1)+1),ROW(44:44))),"")</f>
        <v/>
      </c>
      <c r="P82" s="383" t="str" cm="1">
        <f t="array" ref="P82">IFERROR(INDEX('Contratações Governo'!$I$1:$I$1000,SMALL(IF(P$1='Contratações Governo'!$G$1:$G$1000,ROW('Contratações Governo'!$G$1:$G$1000)-ROW('Contratações Governo'!$G$1)+1),ROW(44:44))),"")</f>
        <v/>
      </c>
      <c r="Q82" s="385" t="str" cm="1">
        <f t="array" ref="Q82">IFERROR(INDEX('Contratações Governo'!$I$1:$I$1000,SMALL(IF(Q$1='Contratações Governo'!$G$1:$G$1000,ROW('Contratações Governo'!$G$1:$G$1000)-ROW('Contratações Governo'!$G$1)+1),ROW(44:44))),"")</f>
        <v/>
      </c>
      <c r="R82" s="385" t="str" cm="1">
        <f t="array" ref="R82">IFERROR(INDEX('Contratações Governo'!$I$1:$I$1000,SMALL(IF(R$1='Contratações Governo'!$G$1:$G$1000,ROW('Contratações Governo'!$G$1:$G$1000)-ROW('Contratações Governo'!$G$1)+1),ROW(44:44))),"")</f>
        <v/>
      </c>
      <c r="S82" s="276" t="str" cm="1">
        <f t="array" ref="S82">IFERROR(INDEX('Contratações Governo'!$I$1:$I$1000,SMALL(IF(S$1='Contratações Governo'!$G$1:$G$1000,ROW('Contratações Governo'!$G$1:$G$1000)-ROW('Contratações Governo'!$G$1)+1),ROW(44:44))),"")</f>
        <v/>
      </c>
      <c r="T82" s="386" t="str" cm="1">
        <f t="array" ref="T82">IFERROR(INDEX('Contratações Governo'!$I$1:$I$1000,SMALL(IF(T$1='Contratações Governo'!$G$1:$G$1000,ROW('Contratações Governo'!$G$1:$G$1000)-ROW('Contratações Governo'!$G$1)+1),ROW(44:44))),"")</f>
        <v/>
      </c>
      <c r="U82" s="386" t="str" cm="1">
        <f t="array" ref="U82">IFERROR(INDEX('Contratações Governo'!$I$1:$I$1000,SMALL(IF(U$1='Contratações Governo'!$G$1:$G$1000,ROW('Contratações Governo'!$G$1:$G$1000)-ROW('Contratações Governo'!$G$1)+1),ROW(44:44))),"")</f>
        <v/>
      </c>
      <c r="V82" s="383" t="str" cm="1">
        <f t="array" ref="V82">IFERROR(INDEX('Contratações Governo'!$I$1:$I$1000,SMALL(IF(V$1='Contratações Governo'!$G$1:$G$1000,ROW('Contratações Governo'!$G$1:$G$1000)-ROW('Contratações Governo'!$G$1)+1),ROW(44:44))),"")</f>
        <v/>
      </c>
      <c r="W82" s="385" t="str" cm="1">
        <f t="array" ref="W82">IFERROR(INDEX('Contratações Governo'!$I$1:$I$1000,SMALL(IF(W$1='Contratações Governo'!$G$1:$G$1000,ROW('Contratações Governo'!$G$1:$G$1000)-ROW('Contratações Governo'!$G$1)+1),ROW(44:44))),"")</f>
        <v/>
      </c>
      <c r="X82" s="385" t="str" cm="1">
        <f t="array" ref="X82">IFERROR(INDEX('Contratações Governo'!$I$1:$I$1000,SMALL(IF(X$1='Contratações Governo'!$G$1:$G$1000,ROW('Contratações Governo'!$G$1:$G$1000)-ROW('Contratações Governo'!$G$1)+1),ROW(44:44))),"")</f>
        <v/>
      </c>
      <c r="Y82" s="276" t="str" cm="1">
        <f t="array" ref="Y82">IFERROR(INDEX('Contratações Governo'!$I$1:$I$1000,SMALL(IF(Y$1='Contratações Governo'!$G$1:$G$1000,ROW('Contratações Governo'!$G$1:$G$1000)-ROW('Contratações Governo'!$G$1)+1),ROW(44:44))),"")</f>
        <v/>
      </c>
      <c r="Z82" s="386" t="str" cm="1">
        <f t="array" ref="Z82">IFERROR(INDEX('Contratações Governo'!$I$1:$I$1000,SMALL(IF(Z$1='Contratações Governo'!$G$1:$G$1000,ROW('Contratações Governo'!$G$1:$G$1000)-ROW('Contratações Governo'!$G$1)+1),ROW(44:44))),"")</f>
        <v/>
      </c>
      <c r="AA82" s="386" t="str" cm="1">
        <f t="array" ref="AA82">IFERROR(INDEX('Contratações Governo'!$I$1:$I$1000,SMALL(IF(AA$1='Contratações Governo'!$G$1:$G$1000,ROW('Contratações Governo'!$G$1:$G$1000)-ROW('Contratações Governo'!$G$1)+1),ROW(44:44))),"")</f>
        <v/>
      </c>
      <c r="AB82" s="383" t="str" cm="1">
        <f t="array" ref="AB82">IFERROR(INDEX('Contratações Governo'!$I$1:$I$1000,SMALL(IF(AB$1='Contratações Governo'!$G$1:$G$1000,ROW('Contratações Governo'!$G$1:$G$1000)-ROW('Contratações Governo'!$G$1)+1),ROW(44:44))),"")</f>
        <v/>
      </c>
      <c r="AC82" s="385" t="str" cm="1">
        <f t="array" ref="AC82">IFERROR(INDEX('Contratações Governo'!$I$1:$I$1000,SMALL(IF(AC$1='Contratações Governo'!$G$1:$G$1000,ROW('Contratações Governo'!$G$1:$G$1000)-ROW('Contratações Governo'!$G$1)+1),ROW(44:44))),"")</f>
        <v/>
      </c>
      <c r="AD82" s="385" t="str" cm="1">
        <f t="array" ref="AD82">IFERROR(INDEX('Contratações Governo'!$I$1:$I$1000,SMALL(IF(AD$1='Contratações Governo'!$G$1:$G$1000,ROW('Contratações Governo'!$G$1:$G$1000)-ROW('Contratações Governo'!$G$1)+1),ROW(44:44))),"")</f>
        <v/>
      </c>
      <c r="AE82" s="276" t="str" cm="1">
        <f t="array" ref="AE82">IFERROR(INDEX('Contratações Governo'!$I$1:$I$1000,SMALL(IF(AE$1='Contratações Governo'!$G$1:$G$1000,ROW('Contratações Governo'!$G$1:$G$1000)-ROW('Contratações Governo'!$G$1)+1),ROW(44:44))),"")</f>
        <v/>
      </c>
      <c r="AF82" s="386" t="str" cm="1">
        <f t="array" ref="AF82">IFERROR(INDEX('Contratações Governo'!$I$1:$I$1000,SMALL(IF(AF$1='Contratações Governo'!$G$1:$G$1000,ROW('Contratações Governo'!$G$1:$G$1000)-ROW('Contratações Governo'!$G$1)+1),ROW(44:44))),"")</f>
        <v/>
      </c>
      <c r="AG82" s="386" t="str" cm="1">
        <f t="array" ref="AG82">IFERROR(INDEX('Contratações Governo'!$I$1:$I$1000,SMALL(IF(AG$1='Contratações Governo'!$G$1:$G$1000,ROW('Contratações Governo'!$G$1:$G$1000)-ROW('Contratações Governo'!$G$1)+1),ROW(44:44))),"")</f>
        <v/>
      </c>
      <c r="AH82" s="626" t="str" cm="1">
        <f t="array" ref="AH82">IFERROR(INDEX('Contratações Governo'!$I$1:$I$1000,SMALL(IF(AH$1='Contratações Governo'!$G$1:$G$1000,ROW('Contratações Governo'!$G$1:$G$1000)-ROW('Contratações Governo'!$G$1)+1),ROW(44:44))),"")</f>
        <v/>
      </c>
      <c r="AI82" s="386" t="str" cm="1">
        <f t="array" ref="AI82">IFERROR(INDEX('Contratações Governo'!$I$1:$I$1000,SMALL(IF(AI$1='Contratações Governo'!$G$1:$G$1000,ROW('Contratações Governo'!$G$1:$G$1000)-ROW('Contratações Governo'!$G$1)+1),ROW(44:44))),"")</f>
        <v/>
      </c>
      <c r="AJ82" s="549" t="str" cm="1">
        <f t="array" ref="AJ82">IFERROR(INDEX('Contratações Governo'!$I$1:$I$1000,SMALL(IF(AJ$1='Contratações Governo'!$G$1:$G$1000,ROW('Contratações Governo'!$G$1:$G$1000)-ROW('Contratações Governo'!$G$1)+1),ROW(44:44))),"")</f>
        <v/>
      </c>
    </row>
    <row r="83" spans="1:36" x14ac:dyDescent="0.25">
      <c r="A83" s="692"/>
      <c r="B83" s="383" t="str" cm="1">
        <f t="array" ref="B83">IFERROR(INDEX('Contratações Governo'!$I$1:$I$1000,SMALL(IF(B$1='Contratações Governo'!$G$1:$G$1000,ROW('Contratações Governo'!$G$1:$G$1000)-ROW('Contratações Governo'!$G$1)+1),ROW(45:45))),"")</f>
        <v/>
      </c>
      <c r="C83" s="385" t="str" cm="1">
        <f t="array" ref="C83">IFERROR(INDEX('Contratações Governo'!$I$1:$I$1000,SMALL(IF(C$1='Contratações Governo'!$G$1:$G$1000,ROW('Contratações Governo'!$G$1:$G$1000)-ROW('Contratações Governo'!$G$1)+1),ROW(45:45))),"")</f>
        <v/>
      </c>
      <c r="D83" s="385" t="str" cm="1">
        <f t="array" ref="D83">IFERROR(INDEX('Contratações Governo'!$I$1:$I$1000,SMALL(IF(D$1='Contratações Governo'!$G$1:$G$1000,ROW('Contratações Governo'!$G$1:$G$1000)-ROW('Contratações Governo'!$G$1)+1),ROW(45:45))),"")</f>
        <v/>
      </c>
      <c r="E83" s="276" t="str" cm="1">
        <f t="array" ref="E83">IFERROR(INDEX('Contratações Governo'!$I$1:$I$1000,SMALL(IF(E$1='Contratações Governo'!$G$1:$G$1000,ROW('Contratações Governo'!$G$1:$G$1000)-ROW('Contratações Governo'!$G$1)+1),ROW(45:45))),"")</f>
        <v/>
      </c>
      <c r="F83" s="386" t="str" cm="1">
        <f t="array" ref="F83">IFERROR(INDEX('Contratações Governo'!$I$1:$I$1000,SMALL(IF(F$1='Contratações Governo'!$G$1:$G$1000,ROW('Contratações Governo'!$G$1:$G$1000)-ROW('Contratações Governo'!$G$1)+1),ROW(45:45))),"")</f>
        <v/>
      </c>
      <c r="G83" s="386" t="str" cm="1">
        <f t="array" ref="G83">IFERROR(INDEX('Contratações Governo'!$I$1:$I$1000,SMALL(IF(G$1='Contratações Governo'!$G$1:$G$1000,ROW('Contratações Governo'!$G$1:$G$1000)-ROW('Contratações Governo'!$G$1)+1),ROW(45:45))),"")</f>
        <v/>
      </c>
      <c r="H83" s="383" t="str" cm="1">
        <f t="array" ref="H83">IFERROR(INDEX('Contratações Governo'!$I$1:$I$1000,SMALL(IF(H$1='Contratações Governo'!$G$1:$G$1000,ROW('Contratações Governo'!$G$1:$G$1000)-ROW('Contratações Governo'!$G$1)+1),ROW(45:45))),"")</f>
        <v/>
      </c>
      <c r="I83" s="276" t="str" cm="1">
        <f t="array" ref="I83">IFERROR(INDEX('Contratações Governo'!$I$1:$I$1000,SMALL(IF(I$1='Contratações Governo'!$G$1:$G$1000,ROW('Contratações Governo'!$G$1:$G$1000)-ROW('Contratações Governo'!$G$1)+1),ROW(45:45))),"")</f>
        <v/>
      </c>
      <c r="J83" s="386" t="str" cm="1">
        <f t="array" ref="J83">IFERROR(INDEX('Contratações Governo'!$I$1:$I$1000,SMALL(IF(J$1='Contratações Governo'!$G$1:$G$1000,ROW('Contratações Governo'!$G$1:$G$1000)-ROW('Contratações Governo'!$G$1)+1),ROW(45:45))),"")</f>
        <v/>
      </c>
      <c r="K83" s="386" t="str" cm="1">
        <f t="array" ref="K83">IFERROR(INDEX('Contratações Governo'!$I$1:$I$1000,SMALL(IF(K$1='Contratações Governo'!$G$1:$G$1000,ROW('Contratações Governo'!$G$1:$G$1000)-ROW('Contratações Governo'!$G$1)+1),ROW(45:45))),"")</f>
        <v/>
      </c>
      <c r="L83" s="383" t="str" cm="1">
        <f t="array" ref="L83">IFERROR(INDEX('Contratações Governo'!$I$1:$I$1000,SMALL(IF(L$1='Contratações Governo'!$G$1:$G$1000,ROW('Contratações Governo'!$G$1:$G$1000)-ROW('Contratações Governo'!$G$1)+1),ROW(45:45))),"")</f>
        <v/>
      </c>
      <c r="M83" s="276" t="str" cm="1">
        <f t="array" ref="M83">IFERROR(INDEX('Contratações Governo'!$I$1:$I$1000,SMALL(IF(M$1='Contratações Governo'!$G$1:$G$1000,ROW('Contratações Governo'!$G$1:$G$1000)-ROW('Contratações Governo'!$G$1)+1),ROW(45:45))),"")</f>
        <v/>
      </c>
      <c r="N83" s="386" t="str" cm="1">
        <f t="array" ref="N83">IFERROR(INDEX('Contratações Governo'!$I$1:$I$1000,SMALL(IF(N$1='Contratações Governo'!$G$1:$G$1000,ROW('Contratações Governo'!$G$1:$G$1000)-ROW('Contratações Governo'!$G$1)+1),ROW(45:45))),"")</f>
        <v/>
      </c>
      <c r="O83" s="386" t="str" cm="1">
        <f t="array" ref="O83">IFERROR(INDEX('Contratações Governo'!$I$1:$I$1000,SMALL(IF(O$1='Contratações Governo'!$G$1:$G$1000,ROW('Contratações Governo'!$G$1:$G$1000)-ROW('Contratações Governo'!$G$1)+1),ROW(45:45))),"")</f>
        <v/>
      </c>
      <c r="P83" s="383" t="str" cm="1">
        <f t="array" ref="P83">IFERROR(INDEX('Contratações Governo'!$I$1:$I$1000,SMALL(IF(P$1='Contratações Governo'!$G$1:$G$1000,ROW('Contratações Governo'!$G$1:$G$1000)-ROW('Contratações Governo'!$G$1)+1),ROW(45:45))),"")</f>
        <v/>
      </c>
      <c r="Q83" s="385" t="str" cm="1">
        <f t="array" ref="Q83">IFERROR(INDEX('Contratações Governo'!$I$1:$I$1000,SMALL(IF(Q$1='Contratações Governo'!$G$1:$G$1000,ROW('Contratações Governo'!$G$1:$G$1000)-ROW('Contratações Governo'!$G$1)+1),ROW(45:45))),"")</f>
        <v/>
      </c>
      <c r="R83" s="385" t="str" cm="1">
        <f t="array" ref="R83">IFERROR(INDEX('Contratações Governo'!$I$1:$I$1000,SMALL(IF(R$1='Contratações Governo'!$G$1:$G$1000,ROW('Contratações Governo'!$G$1:$G$1000)-ROW('Contratações Governo'!$G$1)+1),ROW(45:45))),"")</f>
        <v/>
      </c>
      <c r="S83" s="276" t="str" cm="1">
        <f t="array" ref="S83">IFERROR(INDEX('Contratações Governo'!$I$1:$I$1000,SMALL(IF(S$1='Contratações Governo'!$G$1:$G$1000,ROW('Contratações Governo'!$G$1:$G$1000)-ROW('Contratações Governo'!$G$1)+1),ROW(45:45))),"")</f>
        <v/>
      </c>
      <c r="T83" s="386" t="str" cm="1">
        <f t="array" ref="T83">IFERROR(INDEX('Contratações Governo'!$I$1:$I$1000,SMALL(IF(T$1='Contratações Governo'!$G$1:$G$1000,ROW('Contratações Governo'!$G$1:$G$1000)-ROW('Contratações Governo'!$G$1)+1),ROW(45:45))),"")</f>
        <v/>
      </c>
      <c r="U83" s="386" t="str" cm="1">
        <f t="array" ref="U83">IFERROR(INDEX('Contratações Governo'!$I$1:$I$1000,SMALL(IF(U$1='Contratações Governo'!$G$1:$G$1000,ROW('Contratações Governo'!$G$1:$G$1000)-ROW('Contratações Governo'!$G$1)+1),ROW(45:45))),"")</f>
        <v/>
      </c>
      <c r="V83" s="383" t="str" cm="1">
        <f t="array" ref="V83">IFERROR(INDEX('Contratações Governo'!$I$1:$I$1000,SMALL(IF(V$1='Contratações Governo'!$G$1:$G$1000,ROW('Contratações Governo'!$G$1:$G$1000)-ROW('Contratações Governo'!$G$1)+1),ROW(45:45))),"")</f>
        <v/>
      </c>
      <c r="W83" s="385" t="str" cm="1">
        <f t="array" ref="W83">IFERROR(INDEX('Contratações Governo'!$I$1:$I$1000,SMALL(IF(W$1='Contratações Governo'!$G$1:$G$1000,ROW('Contratações Governo'!$G$1:$G$1000)-ROW('Contratações Governo'!$G$1)+1),ROW(45:45))),"")</f>
        <v/>
      </c>
      <c r="X83" s="385" t="str" cm="1">
        <f t="array" ref="X83">IFERROR(INDEX('Contratações Governo'!$I$1:$I$1000,SMALL(IF(X$1='Contratações Governo'!$G$1:$G$1000,ROW('Contratações Governo'!$G$1:$G$1000)-ROW('Contratações Governo'!$G$1)+1),ROW(45:45))),"")</f>
        <v/>
      </c>
      <c r="Y83" s="276" t="str" cm="1">
        <f t="array" ref="Y83">IFERROR(INDEX('Contratações Governo'!$I$1:$I$1000,SMALL(IF(Y$1='Contratações Governo'!$G$1:$G$1000,ROW('Contratações Governo'!$G$1:$G$1000)-ROW('Contratações Governo'!$G$1)+1),ROW(45:45))),"")</f>
        <v/>
      </c>
      <c r="Z83" s="386" t="str" cm="1">
        <f t="array" ref="Z83">IFERROR(INDEX('Contratações Governo'!$I$1:$I$1000,SMALL(IF(Z$1='Contratações Governo'!$G$1:$G$1000,ROW('Contratações Governo'!$G$1:$G$1000)-ROW('Contratações Governo'!$G$1)+1),ROW(45:45))),"")</f>
        <v/>
      </c>
      <c r="AA83" s="386" t="str" cm="1">
        <f t="array" ref="AA83">IFERROR(INDEX('Contratações Governo'!$I$1:$I$1000,SMALL(IF(AA$1='Contratações Governo'!$G$1:$G$1000,ROW('Contratações Governo'!$G$1:$G$1000)-ROW('Contratações Governo'!$G$1)+1),ROW(45:45))),"")</f>
        <v/>
      </c>
      <c r="AB83" s="383" t="str" cm="1">
        <f t="array" ref="AB83">IFERROR(INDEX('Contratações Governo'!$I$1:$I$1000,SMALL(IF(AB$1='Contratações Governo'!$G$1:$G$1000,ROW('Contratações Governo'!$G$1:$G$1000)-ROW('Contratações Governo'!$G$1)+1),ROW(45:45))),"")</f>
        <v/>
      </c>
      <c r="AC83" s="385" t="str" cm="1">
        <f t="array" ref="AC83">IFERROR(INDEX('Contratações Governo'!$I$1:$I$1000,SMALL(IF(AC$1='Contratações Governo'!$G$1:$G$1000,ROW('Contratações Governo'!$G$1:$G$1000)-ROW('Contratações Governo'!$G$1)+1),ROW(45:45))),"")</f>
        <v/>
      </c>
      <c r="AD83" s="385" t="str" cm="1">
        <f t="array" ref="AD83">IFERROR(INDEX('Contratações Governo'!$I$1:$I$1000,SMALL(IF(AD$1='Contratações Governo'!$G$1:$G$1000,ROW('Contratações Governo'!$G$1:$G$1000)-ROW('Contratações Governo'!$G$1)+1),ROW(45:45))),"")</f>
        <v/>
      </c>
      <c r="AE83" s="276" t="str" cm="1">
        <f t="array" ref="AE83">IFERROR(INDEX('Contratações Governo'!$I$1:$I$1000,SMALL(IF(AE$1='Contratações Governo'!$G$1:$G$1000,ROW('Contratações Governo'!$G$1:$G$1000)-ROW('Contratações Governo'!$G$1)+1),ROW(45:45))),"")</f>
        <v/>
      </c>
      <c r="AF83" s="386" t="str" cm="1">
        <f t="array" ref="AF83">IFERROR(INDEX('Contratações Governo'!$I$1:$I$1000,SMALL(IF(AF$1='Contratações Governo'!$G$1:$G$1000,ROW('Contratações Governo'!$G$1:$G$1000)-ROW('Contratações Governo'!$G$1)+1),ROW(45:45))),"")</f>
        <v/>
      </c>
      <c r="AG83" s="386" t="str" cm="1">
        <f t="array" ref="AG83">IFERROR(INDEX('Contratações Governo'!$I$1:$I$1000,SMALL(IF(AG$1='Contratações Governo'!$G$1:$G$1000,ROW('Contratações Governo'!$G$1:$G$1000)-ROW('Contratações Governo'!$G$1)+1),ROW(45:45))),"")</f>
        <v/>
      </c>
      <c r="AH83" s="626" t="str" cm="1">
        <f t="array" ref="AH83">IFERROR(INDEX('Contratações Governo'!$I$1:$I$1000,SMALL(IF(AH$1='Contratações Governo'!$G$1:$G$1000,ROW('Contratações Governo'!$G$1:$G$1000)-ROW('Contratações Governo'!$G$1)+1),ROW(45:45))),"")</f>
        <v/>
      </c>
      <c r="AI83" s="386" t="str" cm="1">
        <f t="array" ref="AI83">IFERROR(INDEX('Contratações Governo'!$I$1:$I$1000,SMALL(IF(AI$1='Contratações Governo'!$G$1:$G$1000,ROW('Contratações Governo'!$G$1:$G$1000)-ROW('Contratações Governo'!$G$1)+1),ROW(45:45))),"")</f>
        <v/>
      </c>
      <c r="AJ83" s="549" t="str" cm="1">
        <f t="array" ref="AJ83">IFERROR(INDEX('Contratações Governo'!$I$1:$I$1000,SMALL(IF(AJ$1='Contratações Governo'!$G$1:$G$1000,ROW('Contratações Governo'!$G$1:$G$1000)-ROW('Contratações Governo'!$G$1)+1),ROW(45:45))),"")</f>
        <v/>
      </c>
    </row>
    <row r="84" spans="1:36" x14ac:dyDescent="0.25">
      <c r="A84" s="692"/>
      <c r="B84" s="383" t="str" cm="1">
        <f t="array" ref="B84">IFERROR(INDEX('Contratações Governo'!$I$1:$I$1000,SMALL(IF(B$1='Contratações Governo'!$G$1:$G$1000,ROW('Contratações Governo'!$G$1:$G$1000)-ROW('Contratações Governo'!$G$1)+1),ROW(46:46))),"")</f>
        <v/>
      </c>
      <c r="C84" s="385" t="str" cm="1">
        <f t="array" ref="C84">IFERROR(INDEX('Contratações Governo'!$I$1:$I$1000,SMALL(IF(C$1='Contratações Governo'!$G$1:$G$1000,ROW('Contratações Governo'!$G$1:$G$1000)-ROW('Contratações Governo'!$G$1)+1),ROW(46:46))),"")</f>
        <v/>
      </c>
      <c r="D84" s="385" t="str" cm="1">
        <f t="array" ref="D84">IFERROR(INDEX('Contratações Governo'!$I$1:$I$1000,SMALL(IF(D$1='Contratações Governo'!$G$1:$G$1000,ROW('Contratações Governo'!$G$1:$G$1000)-ROW('Contratações Governo'!$G$1)+1),ROW(46:46))),"")</f>
        <v/>
      </c>
      <c r="E84" s="276" t="str" cm="1">
        <f t="array" ref="E84">IFERROR(INDEX('Contratações Governo'!$I$1:$I$1000,SMALL(IF(E$1='Contratações Governo'!$G$1:$G$1000,ROW('Contratações Governo'!$G$1:$G$1000)-ROW('Contratações Governo'!$G$1)+1),ROW(46:46))),"")</f>
        <v/>
      </c>
      <c r="F84" s="386" t="str" cm="1">
        <f t="array" ref="F84">IFERROR(INDEX('Contratações Governo'!$I$1:$I$1000,SMALL(IF(F$1='Contratações Governo'!$G$1:$G$1000,ROW('Contratações Governo'!$G$1:$G$1000)-ROW('Contratações Governo'!$G$1)+1),ROW(46:46))),"")</f>
        <v/>
      </c>
      <c r="G84" s="386" t="str" cm="1">
        <f t="array" ref="G84">IFERROR(INDEX('Contratações Governo'!$I$1:$I$1000,SMALL(IF(G$1='Contratações Governo'!$G$1:$G$1000,ROW('Contratações Governo'!$G$1:$G$1000)-ROW('Contratações Governo'!$G$1)+1),ROW(46:46))),"")</f>
        <v/>
      </c>
      <c r="H84" s="383" t="str" cm="1">
        <f t="array" ref="H84">IFERROR(INDEX('Contratações Governo'!$I$1:$I$1000,SMALL(IF(H$1='Contratações Governo'!$G$1:$G$1000,ROW('Contratações Governo'!$G$1:$G$1000)-ROW('Contratações Governo'!$G$1)+1),ROW(46:46))),"")</f>
        <v/>
      </c>
      <c r="I84" s="276" t="str" cm="1">
        <f t="array" ref="I84">IFERROR(INDEX('Contratações Governo'!$I$1:$I$1000,SMALL(IF(I$1='Contratações Governo'!$G$1:$G$1000,ROW('Contratações Governo'!$G$1:$G$1000)-ROW('Contratações Governo'!$G$1)+1),ROW(46:46))),"")</f>
        <v/>
      </c>
      <c r="J84" s="386" t="str" cm="1">
        <f t="array" ref="J84">IFERROR(INDEX('Contratações Governo'!$I$1:$I$1000,SMALL(IF(J$1='Contratações Governo'!$G$1:$G$1000,ROW('Contratações Governo'!$G$1:$G$1000)-ROW('Contratações Governo'!$G$1)+1),ROW(46:46))),"")</f>
        <v/>
      </c>
      <c r="K84" s="386" t="str" cm="1">
        <f t="array" ref="K84">IFERROR(INDEX('Contratações Governo'!$I$1:$I$1000,SMALL(IF(K$1='Contratações Governo'!$G$1:$G$1000,ROW('Contratações Governo'!$G$1:$G$1000)-ROW('Contratações Governo'!$G$1)+1),ROW(46:46))),"")</f>
        <v/>
      </c>
      <c r="L84" s="383" t="str" cm="1">
        <f t="array" ref="L84">IFERROR(INDEX('Contratações Governo'!$I$1:$I$1000,SMALL(IF(L$1='Contratações Governo'!$G$1:$G$1000,ROW('Contratações Governo'!$G$1:$G$1000)-ROW('Contratações Governo'!$G$1)+1),ROW(46:46))),"")</f>
        <v/>
      </c>
      <c r="M84" s="276" t="str" cm="1">
        <f t="array" ref="M84">IFERROR(INDEX('Contratações Governo'!$I$1:$I$1000,SMALL(IF(M$1='Contratações Governo'!$G$1:$G$1000,ROW('Contratações Governo'!$G$1:$G$1000)-ROW('Contratações Governo'!$G$1)+1),ROW(46:46))),"")</f>
        <v/>
      </c>
      <c r="N84" s="386" t="str" cm="1">
        <f t="array" ref="N84">IFERROR(INDEX('Contratações Governo'!$I$1:$I$1000,SMALL(IF(N$1='Contratações Governo'!$G$1:$G$1000,ROW('Contratações Governo'!$G$1:$G$1000)-ROW('Contratações Governo'!$G$1)+1),ROW(46:46))),"")</f>
        <v/>
      </c>
      <c r="O84" s="386" t="str" cm="1">
        <f t="array" ref="O84">IFERROR(INDEX('Contratações Governo'!$I$1:$I$1000,SMALL(IF(O$1='Contratações Governo'!$G$1:$G$1000,ROW('Contratações Governo'!$G$1:$G$1000)-ROW('Contratações Governo'!$G$1)+1),ROW(46:46))),"")</f>
        <v/>
      </c>
      <c r="P84" s="383" t="str" cm="1">
        <f t="array" ref="P84">IFERROR(INDEX('Contratações Governo'!$I$1:$I$1000,SMALL(IF(P$1='Contratações Governo'!$G$1:$G$1000,ROW('Contratações Governo'!$G$1:$G$1000)-ROW('Contratações Governo'!$G$1)+1),ROW(46:46))),"")</f>
        <v/>
      </c>
      <c r="Q84" s="385" t="str" cm="1">
        <f t="array" ref="Q84">IFERROR(INDEX('Contratações Governo'!$I$1:$I$1000,SMALL(IF(Q$1='Contratações Governo'!$G$1:$G$1000,ROW('Contratações Governo'!$G$1:$G$1000)-ROW('Contratações Governo'!$G$1)+1),ROW(46:46))),"")</f>
        <v/>
      </c>
      <c r="R84" s="385" t="str" cm="1">
        <f t="array" ref="R84">IFERROR(INDEX('Contratações Governo'!$I$1:$I$1000,SMALL(IF(R$1='Contratações Governo'!$G$1:$G$1000,ROW('Contratações Governo'!$G$1:$G$1000)-ROW('Contratações Governo'!$G$1)+1),ROW(46:46))),"")</f>
        <v/>
      </c>
      <c r="S84" s="276" t="str" cm="1">
        <f t="array" ref="S84">IFERROR(INDEX('Contratações Governo'!$I$1:$I$1000,SMALL(IF(S$1='Contratações Governo'!$G$1:$G$1000,ROW('Contratações Governo'!$G$1:$G$1000)-ROW('Contratações Governo'!$G$1)+1),ROW(46:46))),"")</f>
        <v/>
      </c>
      <c r="T84" s="386" t="str" cm="1">
        <f t="array" ref="T84">IFERROR(INDEX('Contratações Governo'!$I$1:$I$1000,SMALL(IF(T$1='Contratações Governo'!$G$1:$G$1000,ROW('Contratações Governo'!$G$1:$G$1000)-ROW('Contratações Governo'!$G$1)+1),ROW(46:46))),"")</f>
        <v/>
      </c>
      <c r="U84" s="386" t="str" cm="1">
        <f t="array" ref="U84">IFERROR(INDEX('Contratações Governo'!$I$1:$I$1000,SMALL(IF(U$1='Contratações Governo'!$G$1:$G$1000,ROW('Contratações Governo'!$G$1:$G$1000)-ROW('Contratações Governo'!$G$1)+1),ROW(46:46))),"")</f>
        <v/>
      </c>
      <c r="V84" s="383" t="str" cm="1">
        <f t="array" ref="V84">IFERROR(INDEX('Contratações Governo'!$I$1:$I$1000,SMALL(IF(V$1='Contratações Governo'!$G$1:$G$1000,ROW('Contratações Governo'!$G$1:$G$1000)-ROW('Contratações Governo'!$G$1)+1),ROW(46:46))),"")</f>
        <v/>
      </c>
      <c r="W84" s="385" t="str" cm="1">
        <f t="array" ref="W84">IFERROR(INDEX('Contratações Governo'!$I$1:$I$1000,SMALL(IF(W$1='Contratações Governo'!$G$1:$G$1000,ROW('Contratações Governo'!$G$1:$G$1000)-ROW('Contratações Governo'!$G$1)+1),ROW(46:46))),"")</f>
        <v/>
      </c>
      <c r="X84" s="385" t="str" cm="1">
        <f t="array" ref="X84">IFERROR(INDEX('Contratações Governo'!$I$1:$I$1000,SMALL(IF(X$1='Contratações Governo'!$G$1:$G$1000,ROW('Contratações Governo'!$G$1:$G$1000)-ROW('Contratações Governo'!$G$1)+1),ROW(46:46))),"")</f>
        <v/>
      </c>
      <c r="Y84" s="276" t="str" cm="1">
        <f t="array" ref="Y84">IFERROR(INDEX('Contratações Governo'!$I$1:$I$1000,SMALL(IF(Y$1='Contratações Governo'!$G$1:$G$1000,ROW('Contratações Governo'!$G$1:$G$1000)-ROW('Contratações Governo'!$G$1)+1),ROW(46:46))),"")</f>
        <v/>
      </c>
      <c r="Z84" s="386" t="str" cm="1">
        <f t="array" ref="Z84">IFERROR(INDEX('Contratações Governo'!$I$1:$I$1000,SMALL(IF(Z$1='Contratações Governo'!$G$1:$G$1000,ROW('Contratações Governo'!$G$1:$G$1000)-ROW('Contratações Governo'!$G$1)+1),ROW(46:46))),"")</f>
        <v/>
      </c>
      <c r="AA84" s="386" t="str" cm="1">
        <f t="array" ref="AA84">IFERROR(INDEX('Contratações Governo'!$I$1:$I$1000,SMALL(IF(AA$1='Contratações Governo'!$G$1:$G$1000,ROW('Contratações Governo'!$G$1:$G$1000)-ROW('Contratações Governo'!$G$1)+1),ROW(46:46))),"")</f>
        <v/>
      </c>
      <c r="AB84" s="383" t="str" cm="1">
        <f t="array" ref="AB84">IFERROR(INDEX('Contratações Governo'!$I$1:$I$1000,SMALL(IF(AB$1='Contratações Governo'!$G$1:$G$1000,ROW('Contratações Governo'!$G$1:$G$1000)-ROW('Contratações Governo'!$G$1)+1),ROW(46:46))),"")</f>
        <v/>
      </c>
      <c r="AC84" s="385" t="str" cm="1">
        <f t="array" ref="AC84">IFERROR(INDEX('Contratações Governo'!$I$1:$I$1000,SMALL(IF(AC$1='Contratações Governo'!$G$1:$G$1000,ROW('Contratações Governo'!$G$1:$G$1000)-ROW('Contratações Governo'!$G$1)+1),ROW(46:46))),"")</f>
        <v/>
      </c>
      <c r="AD84" s="385" t="str" cm="1">
        <f t="array" ref="AD84">IFERROR(INDEX('Contratações Governo'!$I$1:$I$1000,SMALL(IF(AD$1='Contratações Governo'!$G$1:$G$1000,ROW('Contratações Governo'!$G$1:$G$1000)-ROW('Contratações Governo'!$G$1)+1),ROW(46:46))),"")</f>
        <v/>
      </c>
      <c r="AE84" s="276" t="str" cm="1">
        <f t="array" ref="AE84">IFERROR(INDEX('Contratações Governo'!$I$1:$I$1000,SMALL(IF(AE$1='Contratações Governo'!$G$1:$G$1000,ROW('Contratações Governo'!$G$1:$G$1000)-ROW('Contratações Governo'!$G$1)+1),ROW(46:46))),"")</f>
        <v/>
      </c>
      <c r="AF84" s="386" t="str" cm="1">
        <f t="array" ref="AF84">IFERROR(INDEX('Contratações Governo'!$I$1:$I$1000,SMALL(IF(AF$1='Contratações Governo'!$G$1:$G$1000,ROW('Contratações Governo'!$G$1:$G$1000)-ROW('Contratações Governo'!$G$1)+1),ROW(46:46))),"")</f>
        <v/>
      </c>
      <c r="AG84" s="386" t="str" cm="1">
        <f t="array" ref="AG84">IFERROR(INDEX('Contratações Governo'!$I$1:$I$1000,SMALL(IF(AG$1='Contratações Governo'!$G$1:$G$1000,ROW('Contratações Governo'!$G$1:$G$1000)-ROW('Contratações Governo'!$G$1)+1),ROW(46:46))),"")</f>
        <v/>
      </c>
      <c r="AH84" s="626" t="str" cm="1">
        <f t="array" ref="AH84">IFERROR(INDEX('Contratações Governo'!$I$1:$I$1000,SMALL(IF(AH$1='Contratações Governo'!$G$1:$G$1000,ROW('Contratações Governo'!$G$1:$G$1000)-ROW('Contratações Governo'!$G$1)+1),ROW(46:46))),"")</f>
        <v/>
      </c>
      <c r="AI84" s="386" t="str" cm="1">
        <f t="array" ref="AI84">IFERROR(INDEX('Contratações Governo'!$I$1:$I$1000,SMALL(IF(AI$1='Contratações Governo'!$G$1:$G$1000,ROW('Contratações Governo'!$G$1:$G$1000)-ROW('Contratações Governo'!$G$1)+1),ROW(46:46))),"")</f>
        <v/>
      </c>
      <c r="AJ84" s="549" t="str" cm="1">
        <f t="array" ref="AJ84">IFERROR(INDEX('Contratações Governo'!$I$1:$I$1000,SMALL(IF(AJ$1='Contratações Governo'!$G$1:$G$1000,ROW('Contratações Governo'!$G$1:$G$1000)-ROW('Contratações Governo'!$G$1)+1),ROW(46:46))),"")</f>
        <v/>
      </c>
    </row>
    <row r="85" spans="1:36" ht="15.75" thickBot="1" x14ac:dyDescent="0.3">
      <c r="A85" s="693"/>
      <c r="B85" s="384" t="str" cm="1">
        <f t="array" ref="B85">IFERROR(INDEX('Contratações Governo'!$I$1:$I$1000,SMALL(IF(B$1='Contratações Governo'!$G$1:$G$1000,ROW('Contratações Governo'!$G$1:$G$1000)-ROW('Contratações Governo'!$G$1)+1),ROW(47:47))),"")</f>
        <v/>
      </c>
      <c r="C85" s="278" t="str" cm="1">
        <f t="array" ref="C85">IFERROR(INDEX('Contratações Governo'!$I$1:$I$1000,SMALL(IF(C$1='Contratações Governo'!$G$1:$G$1000,ROW('Contratações Governo'!$G$1:$G$1000)-ROW('Contratações Governo'!$G$1)+1),ROW(47:47))),"")</f>
        <v/>
      </c>
      <c r="D85" s="278" t="str" cm="1">
        <f t="array" ref="D85">IFERROR(INDEX('Contratações Governo'!$I$1:$I$1000,SMALL(IF(D$1='Contratações Governo'!$G$1:$G$1000,ROW('Contratações Governo'!$G$1:$G$1000)-ROW('Contratações Governo'!$G$1)+1),ROW(47:47))),"")</f>
        <v/>
      </c>
      <c r="E85" s="277" t="str" cm="1">
        <f t="array" ref="E85">IFERROR(INDEX('Contratações Governo'!$I$1:$I$1000,SMALL(IF(E$1='Contratações Governo'!$G$1:$G$1000,ROW('Contratações Governo'!$G$1:$G$1000)-ROW('Contratações Governo'!$G$1)+1),ROW(47:47))),"")</f>
        <v/>
      </c>
      <c r="F85" s="279" t="str" cm="1">
        <f t="array" ref="F85">IFERROR(INDEX('Contratações Governo'!$I$1:$I$1000,SMALL(IF(F$1='Contratações Governo'!$G$1:$G$1000,ROW('Contratações Governo'!$G$1:$G$1000)-ROW('Contratações Governo'!$G$1)+1),ROW(47:47))),"")</f>
        <v/>
      </c>
      <c r="G85" s="279" t="str" cm="1">
        <f t="array" ref="G85">IFERROR(INDEX('Contratações Governo'!$I$1:$I$1000,SMALL(IF(G$1='Contratações Governo'!$G$1:$G$1000,ROW('Contratações Governo'!$G$1:$G$1000)-ROW('Contratações Governo'!$G$1)+1),ROW(47:47))),"")</f>
        <v/>
      </c>
      <c r="H85" s="384" t="str" cm="1">
        <f t="array" ref="H85">IFERROR(INDEX('Contratações Governo'!$I$1:$I$1000,SMALL(IF(H$1='Contratações Governo'!$G$1:$G$1000,ROW('Contratações Governo'!$G$1:$G$1000)-ROW('Contratações Governo'!$G$1)+1),ROW(47:47))),"")</f>
        <v/>
      </c>
      <c r="I85" s="277" t="str" cm="1">
        <f t="array" ref="I85">IFERROR(INDEX('Contratações Governo'!$I$1:$I$1000,SMALL(IF(I$1='Contratações Governo'!$G$1:$G$1000,ROW('Contratações Governo'!$G$1:$G$1000)-ROW('Contratações Governo'!$G$1)+1),ROW(47:47))),"")</f>
        <v/>
      </c>
      <c r="J85" s="279" t="str" cm="1">
        <f t="array" ref="J85">IFERROR(INDEX('Contratações Governo'!$I$1:$I$1000,SMALL(IF(J$1='Contratações Governo'!$G$1:$G$1000,ROW('Contratações Governo'!$G$1:$G$1000)-ROW('Contratações Governo'!$G$1)+1),ROW(47:47))),"")</f>
        <v/>
      </c>
      <c r="K85" s="279" t="str" cm="1">
        <f t="array" ref="K85">IFERROR(INDEX('Contratações Governo'!$I$1:$I$1000,SMALL(IF(K$1='Contratações Governo'!$G$1:$G$1000,ROW('Contratações Governo'!$G$1:$G$1000)-ROW('Contratações Governo'!$G$1)+1),ROW(47:47))),"")</f>
        <v/>
      </c>
      <c r="L85" s="384" t="str" cm="1">
        <f t="array" ref="L85">IFERROR(INDEX('Contratações Governo'!$I$1:$I$1000,SMALL(IF(L$1='Contratações Governo'!$G$1:$G$1000,ROW('Contratações Governo'!$G$1:$G$1000)-ROW('Contratações Governo'!$G$1)+1),ROW(47:47))),"")</f>
        <v/>
      </c>
      <c r="M85" s="277" t="str" cm="1">
        <f t="array" ref="M85">IFERROR(INDEX('Contratações Governo'!$I$1:$I$1000,SMALL(IF(M$1='Contratações Governo'!$G$1:$G$1000,ROW('Contratações Governo'!$G$1:$G$1000)-ROW('Contratações Governo'!$G$1)+1),ROW(47:47))),"")</f>
        <v/>
      </c>
      <c r="N85" s="279" t="str" cm="1">
        <f t="array" ref="N85">IFERROR(INDEX('Contratações Governo'!$I$1:$I$1000,SMALL(IF(N$1='Contratações Governo'!$G$1:$G$1000,ROW('Contratações Governo'!$G$1:$G$1000)-ROW('Contratações Governo'!$G$1)+1),ROW(47:47))),"")</f>
        <v/>
      </c>
      <c r="O85" s="279" t="str" cm="1">
        <f t="array" ref="O85">IFERROR(INDEX('Contratações Governo'!$I$1:$I$1000,SMALL(IF(O$1='Contratações Governo'!$G$1:$G$1000,ROW('Contratações Governo'!$G$1:$G$1000)-ROW('Contratações Governo'!$G$1)+1),ROW(47:47))),"")</f>
        <v/>
      </c>
      <c r="P85" s="384" t="str" cm="1">
        <f t="array" ref="P85">IFERROR(INDEX('Contratações Governo'!$I$1:$I$1000,SMALL(IF(P$1='Contratações Governo'!$G$1:$G$1000,ROW('Contratações Governo'!$G$1:$G$1000)-ROW('Contratações Governo'!$G$1)+1),ROW(47:47))),"")</f>
        <v/>
      </c>
      <c r="Q85" s="278" t="str" cm="1">
        <f t="array" ref="Q85">IFERROR(INDEX('Contratações Governo'!$I$1:$I$1000,SMALL(IF(Q$1='Contratações Governo'!$G$1:$G$1000,ROW('Contratações Governo'!$G$1:$G$1000)-ROW('Contratações Governo'!$G$1)+1),ROW(47:47))),"")</f>
        <v/>
      </c>
      <c r="R85" s="278" t="str" cm="1">
        <f t="array" ref="R85">IFERROR(INDEX('Contratações Governo'!$I$1:$I$1000,SMALL(IF(R$1='Contratações Governo'!$G$1:$G$1000,ROW('Contratações Governo'!$G$1:$G$1000)-ROW('Contratações Governo'!$G$1)+1),ROW(47:47))),"")</f>
        <v/>
      </c>
      <c r="S85" s="277" t="str" cm="1">
        <f t="array" ref="S85">IFERROR(INDEX('Contratações Governo'!$I$1:$I$1000,SMALL(IF(S$1='Contratações Governo'!$G$1:$G$1000,ROW('Contratações Governo'!$G$1:$G$1000)-ROW('Contratações Governo'!$G$1)+1),ROW(47:47))),"")</f>
        <v/>
      </c>
      <c r="T85" s="279" t="str" cm="1">
        <f t="array" ref="T85">IFERROR(INDEX('Contratações Governo'!$I$1:$I$1000,SMALL(IF(T$1='Contratações Governo'!$G$1:$G$1000,ROW('Contratações Governo'!$G$1:$G$1000)-ROW('Contratações Governo'!$G$1)+1),ROW(47:47))),"")</f>
        <v/>
      </c>
      <c r="U85" s="279" t="str" cm="1">
        <f t="array" ref="U85">IFERROR(INDEX('Contratações Governo'!$I$1:$I$1000,SMALL(IF(U$1='Contratações Governo'!$G$1:$G$1000,ROW('Contratações Governo'!$G$1:$G$1000)-ROW('Contratações Governo'!$G$1)+1),ROW(47:47))),"")</f>
        <v/>
      </c>
      <c r="V85" s="384" t="str" cm="1">
        <f t="array" ref="V85">IFERROR(INDEX('Contratações Governo'!$I$1:$I$1000,SMALL(IF(V$1='Contratações Governo'!$G$1:$G$1000,ROW('Contratações Governo'!$G$1:$G$1000)-ROW('Contratações Governo'!$G$1)+1),ROW(47:47))),"")</f>
        <v/>
      </c>
      <c r="W85" s="278" t="str" cm="1">
        <f t="array" ref="W85">IFERROR(INDEX('Contratações Governo'!$I$1:$I$1000,SMALL(IF(W$1='Contratações Governo'!$G$1:$G$1000,ROW('Contratações Governo'!$G$1:$G$1000)-ROW('Contratações Governo'!$G$1)+1),ROW(47:47))),"")</f>
        <v/>
      </c>
      <c r="X85" s="278" t="str" cm="1">
        <f t="array" ref="X85">IFERROR(INDEX('Contratações Governo'!$I$1:$I$1000,SMALL(IF(X$1='Contratações Governo'!$G$1:$G$1000,ROW('Contratações Governo'!$G$1:$G$1000)-ROW('Contratações Governo'!$G$1)+1),ROW(47:47))),"")</f>
        <v/>
      </c>
      <c r="Y85" s="276" t="str" cm="1">
        <f t="array" ref="Y85">IFERROR(INDEX('Contratações Governo'!$I$1:$I$1000,SMALL(IF(Y$1='Contratações Governo'!$G$1:$G$1000,ROW('Contratações Governo'!$G$1:$G$1000)-ROW('Contratações Governo'!$G$1)+1),ROW(47:47))),"")</f>
        <v/>
      </c>
      <c r="Z85" s="386" t="str" cm="1">
        <f t="array" ref="Z85">IFERROR(INDEX('Contratações Governo'!$I$1:$I$1000,SMALL(IF(Z$1='Contratações Governo'!$G$1:$G$1000,ROW('Contratações Governo'!$G$1:$G$1000)-ROW('Contratações Governo'!$G$1)+1),ROW(47:47))),"")</f>
        <v/>
      </c>
      <c r="AA85" s="386" t="str" cm="1">
        <f t="array" ref="AA85">IFERROR(INDEX('Contratações Governo'!$I$1:$I$1000,SMALL(IF(AA$1='Contratações Governo'!$G$1:$G$1000,ROW('Contratações Governo'!$G$1:$G$1000)-ROW('Contratações Governo'!$G$1)+1),ROW(47:47))),"")</f>
        <v/>
      </c>
      <c r="AB85" s="384" t="str" cm="1">
        <f t="array" ref="AB85">IFERROR(INDEX('Contratações Governo'!$I$1:$I$1000,SMALL(IF(AB$1='Contratações Governo'!$G$1:$G$1000,ROW('Contratações Governo'!$G$1:$G$1000)-ROW('Contratações Governo'!$G$1)+1),ROW(47:47))),"")</f>
        <v/>
      </c>
      <c r="AC85" s="278" t="str" cm="1">
        <f t="array" ref="AC85">IFERROR(INDEX('Contratações Governo'!$I$1:$I$1000,SMALL(IF(AC$1='Contratações Governo'!$G$1:$G$1000,ROW('Contratações Governo'!$G$1:$G$1000)-ROW('Contratações Governo'!$G$1)+1),ROW(47:47))),"")</f>
        <v/>
      </c>
      <c r="AD85" s="278" t="str" cm="1">
        <f t="array" ref="AD85">IFERROR(INDEX('Contratações Governo'!$I$1:$I$1000,SMALL(IF(AD$1='Contratações Governo'!$G$1:$G$1000,ROW('Contratações Governo'!$G$1:$G$1000)-ROW('Contratações Governo'!$G$1)+1),ROW(47:47))),"")</f>
        <v/>
      </c>
      <c r="AE85" s="277" t="str" cm="1">
        <f t="array" ref="AE85">IFERROR(INDEX('Contratações Governo'!$I$1:$I$1000,SMALL(IF(AE$1='Contratações Governo'!$G$1:$G$1000,ROW('Contratações Governo'!$G$1:$G$1000)-ROW('Contratações Governo'!$G$1)+1),ROW(47:47))),"")</f>
        <v/>
      </c>
      <c r="AF85" s="279" t="str" cm="1">
        <f t="array" ref="AF85">IFERROR(INDEX('Contratações Governo'!$I$1:$I$1000,SMALL(IF(AF$1='Contratações Governo'!$G$1:$G$1000,ROW('Contratações Governo'!$G$1:$G$1000)-ROW('Contratações Governo'!$G$1)+1),ROW(47:47))),"")</f>
        <v/>
      </c>
      <c r="AG85" s="279" t="str" cm="1">
        <f t="array" ref="AG85">IFERROR(INDEX('Contratações Governo'!$I$1:$I$1000,SMALL(IF(AG$1='Contratações Governo'!$G$1:$G$1000,ROW('Contratações Governo'!$G$1:$G$1000)-ROW('Contratações Governo'!$G$1)+1),ROW(47:47))),"")</f>
        <v/>
      </c>
      <c r="AH85" s="628" t="str" cm="1">
        <f t="array" ref="AH85">IFERROR(INDEX('Contratações Governo'!$I$1:$I$1000,SMALL(IF(AH$1='Contratações Governo'!$G$1:$G$1000,ROW('Contratações Governo'!$G$1:$G$1000)-ROW('Contratações Governo'!$G$1)+1),ROW(47:47))),"")</f>
        <v/>
      </c>
      <c r="AI85" s="279" t="str" cm="1">
        <f t="array" ref="AI85">IFERROR(INDEX('Contratações Governo'!$I$1:$I$1000,SMALL(IF(AI$1='Contratações Governo'!$G$1:$G$1000,ROW('Contratações Governo'!$G$1:$G$1000)-ROW('Contratações Governo'!$G$1)+1),ROW(47:47))),"")</f>
        <v/>
      </c>
      <c r="AJ85" s="562" t="str" cm="1">
        <f t="array" ref="AJ85">IFERROR(INDEX('Contratações Governo'!$I$1:$I$1000,SMALL(IF(AJ$1='Contratações Governo'!$G$1:$G$1000,ROW('Contratações Governo'!$G$1:$G$1000)-ROW('Contratações Governo'!$G$1)+1),ROW(47:47))),"")</f>
        <v/>
      </c>
    </row>
    <row r="86" spans="1:36" x14ac:dyDescent="0.25">
      <c r="A86" s="688" t="s">
        <v>4</v>
      </c>
      <c r="B86" s="383">
        <v>1600</v>
      </c>
      <c r="C86" s="385">
        <v>2500</v>
      </c>
      <c r="D86" s="385">
        <v>3700</v>
      </c>
      <c r="E86" s="276">
        <v>1600</v>
      </c>
      <c r="F86" s="386">
        <v>2500</v>
      </c>
      <c r="G86" s="605"/>
      <c r="H86" s="383"/>
      <c r="I86" s="276">
        <v>3500</v>
      </c>
      <c r="J86" s="386">
        <v>5500</v>
      </c>
      <c r="K86" s="386">
        <v>9000</v>
      </c>
      <c r="L86" s="625"/>
      <c r="M86" s="386">
        <v>3000</v>
      </c>
      <c r="N86" s="386">
        <v>6000</v>
      </c>
      <c r="O86" s="386">
        <v>8000</v>
      </c>
      <c r="P86" s="383">
        <v>3000</v>
      </c>
      <c r="Q86" s="605"/>
      <c r="R86" s="385">
        <v>8000</v>
      </c>
      <c r="S86" s="602"/>
      <c r="T86" s="603"/>
      <c r="U86" s="623">
        <v>7300</v>
      </c>
      <c r="V86" s="385">
        <v>1500</v>
      </c>
      <c r="W86" s="385">
        <v>2000</v>
      </c>
      <c r="X86" s="385">
        <v>3000</v>
      </c>
      <c r="Y86" s="275">
        <v>4000</v>
      </c>
      <c r="Z86" s="273">
        <v>6100</v>
      </c>
      <c r="AA86" s="273">
        <v>10000</v>
      </c>
      <c r="AB86" s="382">
        <v>3500</v>
      </c>
      <c r="AC86" s="274">
        <v>5500</v>
      </c>
      <c r="AD86" s="629">
        <v>9000</v>
      </c>
      <c r="AE86" s="276"/>
      <c r="AF86" s="386"/>
      <c r="AG86" s="386"/>
      <c r="AH86" s="626"/>
      <c r="AI86" s="386"/>
      <c r="AJ86" s="549"/>
    </row>
    <row r="87" spans="1:36" x14ac:dyDescent="0.25">
      <c r="A87" s="689"/>
      <c r="B87" s="383">
        <v>1500</v>
      </c>
      <c r="C87" s="385">
        <v>2000</v>
      </c>
      <c r="D87" s="385">
        <v>3000</v>
      </c>
      <c r="E87" s="276">
        <v>1500</v>
      </c>
      <c r="F87" s="386">
        <v>2000</v>
      </c>
      <c r="G87" s="386">
        <v>3000</v>
      </c>
      <c r="H87" s="383"/>
      <c r="I87" s="276"/>
      <c r="J87" s="386"/>
      <c r="K87" s="386"/>
      <c r="L87" s="626"/>
      <c r="M87" s="386">
        <v>3000</v>
      </c>
      <c r="N87" s="605"/>
      <c r="O87" s="386">
        <v>8000</v>
      </c>
      <c r="P87" s="383"/>
      <c r="Q87" s="385"/>
      <c r="R87" s="385"/>
      <c r="S87" s="276"/>
      <c r="T87" s="386"/>
      <c r="U87" s="549"/>
      <c r="V87" s="385">
        <v>1600</v>
      </c>
      <c r="W87" s="385">
        <v>2500</v>
      </c>
      <c r="X87" s="385">
        <v>3700</v>
      </c>
      <c r="Y87" s="276">
        <v>3000</v>
      </c>
      <c r="Z87" s="386">
        <v>4700</v>
      </c>
      <c r="AA87" s="605"/>
      <c r="AB87" s="383"/>
      <c r="AC87" s="385"/>
      <c r="AD87" s="522"/>
      <c r="AE87" s="276"/>
      <c r="AF87" s="386"/>
      <c r="AG87" s="386"/>
      <c r="AH87" s="626"/>
      <c r="AI87" s="386"/>
      <c r="AJ87" s="549"/>
    </row>
    <row r="88" spans="1:36" x14ac:dyDescent="0.25">
      <c r="A88" s="689"/>
      <c r="B88" s="383">
        <v>1500</v>
      </c>
      <c r="C88" s="385">
        <v>2200</v>
      </c>
      <c r="D88" s="385">
        <v>3500</v>
      </c>
      <c r="E88" s="276">
        <v>1500</v>
      </c>
      <c r="F88" s="386">
        <v>2200</v>
      </c>
      <c r="G88" s="605"/>
      <c r="H88" s="383"/>
      <c r="I88" s="276"/>
      <c r="J88" s="386"/>
      <c r="K88" s="386"/>
      <c r="L88" s="626"/>
      <c r="M88" s="386"/>
      <c r="N88" s="386"/>
      <c r="O88" s="386"/>
      <c r="P88" s="383"/>
      <c r="Q88" s="385"/>
      <c r="R88" s="385"/>
      <c r="S88" s="276"/>
      <c r="T88" s="386"/>
      <c r="U88" s="549"/>
      <c r="V88" s="385">
        <v>1500</v>
      </c>
      <c r="W88" s="385">
        <v>2500</v>
      </c>
      <c r="X88" s="385">
        <v>4000</v>
      </c>
      <c r="Y88" s="276">
        <v>2500</v>
      </c>
      <c r="Z88" s="386">
        <v>4000</v>
      </c>
      <c r="AA88" s="386">
        <v>7000</v>
      </c>
      <c r="AB88" s="383"/>
      <c r="AC88" s="385"/>
      <c r="AD88" s="522"/>
      <c r="AE88" s="276"/>
      <c r="AF88" s="386"/>
      <c r="AG88" s="386"/>
      <c r="AH88" s="626"/>
      <c r="AI88" s="386"/>
      <c r="AJ88" s="549"/>
    </row>
    <row r="89" spans="1:36" x14ac:dyDescent="0.25">
      <c r="A89" s="689"/>
      <c r="B89" s="383">
        <v>1500</v>
      </c>
      <c r="C89" s="385">
        <v>2500</v>
      </c>
      <c r="D89" s="605"/>
      <c r="E89" s="276">
        <v>1500</v>
      </c>
      <c r="F89" s="386">
        <v>2500</v>
      </c>
      <c r="G89" s="605"/>
      <c r="H89" s="383"/>
      <c r="I89" s="276"/>
      <c r="J89" s="386"/>
      <c r="K89" s="386"/>
      <c r="L89" s="626"/>
      <c r="M89" s="386"/>
      <c r="N89" s="386"/>
      <c r="O89" s="386"/>
      <c r="P89" s="383"/>
      <c r="Q89" s="385"/>
      <c r="R89" s="385"/>
      <c r="S89" s="276"/>
      <c r="T89" s="386"/>
      <c r="U89" s="549"/>
      <c r="V89" s="385"/>
      <c r="W89" s="385"/>
      <c r="X89" s="385"/>
      <c r="Y89" s="276"/>
      <c r="Z89" s="386"/>
      <c r="AA89" s="386"/>
      <c r="AB89" s="383"/>
      <c r="AC89" s="385"/>
      <c r="AD89" s="522"/>
      <c r="AE89" s="276"/>
      <c r="AF89" s="386"/>
      <c r="AG89" s="386"/>
      <c r="AH89" s="626"/>
      <c r="AI89" s="386"/>
      <c r="AJ89" s="549"/>
    </row>
    <row r="90" spans="1:36" ht="15.75" thickBot="1" x14ac:dyDescent="0.3">
      <c r="A90" s="690"/>
      <c r="B90" s="384"/>
      <c r="C90" s="278"/>
      <c r="D90" s="278"/>
      <c r="E90" s="277"/>
      <c r="F90" s="279"/>
      <c r="G90" s="279"/>
      <c r="H90" s="384"/>
      <c r="I90" s="276"/>
      <c r="J90" s="386"/>
      <c r="K90" s="386"/>
      <c r="L90" s="628"/>
      <c r="M90" s="279"/>
      <c r="N90" s="279"/>
      <c r="O90" s="279"/>
      <c r="P90" s="384"/>
      <c r="Q90" s="278"/>
      <c r="R90" s="278"/>
      <c r="S90" s="277"/>
      <c r="T90" s="279"/>
      <c r="U90" s="562"/>
      <c r="V90" s="385"/>
      <c r="W90" s="385"/>
      <c r="X90" s="385"/>
      <c r="Y90" s="528"/>
      <c r="Z90" s="529"/>
      <c r="AA90" s="529"/>
      <c r="AB90" s="384"/>
      <c r="AC90" s="278"/>
      <c r="AD90" s="523"/>
      <c r="AE90" s="277"/>
      <c r="AF90" s="279"/>
      <c r="AG90" s="279"/>
      <c r="AH90" s="628"/>
      <c r="AI90" s="279"/>
      <c r="AJ90" s="562"/>
    </row>
    <row r="91" spans="1:36" x14ac:dyDescent="0.25">
      <c r="A91" s="688" t="s">
        <v>3</v>
      </c>
      <c r="B91" s="383">
        <v>1493</v>
      </c>
      <c r="C91" s="385">
        <v>1800</v>
      </c>
      <c r="D91" s="385">
        <v>2204</v>
      </c>
      <c r="E91" s="275">
        <v>1400</v>
      </c>
      <c r="F91" s="273">
        <v>1708</v>
      </c>
      <c r="G91" s="273">
        <v>2057</v>
      </c>
      <c r="H91" s="382">
        <v>13000</v>
      </c>
      <c r="I91" s="606"/>
      <c r="J91" s="607"/>
      <c r="K91" s="607"/>
      <c r="L91" s="625">
        <v>15779.7</v>
      </c>
      <c r="M91" s="273">
        <v>4071</v>
      </c>
      <c r="N91" s="273">
        <v>7500</v>
      </c>
      <c r="O91" s="273">
        <v>10816</v>
      </c>
      <c r="P91" s="382">
        <v>2650</v>
      </c>
      <c r="Q91" s="274">
        <v>5227</v>
      </c>
      <c r="R91" s="274">
        <v>10500</v>
      </c>
      <c r="S91" s="602"/>
      <c r="T91" s="273">
        <v>4030</v>
      </c>
      <c r="U91" s="623">
        <v>7684</v>
      </c>
      <c r="V91" s="596">
        <v>1332</v>
      </c>
      <c r="W91" s="596">
        <v>1669</v>
      </c>
      <c r="X91" s="596">
        <v>2200</v>
      </c>
      <c r="Y91" s="275">
        <v>3600</v>
      </c>
      <c r="Z91" s="273">
        <v>6428</v>
      </c>
      <c r="AA91" s="623">
        <v>9741</v>
      </c>
      <c r="AB91" s="382">
        <v>2500</v>
      </c>
      <c r="AC91" s="274">
        <v>3896</v>
      </c>
      <c r="AD91" s="603"/>
      <c r="AE91" s="602"/>
      <c r="AF91" s="273">
        <v>6500</v>
      </c>
      <c r="AG91" s="273">
        <v>10017</v>
      </c>
      <c r="AH91" s="625">
        <v>21000</v>
      </c>
      <c r="AI91" s="386">
        <v>12000</v>
      </c>
      <c r="AJ91" s="549">
        <v>17505</v>
      </c>
    </row>
    <row r="92" spans="1:36" x14ac:dyDescent="0.25">
      <c r="A92" s="689"/>
      <c r="B92" s="383"/>
      <c r="C92" s="385"/>
      <c r="D92" s="385"/>
      <c r="E92" s="276">
        <v>1274</v>
      </c>
      <c r="F92" s="386">
        <v>1500</v>
      </c>
      <c r="G92" s="386">
        <v>1980</v>
      </c>
      <c r="H92" s="383">
        <v>10828</v>
      </c>
      <c r="I92" s="589"/>
      <c r="J92" s="386"/>
      <c r="K92" s="386"/>
      <c r="L92" s="626">
        <v>18709.68</v>
      </c>
      <c r="M92" s="386"/>
      <c r="N92" s="386"/>
      <c r="O92" s="386"/>
      <c r="P92" s="383"/>
      <c r="Q92" s="385"/>
      <c r="R92" s="385"/>
      <c r="S92" s="604"/>
      <c r="T92" s="605"/>
      <c r="U92" s="624"/>
      <c r="V92" s="385">
        <v>1282</v>
      </c>
      <c r="W92" s="385">
        <v>1500</v>
      </c>
      <c r="X92" s="385">
        <v>1902</v>
      </c>
      <c r="Y92" s="276">
        <v>2500</v>
      </c>
      <c r="Z92" s="386">
        <v>4130</v>
      </c>
      <c r="AA92" s="549">
        <v>7500</v>
      </c>
      <c r="AB92" s="383"/>
      <c r="AC92" s="385"/>
      <c r="AD92" s="385"/>
      <c r="AE92" s="276"/>
      <c r="AF92" s="386"/>
      <c r="AG92" s="386"/>
      <c r="AH92" s="626"/>
      <c r="AI92" s="386"/>
      <c r="AJ92" s="549"/>
    </row>
    <row r="93" spans="1:36" ht="15.75" thickBot="1" x14ac:dyDescent="0.3">
      <c r="A93" s="690"/>
      <c r="B93" s="384"/>
      <c r="C93" s="278"/>
      <c r="D93" s="278"/>
      <c r="E93" s="277"/>
      <c r="F93" s="279"/>
      <c r="G93" s="279"/>
      <c r="H93" s="384"/>
      <c r="I93" s="591"/>
      <c r="J93" s="593"/>
      <c r="K93" s="593"/>
      <c r="L93" s="628"/>
      <c r="M93" s="279"/>
      <c r="N93" s="279"/>
      <c r="O93" s="279"/>
      <c r="P93" s="384"/>
      <c r="Q93" s="278"/>
      <c r="R93" s="278"/>
      <c r="S93" s="277"/>
      <c r="T93" s="279"/>
      <c r="U93" s="562"/>
      <c r="V93" s="598"/>
      <c r="W93" s="598"/>
      <c r="X93" s="598"/>
      <c r="Y93" s="277"/>
      <c r="Z93" s="279"/>
      <c r="AA93" s="562"/>
      <c r="AB93" s="384"/>
      <c r="AC93" s="278"/>
      <c r="AD93" s="278"/>
      <c r="AE93" s="277"/>
      <c r="AF93" s="279"/>
      <c r="AG93" s="279"/>
      <c r="AH93" s="628"/>
      <c r="AI93" s="279"/>
      <c r="AJ93" s="562"/>
    </row>
    <row r="94" spans="1:36" x14ac:dyDescent="0.25">
      <c r="A94" s="530"/>
      <c r="B94" s="386"/>
      <c r="C94" s="386"/>
      <c r="D94" s="386"/>
      <c r="E94" s="386"/>
      <c r="F94" s="386"/>
      <c r="G94" s="386"/>
      <c r="H94" s="386"/>
      <c r="I94" s="386"/>
      <c r="J94" s="386"/>
      <c r="K94" s="386"/>
      <c r="L94" s="386"/>
      <c r="M94" s="386"/>
      <c r="N94" s="386"/>
      <c r="O94" s="386"/>
      <c r="P94" s="386"/>
      <c r="Q94" s="386"/>
      <c r="R94" s="386"/>
      <c r="S94" s="386"/>
      <c r="T94" s="386"/>
      <c r="U94" s="386"/>
      <c r="V94" s="386"/>
      <c r="W94" s="386"/>
      <c r="X94" s="386"/>
      <c r="Y94" s="386"/>
      <c r="Z94" s="386"/>
      <c r="AA94" s="386"/>
      <c r="AB94" s="386"/>
      <c r="AC94" s="386"/>
      <c r="AD94" s="386"/>
      <c r="AE94" s="386"/>
      <c r="AF94" s="386"/>
      <c r="AG94" s="386"/>
      <c r="AH94" s="386"/>
      <c r="AI94" s="386"/>
      <c r="AJ94" s="386"/>
    </row>
    <row r="95" spans="1:36" ht="15.75" thickBot="1" x14ac:dyDescent="0.3">
      <c r="A95" s="531"/>
      <c r="B95" s="386"/>
      <c r="C95" s="386"/>
      <c r="D95" s="386"/>
      <c r="E95" s="386"/>
      <c r="F95" s="386"/>
      <c r="G95" s="386"/>
      <c r="H95" s="386"/>
      <c r="I95" s="386"/>
      <c r="J95" s="386"/>
      <c r="K95" s="386"/>
      <c r="L95" s="386"/>
      <c r="M95" s="386"/>
      <c r="N95" s="386"/>
      <c r="O95" s="386"/>
      <c r="P95" s="386"/>
      <c r="Q95" s="386"/>
      <c r="R95" s="386"/>
      <c r="S95" s="386"/>
      <c r="T95" s="386"/>
      <c r="U95" s="386"/>
      <c r="V95" s="386"/>
      <c r="W95" s="386"/>
      <c r="X95" s="386"/>
      <c r="Y95" s="386"/>
      <c r="Z95" s="386"/>
      <c r="AA95" s="386"/>
      <c r="AB95" s="386"/>
      <c r="AC95" s="386"/>
      <c r="AD95" s="386"/>
      <c r="AE95" s="386"/>
      <c r="AF95" s="386"/>
      <c r="AG95" s="386"/>
      <c r="AH95" s="386"/>
      <c r="AI95" s="386"/>
      <c r="AJ95" s="386"/>
    </row>
    <row r="96" spans="1:36" x14ac:dyDescent="0.25">
      <c r="A96" s="673" t="s">
        <v>16</v>
      </c>
      <c r="B96" s="532">
        <f>AVERAGE(B2:B93)</f>
        <v>1409.972857142857</v>
      </c>
      <c r="C96" s="533">
        <f t="shared" ref="C96:AJ96" si="0">AVERAGE(C2:C93)</f>
        <v>2022.1228571428571</v>
      </c>
      <c r="D96" s="533">
        <f t="shared" si="0"/>
        <v>2843.1384526112188</v>
      </c>
      <c r="E96" s="534">
        <f t="shared" si="0"/>
        <v>1424.3444444444444</v>
      </c>
      <c r="F96" s="535">
        <f t="shared" si="0"/>
        <v>1944.9426063829785</v>
      </c>
      <c r="G96" s="535">
        <f t="shared" si="0"/>
        <v>2328.9830660120028</v>
      </c>
      <c r="H96" s="532">
        <f t="shared" si="0"/>
        <v>8327.8907210401885</v>
      </c>
      <c r="I96" s="534">
        <f t="shared" si="0"/>
        <v>3498.5010714285713</v>
      </c>
      <c r="J96" s="535">
        <f t="shared" si="0"/>
        <v>4982.2591457680237</v>
      </c>
      <c r="K96" s="535">
        <f t="shared" si="0"/>
        <v>7283.2724519230742</v>
      </c>
      <c r="L96" s="532">
        <f t="shared" si="0"/>
        <v>14690.304811143349</v>
      </c>
      <c r="M96" s="534">
        <f t="shared" si="0"/>
        <v>4081.7690625</v>
      </c>
      <c r="N96" s="535">
        <f t="shared" si="0"/>
        <v>6700.6343055555562</v>
      </c>
      <c r="O96" s="535">
        <f t="shared" si="0"/>
        <v>9726.4570063025221</v>
      </c>
      <c r="P96" s="532">
        <f t="shared" si="0"/>
        <v>4183.0232142857139</v>
      </c>
      <c r="Q96" s="533">
        <f t="shared" si="0"/>
        <v>6482.7378590425533</v>
      </c>
      <c r="R96" s="533">
        <f t="shared" si="0"/>
        <v>9299.3451388888898</v>
      </c>
      <c r="S96" s="534">
        <f t="shared" si="0"/>
        <v>4026.7781505102034</v>
      </c>
      <c r="T96" s="535">
        <f t="shared" si="0"/>
        <v>5683.1541874999994</v>
      </c>
      <c r="U96" s="535">
        <f t="shared" si="0"/>
        <v>8706.8122324306896</v>
      </c>
      <c r="V96" s="532">
        <f t="shared" si="0"/>
        <v>1508.3533333333332</v>
      </c>
      <c r="W96" s="533">
        <f t="shared" si="0"/>
        <v>2373.6142857142863</v>
      </c>
      <c r="X96" s="533">
        <f t="shared" si="0"/>
        <v>2988.8216666666667</v>
      </c>
      <c r="Y96" s="534">
        <f t="shared" si="0"/>
        <v>4799.6191666666673</v>
      </c>
      <c r="Z96" s="535">
        <f t="shared" si="0"/>
        <v>7904.8374166666672</v>
      </c>
      <c r="AA96" s="535">
        <f t="shared" si="0"/>
        <v>11252.317708333334</v>
      </c>
      <c r="AB96" s="532">
        <f t="shared" si="0"/>
        <v>4127.8734999999997</v>
      </c>
      <c r="AC96" s="533">
        <f t="shared" si="0"/>
        <v>6110.1271590909082</v>
      </c>
      <c r="AD96" s="533">
        <f t="shared" si="0"/>
        <v>9508.7906335486314</v>
      </c>
      <c r="AE96" s="534">
        <f t="shared" si="0"/>
        <v>6133.8534374999999</v>
      </c>
      <c r="AF96" s="535">
        <f t="shared" si="0"/>
        <v>7382.4663128626698</v>
      </c>
      <c r="AG96" s="535">
        <f t="shared" si="0"/>
        <v>12011.809453124999</v>
      </c>
      <c r="AH96" s="532">
        <f t="shared" si="0"/>
        <v>19454.482335164834</v>
      </c>
      <c r="AI96" s="534">
        <f t="shared" si="0"/>
        <v>10515.729666666668</v>
      </c>
      <c r="AJ96" s="537">
        <f t="shared" si="0"/>
        <v>14995.7505</v>
      </c>
    </row>
    <row r="97" spans="1:71" ht="15.75" thickBot="1" x14ac:dyDescent="0.3">
      <c r="A97" s="674" t="s">
        <v>17</v>
      </c>
      <c r="B97" s="375">
        <f>COUNT(B2:B93)</f>
        <v>21</v>
      </c>
      <c r="C97" s="538">
        <f t="shared" ref="C97:AJ97" si="1">COUNT(C2:C93)</f>
        <v>28</v>
      </c>
      <c r="D97" s="538">
        <f t="shared" si="1"/>
        <v>22</v>
      </c>
      <c r="E97" s="539">
        <f t="shared" si="1"/>
        <v>9</v>
      </c>
      <c r="F97" s="540">
        <f t="shared" si="1"/>
        <v>12</v>
      </c>
      <c r="G97" s="540">
        <f t="shared" si="1"/>
        <v>39</v>
      </c>
      <c r="H97" s="375">
        <f t="shared" si="1"/>
        <v>18</v>
      </c>
      <c r="I97" s="539">
        <f t="shared" si="1"/>
        <v>14</v>
      </c>
      <c r="J97" s="540">
        <f t="shared" si="1"/>
        <v>29</v>
      </c>
      <c r="K97" s="540">
        <f t="shared" si="1"/>
        <v>26</v>
      </c>
      <c r="L97" s="375">
        <f t="shared" si="1"/>
        <v>33</v>
      </c>
      <c r="M97" s="539">
        <f t="shared" si="1"/>
        <v>8</v>
      </c>
      <c r="N97" s="540">
        <f t="shared" si="1"/>
        <v>9</v>
      </c>
      <c r="O97" s="540">
        <f t="shared" si="1"/>
        <v>17</v>
      </c>
      <c r="P97" s="375">
        <f t="shared" si="1"/>
        <v>7</v>
      </c>
      <c r="Q97" s="538">
        <f t="shared" si="1"/>
        <v>12</v>
      </c>
      <c r="R97" s="538">
        <f t="shared" si="1"/>
        <v>18</v>
      </c>
      <c r="S97" s="539">
        <f t="shared" si="1"/>
        <v>14</v>
      </c>
      <c r="T97" s="540">
        <f t="shared" si="1"/>
        <v>20</v>
      </c>
      <c r="U97" s="540">
        <f t="shared" si="1"/>
        <v>33</v>
      </c>
      <c r="V97" s="375">
        <f t="shared" si="1"/>
        <v>6</v>
      </c>
      <c r="W97" s="538">
        <f t="shared" si="1"/>
        <v>14</v>
      </c>
      <c r="X97" s="538">
        <f t="shared" si="1"/>
        <v>6</v>
      </c>
      <c r="Y97" s="539">
        <f t="shared" si="1"/>
        <v>15</v>
      </c>
      <c r="Z97" s="540">
        <f t="shared" si="1"/>
        <v>20</v>
      </c>
      <c r="AA97" s="540">
        <f t="shared" si="1"/>
        <v>20</v>
      </c>
      <c r="AB97" s="375">
        <f t="shared" si="1"/>
        <v>5</v>
      </c>
      <c r="AC97" s="538">
        <f t="shared" si="1"/>
        <v>11</v>
      </c>
      <c r="AD97" s="538">
        <f t="shared" si="1"/>
        <v>12</v>
      </c>
      <c r="AE97" s="539">
        <f t="shared" si="1"/>
        <v>4</v>
      </c>
      <c r="AF97" s="540">
        <f t="shared" si="1"/>
        <v>11</v>
      </c>
      <c r="AG97" s="540">
        <f t="shared" si="1"/>
        <v>16</v>
      </c>
      <c r="AH97" s="375">
        <f t="shared" si="1"/>
        <v>13</v>
      </c>
      <c r="AI97" s="539">
        <f t="shared" si="1"/>
        <v>10</v>
      </c>
      <c r="AJ97" s="542">
        <f t="shared" si="1"/>
        <v>15</v>
      </c>
    </row>
    <row r="98" spans="1:71" x14ac:dyDescent="0.25">
      <c r="A98" s="531"/>
      <c r="B98" s="386"/>
      <c r="C98" s="386"/>
      <c r="D98" s="386"/>
      <c r="E98" s="386"/>
      <c r="F98" s="386"/>
      <c r="G98" s="386"/>
      <c r="H98" s="386"/>
      <c r="I98" s="386"/>
      <c r="J98" s="386"/>
      <c r="K98" s="386"/>
      <c r="L98" s="386"/>
      <c r="M98" s="386"/>
      <c r="N98" s="386"/>
      <c r="O98" s="386"/>
      <c r="P98" s="386"/>
      <c r="Q98" s="386"/>
      <c r="R98" s="386"/>
      <c r="S98" s="386"/>
      <c r="T98" s="386"/>
      <c r="U98" s="386"/>
      <c r="V98" s="386"/>
      <c r="W98" s="386"/>
      <c r="X98" s="386"/>
      <c r="Y98" s="386"/>
      <c r="Z98" s="386"/>
      <c r="AA98" s="386"/>
      <c r="AB98" s="386"/>
      <c r="AC98" s="386"/>
      <c r="AD98" s="386"/>
      <c r="AE98" s="386"/>
      <c r="AF98" s="386"/>
      <c r="AG98" s="386"/>
      <c r="AH98" s="386"/>
      <c r="AI98" s="386"/>
      <c r="AJ98" s="386"/>
    </row>
    <row r="99" spans="1:71" ht="15.75" thickBot="1" x14ac:dyDescent="0.3">
      <c r="A99" s="531"/>
      <c r="B99" s="656"/>
      <c r="C99" s="656"/>
      <c r="D99" s="656"/>
      <c r="E99" s="656"/>
      <c r="F99" s="656"/>
      <c r="G99" s="656"/>
      <c r="H99" s="656"/>
      <c r="I99" s="656"/>
      <c r="J99" s="656"/>
      <c r="K99" s="656"/>
      <c r="L99" s="656"/>
      <c r="M99" s="656"/>
      <c r="N99" s="656"/>
      <c r="O99" s="656"/>
      <c r="P99" s="656"/>
      <c r="Q99" s="656"/>
      <c r="R99" s="656"/>
      <c r="S99" s="656"/>
      <c r="T99" s="656"/>
      <c r="U99" s="656"/>
      <c r="V99" s="656"/>
      <c r="W99" s="656"/>
      <c r="X99" s="656"/>
      <c r="Y99" s="656"/>
      <c r="Z99" s="656"/>
      <c r="AA99" s="656"/>
      <c r="AB99" s="656"/>
      <c r="AC99" s="656"/>
      <c r="AD99" s="656"/>
      <c r="AE99" s="656"/>
      <c r="AF99" s="656"/>
      <c r="AG99" s="656"/>
      <c r="AH99" s="656"/>
      <c r="AI99" s="656"/>
      <c r="AJ99" s="656"/>
      <c r="AK99" s="656"/>
      <c r="AL99" s="656"/>
      <c r="AM99" s="656"/>
      <c r="AN99" s="656"/>
      <c r="AO99" s="656"/>
      <c r="AP99" s="656"/>
      <c r="AQ99" s="656"/>
      <c r="AR99" s="656"/>
      <c r="AS99" s="656"/>
      <c r="AT99" s="656"/>
      <c r="AU99" s="656"/>
      <c r="AV99" s="656"/>
      <c r="AW99" s="656"/>
      <c r="AX99" s="656"/>
      <c r="AY99" s="656"/>
      <c r="AZ99" s="656"/>
      <c r="BA99" s="656"/>
      <c r="BB99" s="656"/>
      <c r="BC99" s="656"/>
      <c r="BD99" s="656"/>
      <c r="BE99" s="656"/>
      <c r="BF99" s="656"/>
      <c r="BG99" s="656"/>
      <c r="BH99" s="656"/>
      <c r="BI99" s="656"/>
      <c r="BJ99" s="656"/>
      <c r="BK99" s="656"/>
      <c r="BL99" s="656"/>
      <c r="BM99" s="656"/>
      <c r="BN99" s="656"/>
      <c r="BO99" s="656"/>
      <c r="BP99" s="656"/>
      <c r="BQ99" s="656"/>
      <c r="BR99" s="656"/>
      <c r="BS99" s="656"/>
    </row>
    <row r="100" spans="1:71" ht="15.75" thickBot="1" x14ac:dyDescent="0.3">
      <c r="A100" s="659" t="s">
        <v>18</v>
      </c>
      <c r="B100" s="662">
        <f>STDEVP(B2:B93)/B96</f>
        <v>0.11454150265746892</v>
      </c>
      <c r="C100" s="663">
        <f t="shared" ref="C100:AI100" si="2">STDEVP(C2:C93)/C96</f>
        <v>0.12463726523966259</v>
      </c>
      <c r="D100" s="664">
        <f t="shared" si="2"/>
        <v>0.12611737592521816</v>
      </c>
      <c r="E100" s="657">
        <f t="shared" si="2"/>
        <v>7.064234424903551E-2</v>
      </c>
      <c r="F100" s="657">
        <f t="shared" si="2"/>
        <v>0.16662546486311575</v>
      </c>
      <c r="G100" s="657">
        <f t="shared" si="2"/>
        <v>0.15416924561222053</v>
      </c>
      <c r="H100" s="661">
        <f t="shared" si="2"/>
        <v>0.3181970495226023</v>
      </c>
      <c r="I100" s="660">
        <f t="shared" si="2"/>
        <v>8.9445514328380882E-2</v>
      </c>
      <c r="J100" s="657">
        <f t="shared" si="2"/>
        <v>0.14620107305578728</v>
      </c>
      <c r="K100" s="658">
        <f t="shared" si="2"/>
        <v>0.11765959976809444</v>
      </c>
      <c r="L100" s="661">
        <f t="shared" si="2"/>
        <v>0.2424732310249223</v>
      </c>
      <c r="M100" s="660">
        <f t="shared" si="2"/>
        <v>0.1905114129919519</v>
      </c>
      <c r="N100" s="657">
        <f t="shared" si="2"/>
        <v>9.8852080433335224E-2</v>
      </c>
      <c r="O100" s="658">
        <f t="shared" si="2"/>
        <v>0.10500289845798243</v>
      </c>
      <c r="P100" s="662">
        <f t="shared" si="2"/>
        <v>0.33973742680489311</v>
      </c>
      <c r="Q100" s="663">
        <f t="shared" si="2"/>
        <v>0.18235864860237666</v>
      </c>
      <c r="R100" s="664">
        <f t="shared" si="2"/>
        <v>9.9656959443945314E-2</v>
      </c>
      <c r="S100" s="657">
        <f t="shared" si="2"/>
        <v>0.14702028412676882</v>
      </c>
      <c r="T100" s="657">
        <f t="shared" si="2"/>
        <v>0.17698620714504981</v>
      </c>
      <c r="U100" s="657">
        <f t="shared" si="2"/>
        <v>0.15066554815680763</v>
      </c>
      <c r="V100" s="662">
        <f t="shared" si="2"/>
        <v>0.1205283465036114</v>
      </c>
      <c r="W100" s="663">
        <f t="shared" si="2"/>
        <v>0.2075883509889212</v>
      </c>
      <c r="X100" s="664">
        <f t="shared" si="2"/>
        <v>0.25007839783406255</v>
      </c>
      <c r="Y100" s="657">
        <f t="shared" si="2"/>
        <v>0.35390559695245921</v>
      </c>
      <c r="Z100" s="657">
        <f t="shared" si="2"/>
        <v>0.28850994331611929</v>
      </c>
      <c r="AA100" s="657">
        <f t="shared" si="2"/>
        <v>0.18224556030062528</v>
      </c>
      <c r="AB100" s="662">
        <f t="shared" si="2"/>
        <v>0.24304352881425992</v>
      </c>
      <c r="AC100" s="663">
        <f t="shared" si="2"/>
        <v>0.30404921244618521</v>
      </c>
      <c r="AD100" s="664">
        <f t="shared" si="2"/>
        <v>0.19163930311764721</v>
      </c>
      <c r="AE100" s="660">
        <f t="shared" si="2"/>
        <v>3.8420916469496108E-2</v>
      </c>
      <c r="AF100" s="657">
        <f t="shared" si="2"/>
        <v>0.13314051967102089</v>
      </c>
      <c r="AG100" s="658">
        <f t="shared" si="2"/>
        <v>0.17038592425578883</v>
      </c>
      <c r="AH100" s="661">
        <f t="shared" si="2"/>
        <v>0.22656513745308929</v>
      </c>
      <c r="AI100" s="657">
        <f t="shared" si="2"/>
        <v>0.1443031050250482</v>
      </c>
      <c r="AJ100" s="658">
        <f>STDEVP(AJ2:AJ93)/AJ96</f>
        <v>0.1770995226821665</v>
      </c>
    </row>
    <row r="101" spans="1:71" hidden="1" x14ac:dyDescent="0.25">
      <c r="B101" s="469"/>
      <c r="C101" s="469"/>
      <c r="D101" s="469"/>
      <c r="E101" s="469"/>
      <c r="F101" s="469"/>
      <c r="G101" s="469"/>
      <c r="H101" s="469"/>
      <c r="I101" s="469"/>
      <c r="J101" s="469"/>
      <c r="K101" s="469"/>
      <c r="L101" s="469"/>
      <c r="M101" s="469"/>
      <c r="N101" s="469"/>
      <c r="O101" s="469"/>
      <c r="P101" s="469"/>
      <c r="Q101" s="469"/>
      <c r="R101" s="469"/>
      <c r="S101" s="469"/>
      <c r="T101" s="469"/>
      <c r="U101" s="469"/>
      <c r="V101" s="469"/>
      <c r="W101" s="469"/>
      <c r="X101" s="469"/>
      <c r="Y101" s="469"/>
      <c r="Z101" s="469"/>
      <c r="AA101" s="469"/>
      <c r="AB101" s="469"/>
      <c r="AC101" s="469"/>
      <c r="AD101" s="469"/>
      <c r="AE101" s="469"/>
      <c r="AF101" s="469"/>
      <c r="AG101" s="469"/>
      <c r="AH101" s="469"/>
      <c r="AI101" s="469"/>
      <c r="AJ101" s="469"/>
    </row>
    <row r="102" spans="1:71" hidden="1" x14ac:dyDescent="0.25">
      <c r="B102" s="469"/>
      <c r="C102" s="469"/>
      <c r="D102" s="469"/>
      <c r="E102" s="469"/>
      <c r="F102" s="469"/>
      <c r="G102" s="469"/>
      <c r="H102" s="469"/>
      <c r="I102" s="469"/>
      <c r="J102" s="469"/>
      <c r="K102" s="469"/>
      <c r="L102" s="469"/>
      <c r="M102" s="469"/>
      <c r="N102" s="469"/>
      <c r="O102" s="469"/>
      <c r="P102" s="469"/>
      <c r="Q102" s="469"/>
      <c r="R102" s="469"/>
      <c r="S102" s="469"/>
      <c r="T102" s="469"/>
      <c r="U102" s="469"/>
      <c r="V102" s="469"/>
      <c r="W102" s="469"/>
      <c r="X102" s="469"/>
      <c r="Y102" s="469"/>
      <c r="Z102" s="469"/>
      <c r="AA102" s="469"/>
      <c r="AB102" s="469"/>
      <c r="AC102" s="469"/>
      <c r="AD102" s="469"/>
      <c r="AE102" s="469"/>
      <c r="AF102" s="469"/>
      <c r="AG102" s="469"/>
      <c r="AH102" s="469"/>
      <c r="AI102" s="469"/>
      <c r="AJ102" s="469"/>
    </row>
    <row r="103" spans="1:71" hidden="1" x14ac:dyDescent="0.25">
      <c r="B103" s="469"/>
      <c r="C103" s="469"/>
      <c r="D103" s="469"/>
      <c r="E103" s="469"/>
      <c r="F103" s="469"/>
      <c r="G103" s="469"/>
      <c r="H103" s="469"/>
      <c r="I103" s="469"/>
      <c r="J103" s="469"/>
      <c r="K103" s="469"/>
      <c r="L103" s="469"/>
      <c r="M103" s="469"/>
      <c r="N103" s="469"/>
      <c r="O103" s="469"/>
      <c r="P103" s="469"/>
      <c r="Q103" s="469"/>
      <c r="R103" s="469"/>
      <c r="S103" s="469"/>
      <c r="T103" s="469"/>
      <c r="U103" s="469"/>
      <c r="V103" s="469"/>
      <c r="W103" s="469"/>
      <c r="X103" s="469"/>
      <c r="Y103" s="469"/>
      <c r="Z103" s="469"/>
      <c r="AA103" s="469"/>
      <c r="AB103" s="469"/>
      <c r="AC103" s="469"/>
      <c r="AD103" s="469"/>
      <c r="AE103" s="469"/>
      <c r="AF103" s="469"/>
      <c r="AG103" s="469"/>
      <c r="AH103" s="469"/>
      <c r="AI103" s="469"/>
      <c r="AJ103" s="469"/>
    </row>
    <row r="104" spans="1:71" hidden="1" x14ac:dyDescent="0.25">
      <c r="B104" s="469"/>
      <c r="C104" s="469"/>
      <c r="D104" s="469"/>
      <c r="E104" s="469"/>
      <c r="F104" s="469"/>
      <c r="G104" s="469"/>
      <c r="H104" s="469"/>
      <c r="I104" s="469"/>
      <c r="J104" s="469"/>
      <c r="K104" s="469"/>
      <c r="L104" s="469"/>
      <c r="M104" s="469"/>
      <c r="N104" s="469"/>
      <c r="O104" s="469"/>
      <c r="P104" s="469"/>
      <c r="Q104" s="469"/>
      <c r="R104" s="469"/>
      <c r="S104" s="469"/>
      <c r="T104" s="469"/>
      <c r="U104" s="469"/>
      <c r="V104" s="469"/>
      <c r="W104" s="469"/>
      <c r="X104" s="469"/>
      <c r="Y104" s="469"/>
      <c r="Z104" s="469"/>
      <c r="AA104" s="469"/>
      <c r="AB104" s="469"/>
      <c r="AC104" s="469"/>
      <c r="AD104" s="469"/>
      <c r="AE104" s="469"/>
      <c r="AF104" s="469"/>
      <c r="AG104" s="469"/>
      <c r="AH104" s="469"/>
      <c r="AI104" s="469"/>
      <c r="AJ104" s="469"/>
    </row>
    <row r="105" spans="1:71" hidden="1" x14ac:dyDescent="0.25">
      <c r="B105" s="469"/>
      <c r="C105" s="469"/>
      <c r="D105" s="469"/>
      <c r="E105" s="469"/>
      <c r="F105" s="469"/>
      <c r="G105" s="469"/>
      <c r="H105" s="469"/>
      <c r="I105" s="469"/>
      <c r="J105" s="469"/>
      <c r="K105" s="469"/>
      <c r="L105" s="469"/>
      <c r="M105" s="469"/>
      <c r="N105" s="469"/>
      <c r="O105" s="469"/>
      <c r="P105" s="469"/>
      <c r="Q105" s="469"/>
      <c r="R105" s="469"/>
      <c r="S105" s="469"/>
      <c r="T105" s="469"/>
      <c r="U105" s="469"/>
      <c r="V105" s="469"/>
      <c r="W105" s="469"/>
      <c r="X105" s="469"/>
      <c r="Y105" s="469"/>
      <c r="Z105" s="469"/>
      <c r="AA105" s="469"/>
      <c r="AB105" s="469"/>
      <c r="AC105" s="469"/>
      <c r="AD105" s="469"/>
      <c r="AE105" s="469"/>
      <c r="AF105" s="469"/>
      <c r="AG105" s="469"/>
      <c r="AH105" s="469"/>
      <c r="AI105" s="469"/>
      <c r="AJ105" s="469"/>
    </row>
    <row r="106" spans="1:71" hidden="1" x14ac:dyDescent="0.25">
      <c r="B106" s="469"/>
      <c r="C106" s="469"/>
      <c r="D106" s="469"/>
      <c r="E106" s="469"/>
      <c r="F106" s="469"/>
      <c r="G106" s="469"/>
      <c r="H106" s="469"/>
      <c r="I106" s="469"/>
      <c r="J106" s="469"/>
      <c r="K106" s="469"/>
      <c r="L106" s="469"/>
      <c r="M106" s="469"/>
      <c r="N106" s="469"/>
      <c r="O106" s="469"/>
      <c r="P106" s="469"/>
      <c r="Q106" s="469"/>
      <c r="R106" s="469"/>
      <c r="S106" s="469"/>
      <c r="T106" s="469"/>
      <c r="U106" s="469"/>
      <c r="V106" s="469"/>
      <c r="W106" s="469"/>
      <c r="X106" s="469"/>
      <c r="Y106" s="469"/>
      <c r="Z106" s="469"/>
      <c r="AA106" s="469"/>
      <c r="AB106" s="469"/>
      <c r="AC106" s="469"/>
      <c r="AD106" s="469"/>
      <c r="AE106" s="469"/>
      <c r="AF106" s="469"/>
      <c r="AG106" s="469"/>
      <c r="AH106" s="469"/>
      <c r="AI106" s="469"/>
      <c r="AJ106" s="469"/>
    </row>
    <row r="107" spans="1:71" hidden="1" x14ac:dyDescent="0.25">
      <c r="B107" s="469"/>
      <c r="C107" s="469"/>
      <c r="D107" s="469"/>
      <c r="E107" s="469"/>
      <c r="F107" s="469"/>
      <c r="G107" s="469"/>
      <c r="H107" s="469"/>
      <c r="I107" s="469"/>
      <c r="J107" s="469"/>
      <c r="K107" s="469"/>
      <c r="L107" s="469"/>
      <c r="M107" s="469"/>
      <c r="N107" s="469"/>
      <c r="O107" s="469"/>
      <c r="P107" s="469"/>
      <c r="Q107" s="469"/>
      <c r="R107" s="469"/>
      <c r="S107" s="469"/>
      <c r="T107" s="469"/>
      <c r="U107" s="469"/>
      <c r="V107" s="469"/>
      <c r="W107" s="469"/>
      <c r="X107" s="469"/>
      <c r="Y107" s="469"/>
      <c r="Z107" s="469"/>
      <c r="AA107" s="469"/>
      <c r="AB107" s="469"/>
      <c r="AC107" s="469"/>
      <c r="AD107" s="469"/>
      <c r="AE107" s="469"/>
      <c r="AF107" s="469"/>
      <c r="AG107" s="469"/>
      <c r="AH107" s="469"/>
      <c r="AI107" s="469"/>
      <c r="AJ107" s="469"/>
    </row>
    <row r="108" spans="1:71" hidden="1" x14ac:dyDescent="0.25">
      <c r="B108" s="469"/>
      <c r="C108" s="469"/>
      <c r="D108" s="469"/>
      <c r="E108" s="469"/>
      <c r="F108" s="469"/>
      <c r="G108" s="469"/>
      <c r="H108" s="469"/>
      <c r="I108" s="469"/>
      <c r="J108" s="469"/>
      <c r="K108" s="469"/>
      <c r="L108" s="469"/>
      <c r="M108" s="469"/>
      <c r="N108" s="469"/>
      <c r="O108" s="469"/>
      <c r="P108" s="469"/>
      <c r="Q108" s="469"/>
      <c r="R108" s="469"/>
      <c r="S108" s="469"/>
      <c r="T108" s="469"/>
      <c r="U108" s="469"/>
      <c r="V108" s="469"/>
      <c r="W108" s="469"/>
      <c r="X108" s="469"/>
      <c r="Y108" s="469"/>
      <c r="Z108" s="469"/>
      <c r="AA108" s="469"/>
      <c r="AB108" s="469"/>
      <c r="AC108" s="469"/>
      <c r="AD108" s="469"/>
      <c r="AE108" s="469"/>
      <c r="AF108" s="469"/>
      <c r="AG108" s="469"/>
      <c r="AH108" s="469"/>
      <c r="AI108" s="469"/>
      <c r="AJ108" s="469"/>
    </row>
    <row r="109" spans="1:71" hidden="1" x14ac:dyDescent="0.25">
      <c r="B109" s="469"/>
      <c r="C109" s="469"/>
      <c r="D109" s="469"/>
      <c r="E109" s="469"/>
      <c r="F109" s="469"/>
      <c r="G109" s="469"/>
      <c r="H109" s="469"/>
      <c r="I109" s="469"/>
      <c r="J109" s="469"/>
      <c r="K109" s="469"/>
      <c r="L109" s="469"/>
      <c r="M109" s="469"/>
      <c r="N109" s="469"/>
      <c r="O109" s="469"/>
      <c r="P109" s="469"/>
      <c r="Q109" s="469"/>
      <c r="R109" s="469"/>
      <c r="S109" s="469"/>
      <c r="T109" s="469"/>
      <c r="U109" s="469"/>
      <c r="V109" s="469"/>
      <c r="W109" s="469"/>
      <c r="X109" s="469"/>
      <c r="Y109" s="469"/>
      <c r="Z109" s="469"/>
      <c r="AA109" s="469"/>
      <c r="AB109" s="469"/>
      <c r="AC109" s="469"/>
      <c r="AD109" s="469"/>
      <c r="AE109" s="469"/>
      <c r="AF109" s="469"/>
      <c r="AG109" s="469"/>
      <c r="AH109" s="469"/>
      <c r="AI109" s="469"/>
      <c r="AJ109" s="469"/>
    </row>
    <row r="110" spans="1:71" hidden="1" x14ac:dyDescent="0.25">
      <c r="B110" s="469"/>
      <c r="C110" s="469"/>
      <c r="D110" s="469"/>
      <c r="E110" s="469"/>
      <c r="F110" s="469"/>
      <c r="G110" s="469"/>
      <c r="H110" s="469"/>
      <c r="I110" s="469"/>
      <c r="J110" s="469"/>
      <c r="K110" s="469"/>
      <c r="L110" s="469"/>
      <c r="M110" s="469"/>
      <c r="N110" s="469"/>
      <c r="O110" s="469"/>
      <c r="P110" s="469"/>
      <c r="Q110" s="469"/>
      <c r="R110" s="469"/>
      <c r="S110" s="469"/>
      <c r="T110" s="469"/>
      <c r="U110" s="469"/>
      <c r="V110" s="469"/>
      <c r="W110" s="469"/>
      <c r="X110" s="469"/>
      <c r="Y110" s="469"/>
      <c r="Z110" s="469"/>
      <c r="AA110" s="469"/>
      <c r="AB110" s="469"/>
      <c r="AC110" s="469"/>
      <c r="AD110" s="469"/>
      <c r="AE110" s="469"/>
      <c r="AF110" s="469"/>
      <c r="AG110" s="469"/>
      <c r="AH110" s="469"/>
      <c r="AI110" s="469"/>
      <c r="AJ110" s="469"/>
    </row>
    <row r="111" spans="1:71" hidden="1" x14ac:dyDescent="0.25">
      <c r="B111" s="469"/>
      <c r="C111" s="469"/>
      <c r="D111" s="469"/>
      <c r="E111" s="469"/>
      <c r="F111" s="469"/>
      <c r="G111" s="469"/>
      <c r="H111" s="469"/>
      <c r="I111" s="469"/>
      <c r="J111" s="469"/>
      <c r="K111" s="469"/>
      <c r="L111" s="469"/>
      <c r="M111" s="469"/>
      <c r="N111" s="469"/>
      <c r="O111" s="469"/>
      <c r="P111" s="469"/>
      <c r="Q111" s="469"/>
      <c r="R111" s="469"/>
      <c r="S111" s="469"/>
      <c r="T111" s="469"/>
      <c r="U111" s="469"/>
      <c r="V111" s="469"/>
      <c r="W111" s="469"/>
      <c r="X111" s="469"/>
      <c r="Y111" s="469"/>
      <c r="Z111" s="469"/>
      <c r="AA111" s="469"/>
      <c r="AB111" s="469"/>
      <c r="AC111" s="469"/>
      <c r="AD111" s="469"/>
      <c r="AE111" s="469"/>
      <c r="AF111" s="469"/>
      <c r="AG111" s="469"/>
      <c r="AH111" s="469"/>
      <c r="AI111" s="469"/>
      <c r="AJ111" s="469"/>
    </row>
    <row r="112" spans="1:71" hidden="1" x14ac:dyDescent="0.25">
      <c r="B112" s="469"/>
      <c r="C112" s="469"/>
      <c r="D112" s="469"/>
      <c r="E112" s="469"/>
      <c r="F112" s="469"/>
      <c r="G112" s="469"/>
      <c r="H112" s="469"/>
      <c r="I112" s="469"/>
      <c r="J112" s="469"/>
      <c r="K112" s="469"/>
      <c r="L112" s="469"/>
      <c r="M112" s="469"/>
      <c r="N112" s="469"/>
      <c r="O112" s="469"/>
      <c r="P112" s="469"/>
      <c r="Q112" s="469"/>
      <c r="R112" s="469"/>
      <c r="S112" s="469"/>
      <c r="T112" s="469"/>
      <c r="U112" s="469"/>
      <c r="V112" s="469"/>
      <c r="W112" s="469"/>
      <c r="X112" s="469"/>
      <c r="Y112" s="469"/>
      <c r="Z112" s="469"/>
      <c r="AA112" s="469"/>
      <c r="AB112" s="469"/>
      <c r="AC112" s="469"/>
      <c r="AD112" s="469"/>
      <c r="AE112" s="469"/>
      <c r="AF112" s="469"/>
      <c r="AG112" s="469"/>
      <c r="AH112" s="469"/>
      <c r="AI112" s="469"/>
      <c r="AJ112" s="469"/>
    </row>
    <row r="113" spans="2:36" hidden="1" x14ac:dyDescent="0.25">
      <c r="B113" s="469"/>
      <c r="C113" s="469"/>
      <c r="D113" s="469"/>
      <c r="E113" s="469"/>
      <c r="F113" s="469"/>
      <c r="G113" s="469"/>
      <c r="H113" s="469"/>
      <c r="I113" s="469"/>
      <c r="J113" s="469"/>
      <c r="K113" s="469"/>
      <c r="L113" s="469"/>
      <c r="M113" s="469"/>
      <c r="N113" s="469"/>
      <c r="O113" s="469"/>
      <c r="P113" s="469"/>
      <c r="Q113" s="469"/>
      <c r="R113" s="469"/>
      <c r="S113" s="469"/>
      <c r="T113" s="469"/>
      <c r="U113" s="469"/>
      <c r="V113" s="469"/>
      <c r="W113" s="469"/>
      <c r="X113" s="469"/>
      <c r="Y113" s="469"/>
      <c r="Z113" s="469"/>
      <c r="AA113" s="469"/>
      <c r="AB113" s="469"/>
      <c r="AC113" s="469"/>
      <c r="AD113" s="469"/>
      <c r="AE113" s="469"/>
      <c r="AF113" s="469"/>
      <c r="AG113" s="469"/>
      <c r="AH113" s="469"/>
      <c r="AI113" s="469"/>
      <c r="AJ113" s="469"/>
    </row>
    <row r="114" spans="2:36" hidden="1" x14ac:dyDescent="0.25">
      <c r="B114" s="469"/>
      <c r="C114" s="469"/>
      <c r="D114" s="469"/>
      <c r="E114" s="469"/>
      <c r="F114" s="469"/>
      <c r="G114" s="469"/>
      <c r="H114" s="469"/>
      <c r="I114" s="469"/>
      <c r="J114" s="469"/>
      <c r="K114" s="469"/>
      <c r="L114" s="469"/>
      <c r="M114" s="469"/>
      <c r="N114" s="469"/>
      <c r="O114" s="469"/>
      <c r="P114" s="469"/>
      <c r="Q114" s="469"/>
      <c r="R114" s="469"/>
      <c r="S114" s="469"/>
      <c r="T114" s="469"/>
      <c r="U114" s="469"/>
      <c r="V114" s="469"/>
      <c r="W114" s="469"/>
      <c r="X114" s="469"/>
      <c r="Y114" s="469"/>
      <c r="Z114" s="469"/>
      <c r="AA114" s="469"/>
      <c r="AB114" s="469"/>
      <c r="AC114" s="469"/>
      <c r="AD114" s="469"/>
      <c r="AE114" s="469"/>
      <c r="AF114" s="469"/>
      <c r="AG114" s="469"/>
      <c r="AH114" s="469"/>
      <c r="AI114" s="469"/>
      <c r="AJ114" s="469"/>
    </row>
    <row r="115" spans="2:36" hidden="1" x14ac:dyDescent="0.25">
      <c r="B115" s="469"/>
      <c r="C115" s="469"/>
      <c r="D115" s="469"/>
      <c r="E115" s="469"/>
      <c r="F115" s="469"/>
      <c r="G115" s="469"/>
      <c r="H115" s="469"/>
      <c r="I115" s="469"/>
      <c r="J115" s="469"/>
      <c r="K115" s="469"/>
      <c r="L115" s="469"/>
      <c r="M115" s="469"/>
      <c r="N115" s="469"/>
      <c r="O115" s="469"/>
      <c r="P115" s="469"/>
      <c r="Q115" s="469"/>
      <c r="R115" s="469"/>
      <c r="S115" s="469"/>
      <c r="T115" s="469"/>
      <c r="U115" s="469"/>
      <c r="V115" s="469"/>
      <c r="W115" s="469"/>
      <c r="X115" s="469"/>
      <c r="Y115" s="469"/>
      <c r="Z115" s="469"/>
      <c r="AA115" s="469"/>
      <c r="AB115" s="469"/>
      <c r="AC115" s="469"/>
      <c r="AD115" s="469"/>
      <c r="AE115" s="469"/>
      <c r="AF115" s="469"/>
      <c r="AG115" s="469"/>
      <c r="AH115" s="469"/>
      <c r="AI115" s="469"/>
      <c r="AJ115" s="469"/>
    </row>
    <row r="116" spans="2:36" hidden="1" x14ac:dyDescent="0.25">
      <c r="B116" s="469"/>
      <c r="C116" s="469"/>
      <c r="D116" s="469"/>
      <c r="E116" s="469"/>
      <c r="F116" s="469"/>
      <c r="G116" s="469"/>
      <c r="H116" s="469"/>
      <c r="I116" s="469"/>
      <c r="J116" s="469"/>
      <c r="K116" s="469"/>
      <c r="L116" s="469"/>
      <c r="M116" s="469"/>
      <c r="N116" s="469"/>
      <c r="O116" s="469"/>
      <c r="P116" s="469"/>
      <c r="Q116" s="469"/>
      <c r="R116" s="469"/>
      <c r="S116" s="469"/>
      <c r="T116" s="469"/>
      <c r="U116" s="469"/>
      <c r="V116" s="469"/>
      <c r="W116" s="469"/>
      <c r="X116" s="469"/>
      <c r="Y116" s="469"/>
      <c r="Z116" s="469"/>
      <c r="AA116" s="469"/>
      <c r="AB116" s="469"/>
      <c r="AC116" s="469"/>
      <c r="AD116" s="469"/>
      <c r="AE116" s="469"/>
      <c r="AF116" s="469"/>
      <c r="AG116" s="469"/>
      <c r="AH116" s="469"/>
      <c r="AI116" s="469"/>
      <c r="AJ116" s="469"/>
    </row>
    <row r="117" spans="2:36" hidden="1" x14ac:dyDescent="0.25">
      <c r="B117" s="469"/>
      <c r="C117" s="469"/>
      <c r="D117" s="469"/>
      <c r="E117" s="469"/>
      <c r="F117" s="469"/>
      <c r="G117" s="469"/>
      <c r="H117" s="469"/>
      <c r="I117" s="469"/>
      <c r="J117" s="469"/>
      <c r="K117" s="469"/>
      <c r="L117" s="469"/>
      <c r="M117" s="469"/>
      <c r="N117" s="469"/>
      <c r="O117" s="469"/>
      <c r="P117" s="469"/>
      <c r="Q117" s="469"/>
      <c r="R117" s="469"/>
      <c r="S117" s="469"/>
      <c r="T117" s="469"/>
      <c r="U117" s="469"/>
      <c r="V117" s="469"/>
      <c r="W117" s="469"/>
      <c r="X117" s="469"/>
      <c r="Y117" s="469"/>
      <c r="Z117" s="469"/>
      <c r="AA117" s="469"/>
      <c r="AB117" s="469"/>
      <c r="AC117" s="469"/>
      <c r="AD117" s="469"/>
      <c r="AE117" s="469"/>
      <c r="AF117" s="469"/>
      <c r="AG117" s="469"/>
      <c r="AH117" s="469"/>
      <c r="AI117" s="469"/>
      <c r="AJ117" s="469"/>
    </row>
    <row r="118" spans="2:36" hidden="1" x14ac:dyDescent="0.25">
      <c r="B118" s="469"/>
      <c r="C118" s="469"/>
      <c r="D118" s="469"/>
      <c r="E118" s="469"/>
      <c r="F118" s="469"/>
      <c r="G118" s="469"/>
      <c r="H118" s="469"/>
      <c r="I118" s="469"/>
      <c r="J118" s="469"/>
      <c r="K118" s="469"/>
      <c r="L118" s="469"/>
      <c r="M118" s="469"/>
      <c r="N118" s="469"/>
      <c r="O118" s="469"/>
      <c r="P118" s="469"/>
      <c r="Q118" s="469"/>
      <c r="R118" s="469"/>
      <c r="S118" s="469"/>
      <c r="T118" s="469"/>
      <c r="U118" s="469"/>
      <c r="V118" s="469"/>
      <c r="W118" s="469"/>
      <c r="X118" s="469"/>
      <c r="Y118" s="469"/>
      <c r="Z118" s="469"/>
      <c r="AA118" s="469"/>
      <c r="AB118" s="469"/>
      <c r="AC118" s="469"/>
      <c r="AD118" s="469"/>
      <c r="AE118" s="469"/>
      <c r="AF118" s="469"/>
      <c r="AG118" s="469"/>
      <c r="AH118" s="469"/>
      <c r="AI118" s="469"/>
      <c r="AJ118" s="469"/>
    </row>
    <row r="119" spans="2:36" hidden="1" x14ac:dyDescent="0.25">
      <c r="B119" s="469"/>
      <c r="C119" s="469"/>
      <c r="D119" s="469"/>
      <c r="E119" s="469"/>
      <c r="F119" s="469"/>
      <c r="G119" s="469"/>
      <c r="H119" s="469"/>
      <c r="I119" s="469"/>
      <c r="J119" s="469"/>
      <c r="K119" s="469"/>
      <c r="L119" s="469"/>
      <c r="M119" s="469"/>
      <c r="N119" s="469"/>
      <c r="O119" s="469"/>
      <c r="P119" s="469"/>
      <c r="Q119" s="469"/>
      <c r="R119" s="469"/>
      <c r="S119" s="469"/>
      <c r="T119" s="469"/>
      <c r="U119" s="469"/>
      <c r="V119" s="469"/>
      <c r="W119" s="469"/>
      <c r="X119" s="469"/>
      <c r="Y119" s="469"/>
      <c r="Z119" s="469"/>
      <c r="AA119" s="469"/>
      <c r="AB119" s="469"/>
      <c r="AC119" s="469"/>
      <c r="AD119" s="469"/>
      <c r="AE119" s="469"/>
      <c r="AF119" s="469"/>
      <c r="AG119" s="469"/>
      <c r="AH119" s="469"/>
      <c r="AI119" s="469"/>
      <c r="AJ119" s="469"/>
    </row>
    <row r="120" spans="2:36" hidden="1" x14ac:dyDescent="0.25">
      <c r="B120" s="469"/>
      <c r="C120" s="469"/>
      <c r="D120" s="469"/>
      <c r="E120" s="469"/>
      <c r="F120" s="469"/>
      <c r="G120" s="469"/>
      <c r="H120" s="469"/>
      <c r="I120" s="469"/>
      <c r="J120" s="469"/>
      <c r="K120" s="469"/>
      <c r="L120" s="469"/>
      <c r="M120" s="469"/>
      <c r="N120" s="469"/>
      <c r="O120" s="469"/>
      <c r="P120" s="469"/>
      <c r="Q120" s="469"/>
      <c r="R120" s="469"/>
      <c r="S120" s="469"/>
      <c r="T120" s="469"/>
      <c r="U120" s="469"/>
      <c r="V120" s="469"/>
      <c r="W120" s="469"/>
      <c r="X120" s="469"/>
      <c r="Y120" s="469"/>
      <c r="Z120" s="469"/>
      <c r="AA120" s="469"/>
      <c r="AB120" s="469"/>
      <c r="AC120" s="469"/>
      <c r="AD120" s="469"/>
      <c r="AE120" s="469"/>
      <c r="AF120" s="469"/>
      <c r="AG120" s="469"/>
      <c r="AH120" s="469"/>
      <c r="AI120" s="469"/>
      <c r="AJ120" s="469"/>
    </row>
    <row r="121" spans="2:36" hidden="1" x14ac:dyDescent="0.25">
      <c r="B121" s="469"/>
      <c r="C121" s="469"/>
      <c r="D121" s="469"/>
      <c r="E121" s="469"/>
      <c r="F121" s="469"/>
      <c r="G121" s="469"/>
      <c r="H121" s="469"/>
      <c r="I121" s="469"/>
      <c r="J121" s="469"/>
      <c r="K121" s="469"/>
      <c r="L121" s="469"/>
      <c r="M121" s="469"/>
      <c r="N121" s="469"/>
      <c r="O121" s="469"/>
      <c r="P121" s="469"/>
      <c r="Q121" s="469"/>
      <c r="R121" s="469"/>
      <c r="S121" s="469"/>
      <c r="T121" s="469"/>
      <c r="U121" s="469"/>
      <c r="V121" s="469"/>
      <c r="W121" s="469"/>
      <c r="X121" s="469"/>
      <c r="Y121" s="469"/>
      <c r="Z121" s="469"/>
      <c r="AA121" s="469"/>
      <c r="AB121" s="469"/>
      <c r="AC121" s="469"/>
      <c r="AD121" s="469"/>
      <c r="AE121" s="469"/>
      <c r="AF121" s="469"/>
      <c r="AG121" s="469"/>
      <c r="AH121" s="469"/>
      <c r="AI121" s="469"/>
      <c r="AJ121" s="469"/>
    </row>
    <row r="122" spans="2:36" hidden="1" x14ac:dyDescent="0.25">
      <c r="B122" s="469"/>
      <c r="C122" s="469"/>
      <c r="D122" s="469"/>
      <c r="E122" s="469"/>
      <c r="F122" s="469"/>
      <c r="G122" s="469"/>
      <c r="H122" s="469"/>
      <c r="I122" s="469"/>
      <c r="J122" s="469"/>
      <c r="K122" s="469"/>
      <c r="L122" s="469"/>
      <c r="M122" s="469"/>
      <c r="N122" s="469"/>
      <c r="O122" s="469"/>
      <c r="P122" s="469"/>
      <c r="Q122" s="469"/>
      <c r="R122" s="469"/>
      <c r="S122" s="469"/>
      <c r="T122" s="469"/>
      <c r="U122" s="469"/>
      <c r="V122" s="469"/>
      <c r="W122" s="469"/>
      <c r="X122" s="469"/>
      <c r="Y122" s="469"/>
      <c r="Z122" s="469"/>
      <c r="AA122" s="469"/>
      <c r="AB122" s="469"/>
      <c r="AC122" s="469"/>
      <c r="AD122" s="469"/>
      <c r="AE122" s="469"/>
      <c r="AF122" s="469"/>
      <c r="AG122" s="469"/>
      <c r="AH122" s="469"/>
      <c r="AI122" s="469"/>
      <c r="AJ122" s="469"/>
    </row>
    <row r="123" spans="2:36" hidden="1" x14ac:dyDescent="0.25">
      <c r="B123" s="469"/>
      <c r="C123" s="469"/>
      <c r="D123" s="469"/>
      <c r="E123" s="469"/>
      <c r="F123" s="469"/>
      <c r="G123" s="469"/>
      <c r="H123" s="469"/>
      <c r="I123" s="469"/>
      <c r="J123" s="469"/>
      <c r="K123" s="469"/>
      <c r="L123" s="469"/>
      <c r="M123" s="469"/>
      <c r="N123" s="469"/>
      <c r="O123" s="469"/>
      <c r="P123" s="469"/>
      <c r="Q123" s="469"/>
      <c r="R123" s="469"/>
      <c r="S123" s="469"/>
      <c r="T123" s="469"/>
      <c r="U123" s="469"/>
      <c r="V123" s="469"/>
      <c r="W123" s="469"/>
      <c r="X123" s="469"/>
      <c r="Y123" s="469"/>
      <c r="Z123" s="469"/>
      <c r="AA123" s="469"/>
      <c r="AB123" s="469"/>
      <c r="AC123" s="469"/>
      <c r="AD123" s="469"/>
      <c r="AE123" s="469"/>
      <c r="AF123" s="469"/>
      <c r="AG123" s="469"/>
      <c r="AH123" s="469"/>
      <c r="AI123" s="469"/>
      <c r="AJ123" s="469"/>
    </row>
    <row r="124" spans="2:36" hidden="1" x14ac:dyDescent="0.25">
      <c r="B124" s="469"/>
      <c r="C124" s="469"/>
      <c r="D124" s="469"/>
      <c r="E124" s="469"/>
      <c r="F124" s="469"/>
      <c r="G124" s="469"/>
      <c r="H124" s="469"/>
      <c r="I124" s="469"/>
      <c r="J124" s="469"/>
      <c r="K124" s="469"/>
      <c r="L124" s="469"/>
      <c r="M124" s="469"/>
      <c r="N124" s="469"/>
      <c r="O124" s="469"/>
      <c r="P124" s="469"/>
      <c r="Q124" s="469"/>
      <c r="R124" s="469"/>
      <c r="S124" s="469"/>
      <c r="T124" s="469"/>
      <c r="U124" s="469"/>
      <c r="V124" s="469"/>
      <c r="W124" s="469"/>
      <c r="X124" s="469"/>
      <c r="Y124" s="469"/>
      <c r="Z124" s="469"/>
      <c r="AA124" s="469"/>
      <c r="AB124" s="469"/>
      <c r="AC124" s="469"/>
      <c r="AD124" s="469"/>
      <c r="AE124" s="469"/>
      <c r="AF124" s="469"/>
      <c r="AG124" s="469"/>
      <c r="AH124" s="469"/>
      <c r="AI124" s="469"/>
      <c r="AJ124" s="469"/>
    </row>
    <row r="125" spans="2:36" hidden="1" x14ac:dyDescent="0.25">
      <c r="B125" s="469"/>
      <c r="C125" s="469"/>
      <c r="D125" s="469"/>
      <c r="E125" s="469"/>
      <c r="F125" s="469"/>
      <c r="G125" s="469"/>
      <c r="H125" s="469"/>
      <c r="I125" s="469"/>
      <c r="J125" s="469"/>
      <c r="K125" s="469"/>
      <c r="L125" s="469"/>
      <c r="M125" s="469"/>
      <c r="N125" s="469"/>
      <c r="O125" s="469"/>
      <c r="P125" s="469"/>
      <c r="Q125" s="469"/>
      <c r="R125" s="469"/>
      <c r="S125" s="469"/>
      <c r="T125" s="469"/>
      <c r="U125" s="469"/>
      <c r="V125" s="469"/>
      <c r="W125" s="469"/>
      <c r="X125" s="469"/>
      <c r="Y125" s="469"/>
      <c r="Z125" s="469"/>
      <c r="AA125" s="469"/>
      <c r="AB125" s="469"/>
      <c r="AC125" s="469"/>
      <c r="AD125" s="469"/>
      <c r="AE125" s="469"/>
      <c r="AF125" s="469"/>
      <c r="AG125" s="469"/>
      <c r="AH125" s="469"/>
      <c r="AI125" s="469"/>
      <c r="AJ125" s="469"/>
    </row>
    <row r="126" spans="2:36" hidden="1" x14ac:dyDescent="0.25">
      <c r="B126" s="469"/>
      <c r="C126" s="469"/>
      <c r="D126" s="469"/>
      <c r="E126" s="469"/>
      <c r="F126" s="469"/>
      <c r="G126" s="469"/>
      <c r="H126" s="469"/>
      <c r="I126" s="469"/>
      <c r="J126" s="469"/>
      <c r="K126" s="469"/>
      <c r="L126" s="469"/>
      <c r="M126" s="469"/>
      <c r="N126" s="469"/>
      <c r="O126" s="469"/>
      <c r="P126" s="469"/>
      <c r="Q126" s="469"/>
      <c r="R126" s="469"/>
      <c r="S126" s="469"/>
      <c r="T126" s="469"/>
      <c r="U126" s="469"/>
      <c r="V126" s="469"/>
      <c r="W126" s="469"/>
      <c r="X126" s="469"/>
      <c r="Y126" s="469"/>
      <c r="Z126" s="469"/>
      <c r="AA126" s="469"/>
      <c r="AB126" s="469"/>
      <c r="AC126" s="469"/>
      <c r="AD126" s="469"/>
      <c r="AE126" s="469"/>
      <c r="AF126" s="469"/>
      <c r="AG126" s="469"/>
      <c r="AH126" s="469"/>
      <c r="AI126" s="469"/>
      <c r="AJ126" s="469"/>
    </row>
    <row r="127" spans="2:36" hidden="1" x14ac:dyDescent="0.25">
      <c r="B127" s="469"/>
      <c r="C127" s="469"/>
      <c r="D127" s="469"/>
      <c r="E127" s="469"/>
      <c r="F127" s="469"/>
      <c r="G127" s="469"/>
      <c r="H127" s="469"/>
      <c r="I127" s="469"/>
      <c r="J127" s="469"/>
      <c r="K127" s="469"/>
      <c r="L127" s="469"/>
      <c r="M127" s="469"/>
      <c r="N127" s="469"/>
      <c r="O127" s="469"/>
      <c r="P127" s="469"/>
      <c r="Q127" s="469"/>
      <c r="R127" s="469"/>
      <c r="S127" s="469"/>
      <c r="T127" s="469"/>
      <c r="U127" s="469"/>
      <c r="V127" s="469"/>
      <c r="W127" s="469"/>
      <c r="X127" s="469"/>
      <c r="Y127" s="469"/>
      <c r="Z127" s="469"/>
      <c r="AA127" s="469"/>
      <c r="AB127" s="469"/>
      <c r="AC127" s="469"/>
      <c r="AD127" s="469"/>
      <c r="AE127" s="469"/>
      <c r="AF127" s="469"/>
      <c r="AG127" s="469"/>
      <c r="AH127" s="469"/>
      <c r="AI127" s="469"/>
      <c r="AJ127" s="469"/>
    </row>
    <row r="128" spans="2:36" hidden="1" x14ac:dyDescent="0.25">
      <c r="B128" s="469"/>
      <c r="C128" s="469"/>
      <c r="D128" s="469"/>
      <c r="E128" s="469"/>
      <c r="F128" s="469"/>
      <c r="G128" s="469"/>
      <c r="H128" s="469"/>
      <c r="I128" s="469"/>
      <c r="J128" s="469"/>
      <c r="K128" s="469"/>
      <c r="L128" s="469"/>
      <c r="M128" s="469"/>
      <c r="N128" s="469"/>
      <c r="O128" s="469"/>
      <c r="P128" s="469"/>
      <c r="Q128" s="469"/>
      <c r="R128" s="469"/>
      <c r="S128" s="469"/>
      <c r="T128" s="469"/>
      <c r="U128" s="469"/>
      <c r="V128" s="469"/>
      <c r="W128" s="469"/>
      <c r="X128" s="469"/>
      <c r="Y128" s="469"/>
      <c r="Z128" s="469"/>
      <c r="AA128" s="469"/>
      <c r="AB128" s="469"/>
      <c r="AC128" s="469"/>
      <c r="AD128" s="469"/>
      <c r="AE128" s="469"/>
      <c r="AF128" s="469"/>
      <c r="AG128" s="469"/>
      <c r="AH128" s="469"/>
      <c r="AI128" s="469"/>
      <c r="AJ128" s="469"/>
    </row>
    <row r="129" spans="2:36" hidden="1" x14ac:dyDescent="0.25">
      <c r="B129" s="469"/>
      <c r="C129" s="469"/>
      <c r="D129" s="469"/>
      <c r="E129" s="469"/>
      <c r="F129" s="469"/>
      <c r="G129" s="469"/>
      <c r="H129" s="469"/>
      <c r="I129" s="469"/>
      <c r="J129" s="469"/>
      <c r="K129" s="469"/>
      <c r="L129" s="469"/>
      <c r="M129" s="469"/>
      <c r="N129" s="469"/>
      <c r="O129" s="469"/>
      <c r="P129" s="469"/>
      <c r="Q129" s="469"/>
      <c r="R129" s="469"/>
      <c r="S129" s="469"/>
      <c r="T129" s="469"/>
      <c r="U129" s="469"/>
      <c r="V129" s="469"/>
      <c r="W129" s="469"/>
      <c r="X129" s="469"/>
      <c r="Y129" s="469"/>
      <c r="Z129" s="469"/>
      <c r="AA129" s="469"/>
      <c r="AB129" s="469"/>
      <c r="AC129" s="469"/>
      <c r="AD129" s="469"/>
      <c r="AE129" s="469"/>
      <c r="AF129" s="469"/>
      <c r="AG129" s="469"/>
      <c r="AH129" s="469"/>
      <c r="AI129" s="469"/>
      <c r="AJ129" s="469"/>
    </row>
    <row r="130" spans="2:36" hidden="1" x14ac:dyDescent="0.25">
      <c r="B130" s="469"/>
      <c r="C130" s="469"/>
      <c r="D130" s="469"/>
      <c r="E130" s="469"/>
      <c r="F130" s="469"/>
      <c r="G130" s="469"/>
      <c r="H130" s="469"/>
      <c r="I130" s="469"/>
      <c r="J130" s="469"/>
      <c r="K130" s="469"/>
      <c r="L130" s="469"/>
      <c r="M130" s="469"/>
      <c r="N130" s="469"/>
      <c r="O130" s="469"/>
      <c r="P130" s="469"/>
      <c r="Q130" s="469"/>
      <c r="R130" s="469"/>
      <c r="S130" s="469"/>
      <c r="T130" s="469"/>
      <c r="U130" s="469"/>
      <c r="V130" s="469"/>
      <c r="W130" s="469"/>
      <c r="X130" s="469"/>
      <c r="Y130" s="469"/>
      <c r="Z130" s="469"/>
      <c r="AA130" s="469"/>
      <c r="AB130" s="469"/>
      <c r="AC130" s="469"/>
      <c r="AD130" s="469"/>
      <c r="AE130" s="469"/>
      <c r="AF130" s="469"/>
      <c r="AG130" s="469"/>
      <c r="AH130" s="469"/>
      <c r="AI130" s="469"/>
      <c r="AJ130" s="469"/>
    </row>
    <row r="131" spans="2:36" hidden="1" x14ac:dyDescent="0.25">
      <c r="B131" s="469"/>
      <c r="C131" s="469"/>
      <c r="D131" s="469"/>
      <c r="E131" s="469"/>
      <c r="F131" s="469"/>
      <c r="G131" s="469"/>
      <c r="H131" s="469"/>
      <c r="I131" s="469"/>
      <c r="J131" s="469"/>
      <c r="K131" s="469"/>
      <c r="L131" s="469"/>
      <c r="M131" s="469"/>
      <c r="N131" s="469"/>
      <c r="O131" s="469"/>
      <c r="P131" s="469"/>
      <c r="Q131" s="469"/>
      <c r="R131" s="469"/>
      <c r="S131" s="469"/>
      <c r="T131" s="469"/>
      <c r="U131" s="469"/>
      <c r="V131" s="469"/>
      <c r="W131" s="469"/>
      <c r="X131" s="469"/>
      <c r="Y131" s="469"/>
      <c r="Z131" s="469"/>
      <c r="AA131" s="469"/>
      <c r="AB131" s="469"/>
      <c r="AC131" s="469"/>
      <c r="AD131" s="469"/>
      <c r="AE131" s="469"/>
      <c r="AF131" s="469"/>
      <c r="AG131" s="469"/>
      <c r="AH131" s="469"/>
      <c r="AI131" s="469"/>
      <c r="AJ131" s="469"/>
    </row>
    <row r="132" spans="2:36" hidden="1" x14ac:dyDescent="0.25">
      <c r="B132" s="469"/>
      <c r="C132" s="469"/>
      <c r="D132" s="469"/>
      <c r="E132" s="469"/>
      <c r="F132" s="469"/>
      <c r="G132" s="469"/>
      <c r="H132" s="469"/>
      <c r="I132" s="469"/>
      <c r="J132" s="469"/>
      <c r="K132" s="469"/>
      <c r="L132" s="469"/>
      <c r="M132" s="469"/>
      <c r="N132" s="469"/>
      <c r="O132" s="469"/>
      <c r="P132" s="469"/>
      <c r="Q132" s="469"/>
      <c r="R132" s="469"/>
      <c r="S132" s="469"/>
      <c r="T132" s="469"/>
      <c r="U132" s="469"/>
      <c r="V132" s="469"/>
      <c r="W132" s="469"/>
      <c r="X132" s="469"/>
      <c r="Y132" s="469"/>
      <c r="Z132" s="469"/>
      <c r="AA132" s="469"/>
      <c r="AB132" s="469"/>
      <c r="AC132" s="469"/>
      <c r="AD132" s="469"/>
      <c r="AE132" s="469"/>
      <c r="AF132" s="469"/>
      <c r="AG132" s="469"/>
      <c r="AH132" s="469"/>
      <c r="AI132" s="469"/>
      <c r="AJ132" s="469"/>
    </row>
    <row r="133" spans="2:36" hidden="1" x14ac:dyDescent="0.25">
      <c r="B133" s="469"/>
      <c r="C133" s="469"/>
      <c r="D133" s="469"/>
      <c r="E133" s="469"/>
      <c r="F133" s="469"/>
      <c r="G133" s="469"/>
      <c r="H133" s="469"/>
      <c r="I133" s="469"/>
      <c r="J133" s="469"/>
      <c r="K133" s="469"/>
      <c r="L133" s="469"/>
      <c r="M133" s="469"/>
      <c r="N133" s="469"/>
      <c r="O133" s="469"/>
      <c r="P133" s="469"/>
      <c r="Q133" s="469"/>
      <c r="R133" s="469"/>
      <c r="S133" s="469"/>
      <c r="T133" s="469"/>
      <c r="U133" s="469"/>
      <c r="V133" s="469"/>
      <c r="W133" s="469"/>
      <c r="X133" s="469"/>
      <c r="Y133" s="469"/>
      <c r="Z133" s="469"/>
      <c r="AA133" s="469"/>
      <c r="AB133" s="469"/>
      <c r="AC133" s="469"/>
      <c r="AD133" s="469"/>
      <c r="AE133" s="469"/>
      <c r="AF133" s="469"/>
      <c r="AG133" s="469"/>
      <c r="AH133" s="469"/>
      <c r="AI133" s="469"/>
      <c r="AJ133" s="469"/>
    </row>
    <row r="134" spans="2:36" hidden="1" x14ac:dyDescent="0.25">
      <c r="B134" s="469"/>
      <c r="C134" s="469"/>
      <c r="D134" s="469"/>
      <c r="E134" s="469"/>
      <c r="F134" s="469"/>
      <c r="G134" s="469"/>
      <c r="H134" s="469"/>
      <c r="I134" s="469"/>
      <c r="J134" s="469"/>
      <c r="K134" s="469"/>
      <c r="L134" s="469"/>
      <c r="M134" s="469"/>
      <c r="N134" s="469"/>
      <c r="O134" s="469"/>
      <c r="P134" s="469"/>
      <c r="Q134" s="469"/>
      <c r="R134" s="469"/>
      <c r="S134" s="469"/>
      <c r="T134" s="469"/>
      <c r="U134" s="469"/>
      <c r="V134" s="469"/>
      <c r="W134" s="469"/>
      <c r="X134" s="469"/>
      <c r="Y134" s="469"/>
      <c r="Z134" s="469"/>
      <c r="AA134" s="469"/>
      <c r="AB134" s="469"/>
      <c r="AC134" s="469"/>
      <c r="AD134" s="469"/>
      <c r="AE134" s="469"/>
      <c r="AF134" s="469"/>
      <c r="AG134" s="469"/>
      <c r="AH134" s="469"/>
      <c r="AI134" s="469"/>
      <c r="AJ134" s="469"/>
    </row>
    <row r="135" spans="2:36" hidden="1" x14ac:dyDescent="0.25">
      <c r="B135" s="469"/>
      <c r="C135" s="469"/>
      <c r="D135" s="469"/>
      <c r="E135" s="469"/>
      <c r="F135" s="469"/>
      <c r="G135" s="469"/>
      <c r="H135" s="469"/>
      <c r="I135" s="469"/>
      <c r="J135" s="469"/>
      <c r="K135" s="469"/>
      <c r="L135" s="469"/>
      <c r="M135" s="469"/>
      <c r="N135" s="469"/>
      <c r="O135" s="469"/>
      <c r="P135" s="469"/>
      <c r="Q135" s="469"/>
      <c r="R135" s="469"/>
      <c r="S135" s="469"/>
      <c r="T135" s="469"/>
      <c r="U135" s="469"/>
      <c r="V135" s="469"/>
      <c r="W135" s="469"/>
      <c r="X135" s="469"/>
      <c r="Y135" s="469"/>
      <c r="Z135" s="469"/>
      <c r="AA135" s="469"/>
      <c r="AB135" s="469"/>
      <c r="AC135" s="469"/>
      <c r="AD135" s="469"/>
      <c r="AE135" s="469"/>
      <c r="AF135" s="469"/>
      <c r="AG135" s="469"/>
      <c r="AH135" s="469"/>
      <c r="AI135" s="469"/>
      <c r="AJ135" s="469"/>
    </row>
    <row r="136" spans="2:36" hidden="1" x14ac:dyDescent="0.25">
      <c r="B136" s="469"/>
      <c r="C136" s="469"/>
      <c r="D136" s="469"/>
      <c r="E136" s="469"/>
      <c r="F136" s="469"/>
      <c r="G136" s="469"/>
      <c r="H136" s="469"/>
      <c r="I136" s="469"/>
      <c r="J136" s="469"/>
      <c r="K136" s="469"/>
      <c r="L136" s="469"/>
      <c r="M136" s="469"/>
      <c r="N136" s="469"/>
      <c r="O136" s="469"/>
      <c r="P136" s="469"/>
      <c r="Q136" s="469"/>
      <c r="R136" s="469"/>
      <c r="S136" s="469"/>
      <c r="T136" s="469"/>
      <c r="U136" s="469"/>
      <c r="V136" s="469"/>
      <c r="W136" s="469"/>
      <c r="X136" s="469"/>
      <c r="Y136" s="469"/>
      <c r="Z136" s="469"/>
      <c r="AA136" s="469"/>
      <c r="AB136" s="469"/>
      <c r="AC136" s="469"/>
      <c r="AD136" s="469"/>
      <c r="AE136" s="469"/>
      <c r="AF136" s="469"/>
      <c r="AG136" s="469"/>
      <c r="AH136" s="469"/>
      <c r="AI136" s="469"/>
      <c r="AJ136" s="469"/>
    </row>
    <row r="137" spans="2:36" hidden="1" x14ac:dyDescent="0.25">
      <c r="B137" s="469"/>
      <c r="C137" s="469"/>
      <c r="D137" s="469"/>
      <c r="E137" s="469"/>
      <c r="F137" s="469"/>
      <c r="G137" s="469"/>
      <c r="H137" s="469"/>
      <c r="I137" s="469"/>
      <c r="J137" s="469"/>
      <c r="K137" s="469"/>
      <c r="L137" s="469"/>
      <c r="M137" s="469"/>
      <c r="N137" s="469"/>
      <c r="O137" s="469"/>
      <c r="P137" s="469"/>
      <c r="Q137" s="469"/>
      <c r="R137" s="469"/>
      <c r="S137" s="469"/>
      <c r="T137" s="469"/>
      <c r="U137" s="469"/>
      <c r="V137" s="469"/>
      <c r="W137" s="469"/>
      <c r="X137" s="469"/>
      <c r="Y137" s="469"/>
      <c r="Z137" s="469"/>
      <c r="AA137" s="469"/>
      <c r="AB137" s="469"/>
      <c r="AC137" s="469"/>
      <c r="AD137" s="469"/>
      <c r="AE137" s="469"/>
      <c r="AF137" s="469"/>
      <c r="AG137" s="469"/>
      <c r="AH137" s="469"/>
      <c r="AI137" s="469"/>
      <c r="AJ137" s="469"/>
    </row>
    <row r="138" spans="2:36" hidden="1" x14ac:dyDescent="0.25">
      <c r="B138" s="469"/>
      <c r="C138" s="469"/>
      <c r="D138" s="469"/>
      <c r="E138" s="469"/>
      <c r="F138" s="469"/>
      <c r="G138" s="469"/>
      <c r="H138" s="469"/>
      <c r="I138" s="469"/>
      <c r="J138" s="469"/>
      <c r="K138" s="469"/>
      <c r="L138" s="469"/>
      <c r="M138" s="469"/>
      <c r="N138" s="469"/>
      <c r="O138" s="469"/>
      <c r="P138" s="469"/>
      <c r="Q138" s="469"/>
      <c r="R138" s="469"/>
      <c r="S138" s="469"/>
      <c r="T138" s="469"/>
      <c r="U138" s="469"/>
      <c r="V138" s="469"/>
      <c r="W138" s="469"/>
      <c r="X138" s="469"/>
      <c r="Y138" s="469"/>
      <c r="Z138" s="469"/>
      <c r="AA138" s="469"/>
      <c r="AB138" s="469"/>
      <c r="AC138" s="469"/>
      <c r="AD138" s="469"/>
      <c r="AE138" s="469"/>
      <c r="AF138" s="469"/>
      <c r="AG138" s="469"/>
      <c r="AH138" s="469"/>
      <c r="AI138" s="469"/>
      <c r="AJ138" s="469"/>
    </row>
    <row r="139" spans="2:36" hidden="1" x14ac:dyDescent="0.25">
      <c r="B139" s="469"/>
      <c r="C139" s="469"/>
      <c r="D139" s="469"/>
      <c r="E139" s="469"/>
      <c r="F139" s="469"/>
      <c r="G139" s="469"/>
      <c r="H139" s="469"/>
      <c r="I139" s="469"/>
      <c r="J139" s="469"/>
      <c r="K139" s="469"/>
      <c r="L139" s="469"/>
      <c r="M139" s="469"/>
      <c r="N139" s="469"/>
      <c r="O139" s="469"/>
      <c r="P139" s="469"/>
      <c r="Q139" s="469"/>
      <c r="R139" s="469"/>
      <c r="S139" s="469"/>
      <c r="T139" s="469"/>
      <c r="U139" s="469"/>
      <c r="V139" s="469"/>
      <c r="W139" s="469"/>
      <c r="X139" s="469"/>
      <c r="Y139" s="469"/>
      <c r="Z139" s="469"/>
      <c r="AA139" s="469"/>
      <c r="AB139" s="469"/>
      <c r="AC139" s="469"/>
      <c r="AD139" s="469"/>
      <c r="AE139" s="469"/>
      <c r="AF139" s="469"/>
      <c r="AG139" s="469"/>
      <c r="AH139" s="469"/>
      <c r="AI139" s="469"/>
      <c r="AJ139" s="469"/>
    </row>
    <row r="140" spans="2:36" hidden="1" x14ac:dyDescent="0.25">
      <c r="B140" s="469"/>
      <c r="C140" s="469"/>
      <c r="D140" s="469"/>
      <c r="E140" s="469"/>
      <c r="F140" s="469"/>
      <c r="G140" s="469"/>
      <c r="H140" s="469"/>
      <c r="I140" s="469"/>
      <c r="J140" s="469"/>
      <c r="K140" s="469"/>
      <c r="L140" s="469"/>
      <c r="M140" s="469"/>
      <c r="N140" s="469"/>
      <c r="O140" s="469"/>
      <c r="P140" s="469"/>
      <c r="Q140" s="469"/>
      <c r="R140" s="469"/>
      <c r="S140" s="469"/>
      <c r="T140" s="469"/>
      <c r="U140" s="469"/>
      <c r="V140" s="469"/>
      <c r="W140" s="469"/>
      <c r="X140" s="469"/>
      <c r="Y140" s="469"/>
      <c r="Z140" s="469"/>
      <c r="AA140" s="469"/>
      <c r="AB140" s="469"/>
      <c r="AC140" s="469"/>
      <c r="AD140" s="469"/>
      <c r="AE140" s="469"/>
      <c r="AF140" s="469"/>
      <c r="AG140" s="469"/>
      <c r="AH140" s="469"/>
      <c r="AI140" s="469"/>
      <c r="AJ140" s="469"/>
    </row>
    <row r="141" spans="2:36" hidden="1" x14ac:dyDescent="0.25">
      <c r="B141" s="469"/>
      <c r="C141" s="469"/>
      <c r="D141" s="469"/>
      <c r="E141" s="469"/>
      <c r="F141" s="469"/>
      <c r="G141" s="469"/>
      <c r="H141" s="469"/>
      <c r="I141" s="469"/>
      <c r="J141" s="469"/>
      <c r="K141" s="469"/>
      <c r="L141" s="469"/>
      <c r="M141" s="469"/>
      <c r="N141" s="469"/>
      <c r="O141" s="469"/>
      <c r="P141" s="469"/>
      <c r="Q141" s="469"/>
      <c r="R141" s="469"/>
      <c r="S141" s="469"/>
      <c r="T141" s="469"/>
      <c r="U141" s="469"/>
      <c r="V141" s="469"/>
      <c r="W141" s="469"/>
      <c r="X141" s="469"/>
      <c r="Y141" s="469"/>
      <c r="Z141" s="469"/>
      <c r="AA141" s="469"/>
      <c r="AB141" s="469"/>
      <c r="AC141" s="469"/>
      <c r="AD141" s="469"/>
      <c r="AE141" s="469"/>
      <c r="AF141" s="469"/>
      <c r="AG141" s="469"/>
      <c r="AH141" s="469"/>
      <c r="AI141" s="469"/>
      <c r="AJ141" s="469"/>
    </row>
    <row r="142" spans="2:36" hidden="1" x14ac:dyDescent="0.25">
      <c r="B142" s="469"/>
      <c r="C142" s="469"/>
      <c r="D142" s="469"/>
      <c r="E142" s="469"/>
      <c r="F142" s="469"/>
      <c r="G142" s="469"/>
      <c r="H142" s="469"/>
      <c r="I142" s="469"/>
      <c r="J142" s="469"/>
      <c r="K142" s="469"/>
      <c r="L142" s="469"/>
      <c r="M142" s="469"/>
      <c r="N142" s="469"/>
      <c r="O142" s="469"/>
      <c r="P142" s="469"/>
      <c r="Q142" s="469"/>
      <c r="R142" s="469"/>
      <c r="S142" s="469"/>
      <c r="T142" s="469"/>
      <c r="U142" s="469"/>
      <c r="V142" s="469"/>
      <c r="W142" s="469"/>
      <c r="X142" s="469"/>
      <c r="Y142" s="469"/>
      <c r="Z142" s="469"/>
      <c r="AA142" s="469"/>
      <c r="AB142" s="469"/>
      <c r="AC142" s="469"/>
      <c r="AD142" s="469"/>
      <c r="AE142" s="469"/>
      <c r="AF142" s="469"/>
      <c r="AG142" s="469"/>
      <c r="AH142" s="469"/>
      <c r="AI142" s="469"/>
      <c r="AJ142" s="469"/>
    </row>
    <row r="143" spans="2:36" hidden="1" x14ac:dyDescent="0.25">
      <c r="B143" s="469"/>
      <c r="C143" s="469"/>
      <c r="D143" s="469"/>
      <c r="E143" s="469"/>
      <c r="F143" s="469"/>
      <c r="G143" s="469"/>
      <c r="H143" s="469"/>
      <c r="I143" s="469"/>
      <c r="J143" s="469"/>
      <c r="K143" s="469"/>
      <c r="L143" s="469"/>
      <c r="M143" s="469"/>
      <c r="N143" s="469"/>
      <c r="O143" s="469"/>
      <c r="P143" s="469"/>
      <c r="Q143" s="469"/>
      <c r="R143" s="469"/>
      <c r="S143" s="469"/>
      <c r="T143" s="469"/>
      <c r="U143" s="469"/>
      <c r="V143" s="469"/>
      <c r="W143" s="469"/>
      <c r="X143" s="469"/>
      <c r="Y143" s="469"/>
      <c r="Z143" s="469"/>
      <c r="AA143" s="469"/>
      <c r="AB143" s="469"/>
      <c r="AC143" s="469"/>
      <c r="AD143" s="469"/>
      <c r="AE143" s="469"/>
      <c r="AF143" s="469"/>
      <c r="AG143" s="469"/>
      <c r="AH143" s="469"/>
      <c r="AI143" s="469"/>
      <c r="AJ143" s="469"/>
    </row>
    <row r="144" spans="2:36" hidden="1" x14ac:dyDescent="0.25">
      <c r="B144" s="469"/>
      <c r="C144" s="469"/>
      <c r="D144" s="469"/>
      <c r="E144" s="469"/>
      <c r="F144" s="469"/>
      <c r="G144" s="469"/>
      <c r="H144" s="469"/>
      <c r="I144" s="469"/>
      <c r="J144" s="469"/>
      <c r="K144" s="469"/>
      <c r="L144" s="469"/>
      <c r="M144" s="469"/>
      <c r="N144" s="469"/>
      <c r="O144" s="469"/>
      <c r="P144" s="469"/>
      <c r="Q144" s="469"/>
      <c r="R144" s="469"/>
      <c r="S144" s="469"/>
      <c r="T144" s="469"/>
      <c r="U144" s="469"/>
      <c r="V144" s="469"/>
      <c r="W144" s="469"/>
      <c r="X144" s="469"/>
      <c r="Y144" s="469"/>
      <c r="Z144" s="469"/>
      <c r="AA144" s="469"/>
      <c r="AB144" s="469"/>
      <c r="AC144" s="469"/>
      <c r="AD144" s="469"/>
      <c r="AE144" s="469"/>
      <c r="AF144" s="469"/>
      <c r="AG144" s="469"/>
      <c r="AH144" s="469"/>
      <c r="AI144" s="469"/>
      <c r="AJ144" s="469"/>
    </row>
    <row r="145" spans="2:36" hidden="1" x14ac:dyDescent="0.25">
      <c r="B145" s="469"/>
      <c r="C145" s="469"/>
      <c r="D145" s="469"/>
      <c r="E145" s="469"/>
      <c r="F145" s="469"/>
      <c r="G145" s="469"/>
      <c r="H145" s="469"/>
      <c r="I145" s="469"/>
      <c r="J145" s="469"/>
      <c r="K145" s="469"/>
      <c r="L145" s="469"/>
      <c r="M145" s="469"/>
      <c r="N145" s="469"/>
      <c r="O145" s="469"/>
      <c r="P145" s="469"/>
      <c r="Q145" s="469"/>
      <c r="R145" s="469"/>
      <c r="S145" s="469"/>
      <c r="T145" s="469"/>
      <c r="U145" s="469"/>
      <c r="V145" s="469"/>
      <c r="W145" s="469"/>
      <c r="X145" s="469"/>
      <c r="Y145" s="469"/>
      <c r="Z145" s="469"/>
      <c r="AA145" s="469"/>
      <c r="AB145" s="469"/>
      <c r="AC145" s="469"/>
      <c r="AD145" s="469"/>
      <c r="AE145" s="469"/>
      <c r="AF145" s="469"/>
      <c r="AG145" s="469"/>
      <c r="AH145" s="469"/>
      <c r="AI145" s="469"/>
      <c r="AJ145" s="469"/>
    </row>
    <row r="146" spans="2:36" hidden="1" x14ac:dyDescent="0.25">
      <c r="B146" s="469"/>
      <c r="C146" s="469"/>
      <c r="D146" s="469"/>
      <c r="E146" s="469"/>
      <c r="F146" s="469"/>
      <c r="G146" s="469"/>
      <c r="H146" s="469"/>
      <c r="I146" s="469"/>
      <c r="J146" s="469"/>
      <c r="K146" s="469"/>
      <c r="L146" s="469"/>
      <c r="M146" s="469"/>
      <c r="N146" s="469"/>
      <c r="O146" s="469"/>
      <c r="P146" s="469"/>
      <c r="Q146" s="469"/>
      <c r="R146" s="469"/>
      <c r="S146" s="469"/>
      <c r="T146" s="469"/>
      <c r="U146" s="469"/>
      <c r="V146" s="469"/>
      <c r="W146" s="469"/>
      <c r="X146" s="469"/>
      <c r="Y146" s="469"/>
      <c r="Z146" s="469"/>
      <c r="AA146" s="469"/>
      <c r="AB146" s="469"/>
      <c r="AC146" s="469"/>
      <c r="AD146" s="469"/>
      <c r="AE146" s="469"/>
      <c r="AF146" s="469"/>
      <c r="AG146" s="469"/>
      <c r="AH146" s="469"/>
      <c r="AI146" s="469"/>
      <c r="AJ146" s="469"/>
    </row>
    <row r="147" spans="2:36" hidden="1" x14ac:dyDescent="0.25">
      <c r="B147" s="469"/>
      <c r="C147" s="469"/>
      <c r="D147" s="469"/>
      <c r="E147" s="469"/>
      <c r="F147" s="469"/>
      <c r="G147" s="469"/>
      <c r="H147" s="469"/>
      <c r="I147" s="469"/>
      <c r="J147" s="469"/>
      <c r="K147" s="469"/>
      <c r="L147" s="469"/>
      <c r="M147" s="469"/>
      <c r="N147" s="469"/>
      <c r="O147" s="469"/>
      <c r="P147" s="469"/>
      <c r="Q147" s="469"/>
      <c r="R147" s="469"/>
      <c r="S147" s="469"/>
      <c r="T147" s="469"/>
      <c r="U147" s="469"/>
      <c r="V147" s="469"/>
      <c r="W147" s="469"/>
      <c r="X147" s="469"/>
      <c r="Y147" s="469"/>
      <c r="Z147" s="469"/>
      <c r="AA147" s="469"/>
      <c r="AB147" s="469"/>
      <c r="AC147" s="469"/>
      <c r="AD147" s="469"/>
      <c r="AE147" s="469"/>
      <c r="AF147" s="469"/>
      <c r="AG147" s="469"/>
      <c r="AH147" s="469"/>
      <c r="AI147" s="469"/>
      <c r="AJ147" s="469"/>
    </row>
    <row r="148" spans="2:36" hidden="1" x14ac:dyDescent="0.25">
      <c r="B148" s="469"/>
      <c r="C148" s="469"/>
      <c r="D148" s="469"/>
      <c r="E148" s="469"/>
      <c r="F148" s="469"/>
      <c r="G148" s="469"/>
      <c r="H148" s="469"/>
      <c r="I148" s="469"/>
      <c r="J148" s="469"/>
      <c r="K148" s="469"/>
      <c r="L148" s="469"/>
      <c r="M148" s="469"/>
      <c r="N148" s="469"/>
      <c r="O148" s="469"/>
      <c r="P148" s="469"/>
      <c r="Q148" s="469"/>
      <c r="R148" s="469"/>
      <c r="S148" s="469"/>
      <c r="T148" s="469"/>
      <c r="U148" s="469"/>
      <c r="V148" s="469"/>
      <c r="W148" s="469"/>
      <c r="X148" s="469"/>
      <c r="Y148" s="469"/>
      <c r="Z148" s="469"/>
      <c r="AA148" s="469"/>
      <c r="AB148" s="469"/>
      <c r="AC148" s="469"/>
      <c r="AD148" s="469"/>
      <c r="AE148" s="469"/>
      <c r="AF148" s="469"/>
      <c r="AG148" s="469"/>
      <c r="AH148" s="469"/>
      <c r="AI148" s="469"/>
      <c r="AJ148" s="469"/>
    </row>
    <row r="149" spans="2:36" hidden="1" x14ac:dyDescent="0.25">
      <c r="B149" s="469"/>
      <c r="C149" s="469"/>
      <c r="D149" s="469"/>
      <c r="E149" s="469"/>
      <c r="F149" s="469"/>
      <c r="G149" s="469"/>
      <c r="H149" s="469"/>
      <c r="I149" s="469"/>
      <c r="J149" s="469"/>
      <c r="K149" s="469"/>
      <c r="L149" s="469"/>
      <c r="M149" s="469"/>
      <c r="N149" s="469"/>
      <c r="O149" s="469"/>
      <c r="P149" s="469"/>
      <c r="Q149" s="469"/>
      <c r="R149" s="469"/>
      <c r="S149" s="469"/>
      <c r="T149" s="469"/>
      <c r="U149" s="469"/>
      <c r="V149" s="469"/>
      <c r="W149" s="469"/>
      <c r="X149" s="469"/>
      <c r="Y149" s="469"/>
      <c r="Z149" s="469"/>
      <c r="AA149" s="469"/>
      <c r="AB149" s="469"/>
      <c r="AC149" s="469"/>
      <c r="AD149" s="469"/>
      <c r="AE149" s="469"/>
      <c r="AF149" s="469"/>
      <c r="AG149" s="469"/>
      <c r="AH149" s="469"/>
      <c r="AI149" s="469"/>
      <c r="AJ149" s="469"/>
    </row>
    <row r="150" spans="2:36" hidden="1" x14ac:dyDescent="0.25">
      <c r="B150" s="469"/>
      <c r="C150" s="469"/>
      <c r="D150" s="469"/>
      <c r="E150" s="469"/>
      <c r="F150" s="469"/>
      <c r="G150" s="469"/>
      <c r="H150" s="469"/>
      <c r="I150" s="469"/>
      <c r="J150" s="469"/>
      <c r="K150" s="469"/>
      <c r="L150" s="469"/>
      <c r="M150" s="469"/>
      <c r="N150" s="469"/>
      <c r="O150" s="469"/>
      <c r="P150" s="469"/>
      <c r="Q150" s="469"/>
      <c r="R150" s="469"/>
      <c r="S150" s="469"/>
      <c r="T150" s="469"/>
      <c r="U150" s="469"/>
      <c r="V150" s="469"/>
      <c r="W150" s="469"/>
      <c r="X150" s="469"/>
      <c r="Y150" s="469"/>
      <c r="Z150" s="469"/>
      <c r="AA150" s="469"/>
      <c r="AB150" s="469"/>
      <c r="AC150" s="469"/>
      <c r="AD150" s="469"/>
      <c r="AE150" s="469"/>
      <c r="AF150" s="469"/>
      <c r="AG150" s="469"/>
      <c r="AH150" s="469"/>
      <c r="AI150" s="469"/>
      <c r="AJ150" s="469"/>
    </row>
    <row r="151" spans="2:36" hidden="1" x14ac:dyDescent="0.25">
      <c r="B151" s="469"/>
      <c r="C151" s="469"/>
      <c r="D151" s="469"/>
      <c r="E151" s="469"/>
      <c r="F151" s="469"/>
      <c r="G151" s="469"/>
      <c r="H151" s="469"/>
      <c r="I151" s="469"/>
      <c r="J151" s="469"/>
      <c r="K151" s="469"/>
      <c r="L151" s="469"/>
      <c r="M151" s="469"/>
      <c r="N151" s="469"/>
      <c r="O151" s="469"/>
      <c r="P151" s="469"/>
      <c r="Q151" s="469"/>
      <c r="R151" s="469"/>
      <c r="S151" s="469"/>
      <c r="T151" s="469"/>
      <c r="U151" s="469"/>
      <c r="V151" s="469"/>
      <c r="W151" s="469"/>
      <c r="X151" s="469"/>
      <c r="Y151" s="469"/>
      <c r="Z151" s="469"/>
      <c r="AA151" s="469"/>
      <c r="AB151" s="469"/>
      <c r="AC151" s="469"/>
      <c r="AD151" s="469"/>
      <c r="AE151" s="469"/>
      <c r="AF151" s="469"/>
      <c r="AG151" s="469"/>
      <c r="AH151" s="469"/>
      <c r="AI151" s="469"/>
      <c r="AJ151" s="469"/>
    </row>
    <row r="152" spans="2:36" hidden="1" x14ac:dyDescent="0.25">
      <c r="B152" s="469"/>
      <c r="C152" s="469"/>
      <c r="D152" s="469"/>
      <c r="E152" s="469"/>
      <c r="F152" s="469"/>
      <c r="G152" s="469"/>
      <c r="H152" s="469"/>
      <c r="I152" s="469"/>
      <c r="J152" s="469"/>
      <c r="K152" s="469"/>
      <c r="L152" s="469"/>
      <c r="M152" s="469"/>
      <c r="N152" s="469"/>
      <c r="O152" s="469"/>
      <c r="P152" s="469"/>
      <c r="Q152" s="469"/>
      <c r="R152" s="469"/>
      <c r="S152" s="469"/>
      <c r="T152" s="469"/>
      <c r="U152" s="469"/>
      <c r="V152" s="469"/>
      <c r="W152" s="469"/>
      <c r="X152" s="469"/>
      <c r="Y152" s="469"/>
      <c r="Z152" s="469"/>
      <c r="AA152" s="469"/>
      <c r="AB152" s="469"/>
      <c r="AC152" s="469"/>
      <c r="AD152" s="469"/>
      <c r="AE152" s="469"/>
      <c r="AF152" s="469"/>
      <c r="AG152" s="469"/>
      <c r="AH152" s="469"/>
      <c r="AI152" s="469"/>
      <c r="AJ152" s="469"/>
    </row>
    <row r="153" spans="2:36" hidden="1" x14ac:dyDescent="0.25">
      <c r="B153" s="469"/>
      <c r="C153" s="469"/>
      <c r="D153" s="469"/>
      <c r="E153" s="469"/>
      <c r="F153" s="469"/>
      <c r="G153" s="469"/>
      <c r="H153" s="469"/>
      <c r="I153" s="469"/>
      <c r="J153" s="469"/>
      <c r="K153" s="469"/>
      <c r="L153" s="469"/>
      <c r="M153" s="469"/>
      <c r="N153" s="469"/>
      <c r="O153" s="469"/>
      <c r="P153" s="469"/>
      <c r="Q153" s="469"/>
      <c r="R153" s="469"/>
      <c r="S153" s="469"/>
      <c r="T153" s="469"/>
      <c r="U153" s="469"/>
      <c r="V153" s="469"/>
      <c r="W153" s="469"/>
      <c r="X153" s="469"/>
      <c r="Y153" s="469"/>
      <c r="Z153" s="469"/>
      <c r="AA153" s="469"/>
      <c r="AB153" s="469"/>
      <c r="AC153" s="469"/>
      <c r="AD153" s="469"/>
      <c r="AE153" s="469"/>
      <c r="AF153" s="469"/>
      <c r="AG153" s="469"/>
      <c r="AH153" s="469"/>
      <c r="AI153" s="469"/>
      <c r="AJ153" s="469"/>
    </row>
    <row r="154" spans="2:36" hidden="1" x14ac:dyDescent="0.25">
      <c r="B154" s="469"/>
      <c r="C154" s="469"/>
      <c r="D154" s="469"/>
      <c r="E154" s="469"/>
      <c r="F154" s="469"/>
      <c r="G154" s="469"/>
      <c r="H154" s="469"/>
      <c r="I154" s="469"/>
      <c r="J154" s="469"/>
      <c r="K154" s="469"/>
      <c r="L154" s="469"/>
      <c r="M154" s="469"/>
      <c r="N154" s="469"/>
      <c r="O154" s="469"/>
      <c r="P154" s="469"/>
      <c r="Q154" s="469"/>
      <c r="R154" s="469"/>
      <c r="S154" s="469"/>
      <c r="T154" s="469"/>
      <c r="U154" s="469"/>
      <c r="V154" s="469"/>
      <c r="W154" s="469"/>
      <c r="X154" s="469"/>
      <c r="Y154" s="469"/>
      <c r="Z154" s="469"/>
      <c r="AA154" s="469"/>
      <c r="AB154" s="469"/>
      <c r="AC154" s="469"/>
      <c r="AD154" s="469"/>
      <c r="AE154" s="469"/>
      <c r="AF154" s="469"/>
      <c r="AG154" s="469"/>
      <c r="AH154" s="469"/>
      <c r="AI154" s="469"/>
      <c r="AJ154" s="469"/>
    </row>
    <row r="155" spans="2:36" hidden="1" x14ac:dyDescent="0.25">
      <c r="B155" s="469"/>
      <c r="C155" s="469"/>
      <c r="D155" s="469"/>
      <c r="E155" s="469"/>
      <c r="F155" s="469"/>
      <c r="G155" s="469"/>
      <c r="H155" s="469"/>
      <c r="I155" s="469"/>
      <c r="J155" s="469"/>
      <c r="K155" s="469"/>
      <c r="L155" s="469"/>
      <c r="M155" s="469"/>
      <c r="N155" s="469"/>
      <c r="O155" s="469"/>
      <c r="P155" s="469"/>
      <c r="Q155" s="469"/>
      <c r="R155" s="469"/>
      <c r="S155" s="469"/>
      <c r="T155" s="469"/>
      <c r="U155" s="469"/>
      <c r="V155" s="469"/>
      <c r="W155" s="469"/>
      <c r="X155" s="469"/>
      <c r="Y155" s="469"/>
      <c r="Z155" s="469"/>
      <c r="AA155" s="469"/>
      <c r="AB155" s="469"/>
      <c r="AC155" s="469"/>
      <c r="AD155" s="469"/>
      <c r="AE155" s="469"/>
      <c r="AF155" s="469"/>
      <c r="AG155" s="469"/>
      <c r="AH155" s="469"/>
      <c r="AI155" s="469"/>
      <c r="AJ155" s="469"/>
    </row>
    <row r="156" spans="2:36" hidden="1" x14ac:dyDescent="0.25">
      <c r="B156" s="469"/>
      <c r="C156" s="469"/>
      <c r="D156" s="469"/>
      <c r="E156" s="469"/>
      <c r="F156" s="469"/>
      <c r="G156" s="469"/>
      <c r="H156" s="469"/>
      <c r="I156" s="469"/>
      <c r="J156" s="469"/>
      <c r="K156" s="469"/>
      <c r="L156" s="469"/>
      <c r="M156" s="469"/>
      <c r="N156" s="469"/>
      <c r="O156" s="469"/>
      <c r="P156" s="469"/>
      <c r="Q156" s="469"/>
      <c r="R156" s="469"/>
      <c r="S156" s="469"/>
      <c r="T156" s="469"/>
      <c r="U156" s="469"/>
      <c r="V156" s="469"/>
      <c r="W156" s="469"/>
      <c r="X156" s="469"/>
      <c r="Y156" s="469"/>
      <c r="Z156" s="469"/>
      <c r="AA156" s="469"/>
      <c r="AB156" s="469"/>
      <c r="AC156" s="469"/>
      <c r="AD156" s="469"/>
      <c r="AE156" s="469"/>
      <c r="AF156" s="469"/>
      <c r="AG156" s="469"/>
      <c r="AH156" s="469"/>
      <c r="AI156" s="469"/>
      <c r="AJ156" s="469"/>
    </row>
    <row r="157" spans="2:36" hidden="1" x14ac:dyDescent="0.25">
      <c r="B157" s="469"/>
      <c r="C157" s="469"/>
      <c r="D157" s="469"/>
      <c r="E157" s="469"/>
      <c r="F157" s="469"/>
      <c r="G157" s="469"/>
      <c r="H157" s="469"/>
      <c r="I157" s="469"/>
      <c r="J157" s="469"/>
      <c r="K157" s="469"/>
      <c r="L157" s="469"/>
      <c r="M157" s="469"/>
      <c r="N157" s="469"/>
      <c r="O157" s="469"/>
      <c r="P157" s="469"/>
      <c r="Q157" s="469"/>
      <c r="R157" s="469"/>
      <c r="S157" s="469"/>
      <c r="T157" s="469"/>
      <c r="U157" s="469"/>
      <c r="V157" s="469"/>
      <c r="W157" s="469"/>
      <c r="X157" s="469"/>
      <c r="Y157" s="469"/>
      <c r="Z157" s="469"/>
      <c r="AA157" s="469"/>
      <c r="AB157" s="469"/>
      <c r="AC157" s="469"/>
      <c r="AD157" s="469"/>
      <c r="AE157" s="469"/>
      <c r="AF157" s="469"/>
      <c r="AG157" s="469"/>
      <c r="AH157" s="469"/>
      <c r="AI157" s="469"/>
      <c r="AJ157" s="469"/>
    </row>
    <row r="158" spans="2:36" hidden="1" x14ac:dyDescent="0.25">
      <c r="B158" s="469"/>
      <c r="C158" s="469"/>
      <c r="D158" s="469"/>
      <c r="E158" s="469"/>
      <c r="F158" s="469"/>
      <c r="G158" s="469"/>
      <c r="H158" s="469"/>
      <c r="I158" s="469"/>
      <c r="J158" s="469"/>
      <c r="K158" s="469"/>
      <c r="L158" s="469"/>
      <c r="M158" s="469"/>
      <c r="N158" s="469"/>
      <c r="O158" s="469"/>
      <c r="P158" s="469"/>
      <c r="Q158" s="469"/>
      <c r="R158" s="469"/>
      <c r="S158" s="469"/>
      <c r="T158" s="469"/>
      <c r="U158" s="469"/>
      <c r="V158" s="469"/>
      <c r="W158" s="469"/>
      <c r="X158" s="469"/>
      <c r="Y158" s="469"/>
      <c r="Z158" s="469"/>
      <c r="AA158" s="469"/>
      <c r="AB158" s="469"/>
      <c r="AC158" s="469"/>
      <c r="AD158" s="469"/>
      <c r="AE158" s="469"/>
      <c r="AF158" s="469"/>
      <c r="AG158" s="469"/>
      <c r="AH158" s="469"/>
      <c r="AI158" s="469"/>
      <c r="AJ158" s="469"/>
    </row>
    <row r="159" spans="2:36" hidden="1" x14ac:dyDescent="0.25">
      <c r="B159" s="469"/>
      <c r="C159" s="469"/>
      <c r="D159" s="469"/>
      <c r="E159" s="469"/>
      <c r="F159" s="469"/>
      <c r="G159" s="469"/>
      <c r="H159" s="469"/>
      <c r="I159" s="469"/>
      <c r="J159" s="469"/>
      <c r="K159" s="469"/>
      <c r="L159" s="469"/>
      <c r="M159" s="469"/>
      <c r="N159" s="469"/>
      <c r="O159" s="469"/>
      <c r="P159" s="469"/>
      <c r="Q159" s="469"/>
      <c r="R159" s="469"/>
      <c r="S159" s="469"/>
      <c r="T159" s="469"/>
      <c r="U159" s="469"/>
      <c r="V159" s="469"/>
      <c r="W159" s="469"/>
      <c r="X159" s="469"/>
      <c r="Y159" s="469"/>
      <c r="Z159" s="469"/>
      <c r="AA159" s="469"/>
      <c r="AB159" s="469"/>
      <c r="AC159" s="469"/>
      <c r="AD159" s="469"/>
      <c r="AE159" s="469"/>
      <c r="AF159" s="469"/>
      <c r="AG159" s="469"/>
      <c r="AH159" s="469"/>
      <c r="AI159" s="469"/>
      <c r="AJ159" s="469"/>
    </row>
    <row r="160" spans="2:36" hidden="1" x14ac:dyDescent="0.25">
      <c r="B160" s="469"/>
      <c r="C160" s="469"/>
      <c r="D160" s="469"/>
      <c r="E160" s="469"/>
      <c r="F160" s="469"/>
      <c r="G160" s="469"/>
      <c r="H160" s="469"/>
      <c r="I160" s="469"/>
      <c r="J160" s="469"/>
      <c r="K160" s="469"/>
      <c r="L160" s="469"/>
      <c r="M160" s="469"/>
      <c r="N160" s="469"/>
      <c r="O160" s="469"/>
      <c r="P160" s="469"/>
      <c r="Q160" s="469"/>
      <c r="R160" s="469"/>
      <c r="S160" s="469"/>
      <c r="T160" s="469"/>
      <c r="U160" s="469"/>
      <c r="V160" s="469"/>
      <c r="W160" s="469"/>
      <c r="X160" s="469"/>
      <c r="Y160" s="469"/>
      <c r="Z160" s="469"/>
      <c r="AA160" s="469"/>
      <c r="AB160" s="469"/>
      <c r="AC160" s="469"/>
      <c r="AD160" s="469"/>
      <c r="AE160" s="469"/>
      <c r="AF160" s="469"/>
      <c r="AG160" s="469"/>
      <c r="AH160" s="469"/>
      <c r="AI160" s="469"/>
      <c r="AJ160" s="469"/>
    </row>
    <row r="161" spans="2:36" hidden="1" x14ac:dyDescent="0.25">
      <c r="B161" s="469"/>
      <c r="C161" s="469"/>
      <c r="D161" s="469"/>
      <c r="E161" s="469"/>
      <c r="F161" s="469"/>
      <c r="G161" s="469"/>
      <c r="H161" s="469"/>
      <c r="I161" s="469"/>
      <c r="J161" s="469"/>
      <c r="K161" s="469"/>
      <c r="L161" s="469"/>
      <c r="M161" s="469"/>
      <c r="N161" s="469"/>
      <c r="O161" s="469"/>
      <c r="P161" s="469"/>
      <c r="Q161" s="469"/>
      <c r="R161" s="469"/>
      <c r="S161" s="469"/>
      <c r="T161" s="469"/>
      <c r="U161" s="469"/>
      <c r="V161" s="469"/>
      <c r="W161" s="469"/>
      <c r="X161" s="469"/>
      <c r="Y161" s="469"/>
      <c r="Z161" s="469"/>
      <c r="AA161" s="469"/>
      <c r="AB161" s="469"/>
      <c r="AC161" s="469"/>
      <c r="AD161" s="469"/>
      <c r="AE161" s="469"/>
      <c r="AF161" s="469"/>
      <c r="AG161" s="469"/>
      <c r="AH161" s="469"/>
      <c r="AI161" s="469"/>
      <c r="AJ161" s="469"/>
    </row>
    <row r="162" spans="2:36" hidden="1" x14ac:dyDescent="0.25">
      <c r="B162" s="469"/>
      <c r="C162" s="469"/>
      <c r="D162" s="469"/>
      <c r="E162" s="469"/>
      <c r="F162" s="469"/>
      <c r="G162" s="469"/>
      <c r="H162" s="469"/>
      <c r="I162" s="469"/>
      <c r="J162" s="469"/>
      <c r="K162" s="469"/>
      <c r="L162" s="469"/>
      <c r="M162" s="469"/>
      <c r="N162" s="469"/>
      <c r="O162" s="469"/>
      <c r="P162" s="469"/>
      <c r="Q162" s="469"/>
      <c r="R162" s="469"/>
      <c r="S162" s="469"/>
      <c r="T162" s="469"/>
      <c r="U162" s="469"/>
      <c r="V162" s="469"/>
      <c r="W162" s="469"/>
      <c r="X162" s="469"/>
      <c r="Y162" s="469"/>
      <c r="Z162" s="469"/>
      <c r="AA162" s="469"/>
      <c r="AB162" s="469"/>
      <c r="AC162" s="469"/>
      <c r="AD162" s="469"/>
      <c r="AE162" s="469"/>
      <c r="AF162" s="469"/>
      <c r="AG162" s="469"/>
      <c r="AH162" s="469"/>
      <c r="AI162" s="469"/>
      <c r="AJ162" s="469"/>
    </row>
    <row r="163" spans="2:36" hidden="1" x14ac:dyDescent="0.25">
      <c r="B163" s="469"/>
      <c r="C163" s="469"/>
      <c r="D163" s="469"/>
      <c r="E163" s="469"/>
      <c r="F163" s="469"/>
      <c r="G163" s="469"/>
      <c r="H163" s="469"/>
      <c r="I163" s="469"/>
      <c r="J163" s="469"/>
      <c r="K163" s="469"/>
      <c r="L163" s="469"/>
      <c r="M163" s="469"/>
      <c r="N163" s="469"/>
      <c r="O163" s="469"/>
      <c r="P163" s="469"/>
      <c r="Q163" s="469"/>
      <c r="R163" s="469"/>
      <c r="S163" s="469"/>
      <c r="T163" s="469"/>
      <c r="U163" s="469"/>
      <c r="V163" s="469"/>
      <c r="W163" s="469"/>
      <c r="X163" s="469"/>
      <c r="Y163" s="469"/>
      <c r="Z163" s="469"/>
      <c r="AA163" s="469"/>
      <c r="AB163" s="469"/>
      <c r="AC163" s="469"/>
      <c r="AD163" s="469"/>
      <c r="AE163" s="469"/>
      <c r="AF163" s="469"/>
      <c r="AG163" s="469"/>
      <c r="AH163" s="469"/>
      <c r="AI163" s="469"/>
      <c r="AJ163" s="469"/>
    </row>
    <row r="164" spans="2:36" hidden="1" x14ac:dyDescent="0.25">
      <c r="B164" s="469"/>
      <c r="C164" s="469"/>
      <c r="D164" s="469"/>
      <c r="E164" s="469"/>
      <c r="F164" s="469"/>
      <c r="G164" s="469"/>
      <c r="H164" s="469"/>
      <c r="I164" s="469"/>
      <c r="J164" s="469"/>
      <c r="K164" s="469"/>
      <c r="L164" s="469"/>
      <c r="M164" s="469"/>
      <c r="N164" s="469"/>
      <c r="O164" s="469"/>
      <c r="P164" s="469"/>
      <c r="Q164" s="469"/>
      <c r="R164" s="469"/>
      <c r="S164" s="469"/>
      <c r="T164" s="469"/>
      <c r="U164" s="469"/>
      <c r="V164" s="469"/>
      <c r="W164" s="469"/>
      <c r="X164" s="469"/>
      <c r="Y164" s="469"/>
      <c r="Z164" s="469"/>
      <c r="AA164" s="469"/>
      <c r="AB164" s="469"/>
      <c r="AC164" s="469"/>
      <c r="AD164" s="469"/>
      <c r="AE164" s="469"/>
      <c r="AF164" s="469"/>
      <c r="AG164" s="469"/>
      <c r="AH164" s="469"/>
      <c r="AI164" s="469"/>
      <c r="AJ164" s="469"/>
    </row>
    <row r="165" spans="2:36" hidden="1" x14ac:dyDescent="0.25">
      <c r="B165" s="469"/>
      <c r="C165" s="469"/>
      <c r="D165" s="469"/>
      <c r="E165" s="469"/>
      <c r="F165" s="469"/>
      <c r="G165" s="469"/>
      <c r="H165" s="469"/>
      <c r="I165" s="469"/>
      <c r="J165" s="469"/>
      <c r="K165" s="469"/>
      <c r="L165" s="469"/>
      <c r="M165" s="469"/>
      <c r="N165" s="469"/>
      <c r="O165" s="469"/>
      <c r="P165" s="469"/>
      <c r="Q165" s="469"/>
      <c r="R165" s="469"/>
      <c r="S165" s="469"/>
      <c r="T165" s="469"/>
      <c r="U165" s="469"/>
      <c r="V165" s="469"/>
      <c r="W165" s="469"/>
      <c r="X165" s="469"/>
      <c r="Y165" s="469"/>
      <c r="Z165" s="469"/>
      <c r="AA165" s="469"/>
      <c r="AB165" s="469"/>
      <c r="AC165" s="469"/>
      <c r="AD165" s="469"/>
      <c r="AE165" s="469"/>
      <c r="AF165" s="469"/>
      <c r="AG165" s="469"/>
      <c r="AH165" s="469"/>
      <c r="AI165" s="469"/>
      <c r="AJ165" s="469"/>
    </row>
    <row r="166" spans="2:36" hidden="1" x14ac:dyDescent="0.25">
      <c r="B166" s="469"/>
      <c r="C166" s="469"/>
      <c r="D166" s="469"/>
      <c r="E166" s="469"/>
      <c r="F166" s="469"/>
      <c r="G166" s="469"/>
      <c r="H166" s="469"/>
      <c r="I166" s="469"/>
      <c r="J166" s="469"/>
      <c r="K166" s="469"/>
      <c r="L166" s="469"/>
      <c r="M166" s="469"/>
      <c r="N166" s="469"/>
      <c r="O166" s="469"/>
      <c r="P166" s="469"/>
      <c r="Q166" s="469"/>
      <c r="R166" s="469"/>
      <c r="S166" s="469"/>
      <c r="T166" s="469"/>
      <c r="U166" s="469"/>
      <c r="V166" s="469"/>
      <c r="W166" s="469"/>
      <c r="X166" s="469"/>
      <c r="Y166" s="469"/>
      <c r="Z166" s="469"/>
      <c r="AA166" s="469"/>
      <c r="AB166" s="469"/>
      <c r="AC166" s="469"/>
      <c r="AD166" s="469"/>
      <c r="AE166" s="469"/>
      <c r="AF166" s="469"/>
      <c r="AG166" s="469"/>
      <c r="AH166" s="469"/>
      <c r="AI166" s="469"/>
      <c r="AJ166" s="469"/>
    </row>
    <row r="167" spans="2:36" hidden="1" x14ac:dyDescent="0.25">
      <c r="B167" s="469"/>
      <c r="C167" s="469"/>
      <c r="D167" s="469"/>
      <c r="E167" s="469"/>
      <c r="F167" s="469"/>
      <c r="G167" s="469"/>
      <c r="H167" s="469"/>
      <c r="I167" s="469"/>
      <c r="J167" s="469"/>
      <c r="K167" s="469"/>
      <c r="L167" s="469"/>
      <c r="M167" s="469"/>
      <c r="N167" s="469"/>
      <c r="O167" s="469"/>
      <c r="P167" s="469"/>
      <c r="Q167" s="469"/>
      <c r="R167" s="469"/>
      <c r="S167" s="469"/>
      <c r="T167" s="469"/>
      <c r="U167" s="469"/>
      <c r="V167" s="469"/>
      <c r="W167" s="469"/>
      <c r="X167" s="469"/>
      <c r="Y167" s="469"/>
      <c r="Z167" s="469"/>
      <c r="AA167" s="469"/>
      <c r="AB167" s="469"/>
      <c r="AC167" s="469"/>
      <c r="AD167" s="469"/>
      <c r="AE167" s="469"/>
      <c r="AF167" s="469"/>
      <c r="AG167" s="469"/>
      <c r="AH167" s="469"/>
      <c r="AI167" s="469"/>
      <c r="AJ167" s="469"/>
    </row>
    <row r="168" spans="2:36" hidden="1" x14ac:dyDescent="0.25">
      <c r="B168" s="469"/>
      <c r="C168" s="469"/>
      <c r="D168" s="469"/>
      <c r="E168" s="469"/>
      <c r="F168" s="469"/>
      <c r="G168" s="469"/>
      <c r="H168" s="469"/>
      <c r="I168" s="469"/>
      <c r="J168" s="469"/>
      <c r="K168" s="469"/>
      <c r="L168" s="469"/>
      <c r="M168" s="469"/>
      <c r="N168" s="469"/>
      <c r="O168" s="469"/>
      <c r="P168" s="469"/>
      <c r="Q168" s="469"/>
      <c r="R168" s="469"/>
      <c r="S168" s="469"/>
      <c r="T168" s="469"/>
      <c r="U168" s="469"/>
      <c r="V168" s="469"/>
      <c r="W168" s="469"/>
      <c r="X168" s="469"/>
      <c r="Y168" s="469"/>
      <c r="Z168" s="469"/>
      <c r="AA168" s="469"/>
      <c r="AB168" s="469"/>
      <c r="AC168" s="469"/>
      <c r="AD168" s="469"/>
      <c r="AE168" s="469"/>
      <c r="AF168" s="469"/>
      <c r="AG168" s="469"/>
      <c r="AH168" s="469"/>
      <c r="AI168" s="469"/>
      <c r="AJ168" s="469"/>
    </row>
    <row r="169" spans="2:36" hidden="1" x14ac:dyDescent="0.25">
      <c r="B169" s="469"/>
      <c r="C169" s="469"/>
      <c r="D169" s="469"/>
      <c r="E169" s="469"/>
      <c r="F169" s="469"/>
      <c r="G169" s="469"/>
      <c r="H169" s="469"/>
      <c r="I169" s="469"/>
      <c r="J169" s="469"/>
      <c r="K169" s="469"/>
      <c r="L169" s="469"/>
      <c r="M169" s="469"/>
      <c r="N169" s="469"/>
      <c r="O169" s="469"/>
      <c r="P169" s="469"/>
      <c r="Q169" s="469"/>
      <c r="R169" s="469"/>
      <c r="S169" s="469"/>
      <c r="T169" s="469"/>
      <c r="U169" s="469"/>
      <c r="V169" s="469"/>
      <c r="W169" s="469"/>
      <c r="X169" s="469"/>
      <c r="Y169" s="469"/>
      <c r="Z169" s="469"/>
      <c r="AA169" s="469"/>
      <c r="AB169" s="469"/>
      <c r="AC169" s="469"/>
      <c r="AD169" s="469"/>
      <c r="AE169" s="469"/>
      <c r="AF169" s="469"/>
      <c r="AG169" s="469"/>
      <c r="AH169" s="469"/>
      <c r="AI169" s="469"/>
      <c r="AJ169" s="469"/>
    </row>
    <row r="170" spans="2:36" hidden="1" x14ac:dyDescent="0.25">
      <c r="B170" s="469"/>
      <c r="C170" s="469"/>
      <c r="D170" s="469"/>
      <c r="E170" s="469"/>
      <c r="F170" s="469"/>
      <c r="G170" s="469"/>
      <c r="H170" s="469"/>
      <c r="I170" s="469"/>
      <c r="J170" s="469"/>
      <c r="K170" s="469"/>
      <c r="L170" s="469"/>
      <c r="M170" s="469"/>
      <c r="N170" s="469"/>
      <c r="O170" s="469"/>
      <c r="P170" s="469"/>
      <c r="Q170" s="469"/>
      <c r="R170" s="469"/>
      <c r="S170" s="469"/>
      <c r="T170" s="469"/>
      <c r="U170" s="469"/>
      <c r="V170" s="469"/>
      <c r="W170" s="469"/>
      <c r="X170" s="469"/>
      <c r="Y170" s="469"/>
      <c r="Z170" s="469"/>
      <c r="AA170" s="469"/>
      <c r="AB170" s="469"/>
      <c r="AC170" s="469"/>
      <c r="AD170" s="469"/>
      <c r="AE170" s="469"/>
      <c r="AF170" s="469"/>
      <c r="AG170" s="469"/>
      <c r="AH170" s="469"/>
      <c r="AI170" s="469"/>
      <c r="AJ170" s="469"/>
    </row>
    <row r="171" spans="2:36" hidden="1" x14ac:dyDescent="0.25">
      <c r="B171" s="469"/>
      <c r="C171" s="469"/>
      <c r="D171" s="469"/>
      <c r="E171" s="469"/>
      <c r="F171" s="469"/>
      <c r="G171" s="469"/>
      <c r="H171" s="469"/>
      <c r="I171" s="469"/>
      <c r="J171" s="469"/>
      <c r="K171" s="469"/>
      <c r="L171" s="469"/>
      <c r="M171" s="469"/>
      <c r="N171" s="469"/>
      <c r="O171" s="469"/>
      <c r="P171" s="469"/>
      <c r="Q171" s="469"/>
      <c r="R171" s="469"/>
      <c r="S171" s="469"/>
      <c r="T171" s="469"/>
      <c r="U171" s="469"/>
      <c r="V171" s="469"/>
      <c r="W171" s="469"/>
      <c r="X171" s="469"/>
      <c r="Y171" s="469"/>
      <c r="Z171" s="469"/>
      <c r="AA171" s="469"/>
      <c r="AB171" s="469"/>
      <c r="AC171" s="469"/>
      <c r="AD171" s="469"/>
      <c r="AE171" s="469"/>
      <c r="AF171" s="469"/>
      <c r="AG171" s="469"/>
      <c r="AH171" s="469"/>
      <c r="AI171" s="469"/>
      <c r="AJ171" s="469"/>
    </row>
    <row r="172" spans="2:36" hidden="1" x14ac:dyDescent="0.25">
      <c r="B172" s="469"/>
      <c r="C172" s="469"/>
      <c r="D172" s="469"/>
      <c r="E172" s="469"/>
      <c r="F172" s="469"/>
      <c r="G172" s="469"/>
      <c r="H172" s="469"/>
      <c r="I172" s="469"/>
      <c r="J172" s="469"/>
      <c r="K172" s="469"/>
      <c r="L172" s="469"/>
      <c r="M172" s="469"/>
      <c r="N172" s="469"/>
      <c r="O172" s="469"/>
      <c r="P172" s="469"/>
      <c r="Q172" s="469"/>
      <c r="R172" s="469"/>
      <c r="S172" s="469"/>
      <c r="T172" s="469"/>
      <c r="U172" s="469"/>
      <c r="V172" s="469"/>
      <c r="W172" s="469"/>
      <c r="X172" s="469"/>
      <c r="Y172" s="469"/>
      <c r="Z172" s="469"/>
      <c r="AA172" s="469"/>
      <c r="AB172" s="469"/>
      <c r="AC172" s="469"/>
      <c r="AD172" s="469"/>
      <c r="AE172" s="469"/>
      <c r="AF172" s="469"/>
      <c r="AG172" s="469"/>
      <c r="AH172" s="469"/>
      <c r="AI172" s="469"/>
      <c r="AJ172" s="469"/>
    </row>
    <row r="173" spans="2:36" hidden="1" x14ac:dyDescent="0.25">
      <c r="B173" s="469"/>
      <c r="C173" s="469"/>
      <c r="D173" s="469"/>
      <c r="E173" s="469"/>
      <c r="F173" s="469"/>
      <c r="G173" s="469"/>
      <c r="H173" s="469"/>
      <c r="I173" s="469"/>
      <c r="J173" s="469"/>
      <c r="K173" s="469"/>
      <c r="L173" s="469"/>
      <c r="M173" s="469"/>
      <c r="N173" s="469"/>
      <c r="O173" s="469"/>
      <c r="P173" s="469"/>
      <c r="Q173" s="469"/>
      <c r="R173" s="469"/>
      <c r="S173" s="469"/>
      <c r="T173" s="469"/>
      <c r="U173" s="469"/>
      <c r="V173" s="469"/>
      <c r="W173" s="469"/>
      <c r="X173" s="469"/>
      <c r="Y173" s="469"/>
      <c r="Z173" s="469"/>
      <c r="AA173" s="469"/>
      <c r="AB173" s="469"/>
      <c r="AC173" s="469"/>
      <c r="AD173" s="469"/>
      <c r="AE173" s="469"/>
      <c r="AF173" s="469"/>
      <c r="AG173" s="469"/>
      <c r="AH173" s="469"/>
      <c r="AI173" s="469"/>
      <c r="AJ173" s="469"/>
    </row>
    <row r="174" spans="2:36" hidden="1" x14ac:dyDescent="0.25">
      <c r="B174" s="469"/>
      <c r="C174" s="469"/>
      <c r="D174" s="469"/>
      <c r="E174" s="469"/>
      <c r="F174" s="469"/>
      <c r="G174" s="469"/>
      <c r="H174" s="469"/>
      <c r="I174" s="469"/>
      <c r="J174" s="469"/>
      <c r="K174" s="469"/>
      <c r="L174" s="469"/>
      <c r="M174" s="469"/>
      <c r="N174" s="469"/>
      <c r="O174" s="469"/>
      <c r="P174" s="469"/>
      <c r="Q174" s="469"/>
      <c r="R174" s="469"/>
      <c r="S174" s="469"/>
      <c r="T174" s="469"/>
      <c r="U174" s="469"/>
      <c r="V174" s="469"/>
      <c r="W174" s="469"/>
      <c r="X174" s="469"/>
      <c r="Y174" s="469"/>
      <c r="Z174" s="469"/>
      <c r="AA174" s="469"/>
      <c r="AB174" s="469"/>
      <c r="AC174" s="469"/>
      <c r="AD174" s="469"/>
      <c r="AE174" s="469"/>
      <c r="AF174" s="469"/>
      <c r="AG174" s="469"/>
      <c r="AH174" s="469"/>
      <c r="AI174" s="469"/>
      <c r="AJ174" s="469"/>
    </row>
    <row r="175" spans="2:36" hidden="1" x14ac:dyDescent="0.25">
      <c r="B175" s="469"/>
      <c r="C175" s="469"/>
      <c r="D175" s="469"/>
      <c r="E175" s="469"/>
      <c r="F175" s="469"/>
      <c r="G175" s="469"/>
      <c r="H175" s="469"/>
      <c r="I175" s="469"/>
      <c r="J175" s="469"/>
      <c r="K175" s="469"/>
      <c r="L175" s="469"/>
      <c r="M175" s="469"/>
      <c r="N175" s="469"/>
      <c r="O175" s="469"/>
      <c r="P175" s="469"/>
      <c r="Q175" s="469"/>
      <c r="R175" s="469"/>
      <c r="S175" s="469"/>
      <c r="T175" s="469"/>
      <c r="U175" s="469"/>
      <c r="V175" s="469"/>
      <c r="W175" s="469"/>
      <c r="X175" s="469"/>
      <c r="Y175" s="469"/>
      <c r="Z175" s="469"/>
      <c r="AA175" s="469"/>
      <c r="AB175" s="469"/>
      <c r="AC175" s="469"/>
      <c r="AD175" s="469"/>
      <c r="AE175" s="469"/>
      <c r="AF175" s="469"/>
      <c r="AG175" s="469"/>
      <c r="AH175" s="469"/>
      <c r="AI175" s="469"/>
      <c r="AJ175" s="469"/>
    </row>
    <row r="176" spans="2:36" hidden="1" x14ac:dyDescent="0.25">
      <c r="B176" s="469"/>
      <c r="C176" s="469"/>
      <c r="D176" s="469"/>
      <c r="E176" s="469"/>
      <c r="F176" s="469"/>
      <c r="G176" s="469"/>
      <c r="H176" s="469"/>
      <c r="I176" s="469"/>
      <c r="J176" s="469"/>
      <c r="K176" s="469"/>
      <c r="L176" s="469"/>
      <c r="M176" s="469"/>
      <c r="N176" s="469"/>
      <c r="O176" s="469"/>
      <c r="P176" s="469"/>
      <c r="Q176" s="469"/>
      <c r="R176" s="469"/>
      <c r="S176" s="469"/>
      <c r="T176" s="469"/>
      <c r="U176" s="469"/>
      <c r="V176" s="469"/>
      <c r="W176" s="469"/>
      <c r="X176" s="469"/>
      <c r="Y176" s="469"/>
      <c r="Z176" s="469"/>
      <c r="AA176" s="469"/>
      <c r="AB176" s="469"/>
      <c r="AC176" s="469"/>
      <c r="AD176" s="469"/>
      <c r="AE176" s="469"/>
      <c r="AF176" s="469"/>
      <c r="AG176" s="469"/>
      <c r="AH176" s="469"/>
      <c r="AI176" s="469"/>
      <c r="AJ176" s="469"/>
    </row>
    <row r="177" spans="2:36" hidden="1" x14ac:dyDescent="0.25">
      <c r="B177" s="469"/>
      <c r="C177" s="469"/>
      <c r="D177" s="469"/>
      <c r="E177" s="469"/>
      <c r="F177" s="469"/>
      <c r="G177" s="469"/>
      <c r="H177" s="469"/>
      <c r="I177" s="469"/>
      <c r="J177" s="469"/>
      <c r="K177" s="469"/>
      <c r="L177" s="469"/>
      <c r="M177" s="469"/>
      <c r="N177" s="469"/>
      <c r="O177" s="469"/>
      <c r="P177" s="469"/>
      <c r="Q177" s="469"/>
      <c r="R177" s="469"/>
      <c r="S177" s="469"/>
      <c r="T177" s="469"/>
      <c r="U177" s="469"/>
      <c r="V177" s="469"/>
      <c r="W177" s="469"/>
      <c r="X177" s="469"/>
      <c r="Y177" s="469"/>
      <c r="Z177" s="469"/>
      <c r="AA177" s="469"/>
      <c r="AB177" s="469"/>
      <c r="AC177" s="469"/>
      <c r="AD177" s="469"/>
      <c r="AE177" s="469"/>
      <c r="AF177" s="469"/>
      <c r="AG177" s="469"/>
      <c r="AH177" s="469"/>
      <c r="AI177" s="469"/>
      <c r="AJ177" s="469"/>
    </row>
    <row r="178" spans="2:36" hidden="1" x14ac:dyDescent="0.25">
      <c r="B178" s="469"/>
      <c r="C178" s="469"/>
      <c r="D178" s="469"/>
      <c r="E178" s="469"/>
      <c r="F178" s="469"/>
      <c r="G178" s="469"/>
      <c r="H178" s="469"/>
      <c r="I178" s="469"/>
      <c r="J178" s="469"/>
      <c r="K178" s="469"/>
      <c r="L178" s="469"/>
      <c r="M178" s="469"/>
      <c r="N178" s="469"/>
      <c r="O178" s="469"/>
      <c r="P178" s="469"/>
      <c r="Q178" s="469"/>
      <c r="R178" s="469"/>
      <c r="S178" s="469"/>
      <c r="T178" s="469"/>
      <c r="U178" s="469"/>
      <c r="V178" s="469"/>
      <c r="W178" s="469"/>
      <c r="X178" s="469"/>
      <c r="Y178" s="469"/>
      <c r="Z178" s="469"/>
      <c r="AA178" s="469"/>
      <c r="AB178" s="469"/>
      <c r="AC178" s="469"/>
      <c r="AD178" s="469"/>
      <c r="AE178" s="469"/>
      <c r="AF178" s="469"/>
      <c r="AG178" s="469"/>
      <c r="AH178" s="469"/>
      <c r="AI178" s="469"/>
      <c r="AJ178" s="469"/>
    </row>
    <row r="179" spans="2:36" hidden="1" x14ac:dyDescent="0.25">
      <c r="B179" s="469"/>
      <c r="C179" s="469"/>
      <c r="D179" s="469"/>
      <c r="E179" s="469"/>
      <c r="F179" s="469"/>
      <c r="G179" s="469"/>
      <c r="H179" s="469"/>
      <c r="I179" s="469"/>
      <c r="J179" s="469"/>
      <c r="K179" s="469"/>
      <c r="L179" s="469"/>
      <c r="M179" s="469"/>
      <c r="N179" s="469"/>
      <c r="O179" s="469"/>
      <c r="P179" s="469"/>
      <c r="Q179" s="469"/>
      <c r="R179" s="469"/>
      <c r="S179" s="469"/>
      <c r="T179" s="469"/>
      <c r="U179" s="469"/>
      <c r="V179" s="469"/>
      <c r="W179" s="469"/>
      <c r="X179" s="469"/>
      <c r="Y179" s="469"/>
      <c r="Z179" s="469"/>
      <c r="AA179" s="469"/>
      <c r="AB179" s="469"/>
      <c r="AC179" s="469"/>
      <c r="AD179" s="469"/>
      <c r="AE179" s="469"/>
      <c r="AF179" s="469"/>
      <c r="AG179" s="469"/>
      <c r="AH179" s="469"/>
      <c r="AI179" s="469"/>
      <c r="AJ179" s="469"/>
    </row>
    <row r="180" spans="2:36" hidden="1" x14ac:dyDescent="0.25">
      <c r="B180" s="469"/>
      <c r="C180" s="469"/>
      <c r="D180" s="469"/>
      <c r="E180" s="469"/>
      <c r="F180" s="469"/>
      <c r="G180" s="469"/>
      <c r="H180" s="469"/>
      <c r="I180" s="469"/>
      <c r="J180" s="469"/>
      <c r="K180" s="469"/>
      <c r="L180" s="469"/>
      <c r="M180" s="469"/>
      <c r="N180" s="469"/>
      <c r="O180" s="469"/>
      <c r="P180" s="469"/>
      <c r="Q180" s="469"/>
      <c r="R180" s="469"/>
      <c r="S180" s="469"/>
      <c r="T180" s="469"/>
      <c r="U180" s="469"/>
      <c r="V180" s="469"/>
      <c r="W180" s="469"/>
      <c r="X180" s="469"/>
      <c r="Y180" s="469"/>
      <c r="Z180" s="469"/>
      <c r="AA180" s="469"/>
      <c r="AB180" s="469"/>
      <c r="AC180" s="469"/>
      <c r="AD180" s="469"/>
      <c r="AE180" s="469"/>
      <c r="AF180" s="469"/>
      <c r="AG180" s="469"/>
      <c r="AH180" s="469"/>
      <c r="AI180" s="469"/>
      <c r="AJ180" s="469"/>
    </row>
    <row r="181" spans="2:36" hidden="1" x14ac:dyDescent="0.25">
      <c r="B181" s="469"/>
      <c r="C181" s="469"/>
      <c r="D181" s="469"/>
      <c r="E181" s="469"/>
      <c r="F181" s="469"/>
      <c r="G181" s="469"/>
      <c r="H181" s="469"/>
      <c r="I181" s="469"/>
      <c r="J181" s="469"/>
      <c r="K181" s="469"/>
      <c r="L181" s="469"/>
      <c r="M181" s="469"/>
      <c r="N181" s="469"/>
      <c r="O181" s="469"/>
      <c r="P181" s="469"/>
      <c r="Q181" s="469"/>
      <c r="R181" s="469"/>
      <c r="S181" s="469"/>
      <c r="T181" s="469"/>
      <c r="U181" s="469"/>
      <c r="V181" s="469"/>
      <c r="W181" s="469"/>
      <c r="X181" s="469"/>
      <c r="Y181" s="469"/>
      <c r="Z181" s="469"/>
      <c r="AA181" s="469"/>
      <c r="AB181" s="469"/>
      <c r="AC181" s="469"/>
      <c r="AD181" s="469"/>
      <c r="AE181" s="469"/>
      <c r="AF181" s="469"/>
      <c r="AG181" s="469"/>
      <c r="AH181" s="469"/>
      <c r="AI181" s="469"/>
      <c r="AJ181" s="469"/>
    </row>
    <row r="182" spans="2:36" hidden="1" x14ac:dyDescent="0.25">
      <c r="B182" s="469"/>
      <c r="C182" s="469"/>
      <c r="D182" s="469"/>
      <c r="E182" s="469"/>
      <c r="F182" s="469"/>
      <c r="G182" s="469"/>
      <c r="H182" s="469"/>
      <c r="I182" s="469"/>
      <c r="J182" s="469"/>
      <c r="K182" s="469"/>
      <c r="L182" s="469"/>
      <c r="M182" s="469"/>
      <c r="N182" s="469"/>
      <c r="O182" s="469"/>
      <c r="P182" s="469"/>
      <c r="Q182" s="469"/>
      <c r="R182" s="469"/>
      <c r="S182" s="469"/>
      <c r="T182" s="469"/>
      <c r="U182" s="469"/>
      <c r="V182" s="469"/>
      <c r="W182" s="469"/>
      <c r="X182" s="469"/>
      <c r="Y182" s="469"/>
      <c r="Z182" s="469"/>
      <c r="AA182" s="469"/>
      <c r="AB182" s="469"/>
      <c r="AC182" s="469"/>
      <c r="AD182" s="469"/>
      <c r="AE182" s="469"/>
      <c r="AF182" s="469"/>
      <c r="AG182" s="469"/>
      <c r="AH182" s="469"/>
      <c r="AI182" s="469"/>
      <c r="AJ182" s="469"/>
    </row>
    <row r="183" spans="2:36" hidden="1" x14ac:dyDescent="0.25">
      <c r="B183" s="469"/>
      <c r="C183" s="469"/>
      <c r="D183" s="469"/>
      <c r="E183" s="469"/>
      <c r="F183" s="469"/>
      <c r="G183" s="469"/>
      <c r="H183" s="469"/>
      <c r="I183" s="469"/>
      <c r="J183" s="469"/>
      <c r="K183" s="469"/>
      <c r="L183" s="469"/>
      <c r="M183" s="469"/>
      <c r="N183" s="469"/>
      <c r="O183" s="469"/>
      <c r="P183" s="469"/>
      <c r="Q183" s="469"/>
      <c r="R183" s="469"/>
      <c r="S183" s="469"/>
      <c r="T183" s="469"/>
      <c r="U183" s="469"/>
      <c r="V183" s="469"/>
      <c r="W183" s="469"/>
      <c r="X183" s="469"/>
      <c r="Y183" s="469"/>
      <c r="Z183" s="469"/>
      <c r="AA183" s="469"/>
      <c r="AB183" s="469"/>
      <c r="AC183" s="469"/>
      <c r="AD183" s="469"/>
      <c r="AE183" s="469"/>
      <c r="AF183" s="469"/>
      <c r="AG183" s="469"/>
      <c r="AH183" s="469"/>
      <c r="AI183" s="469"/>
      <c r="AJ183" s="469"/>
    </row>
    <row r="184" spans="2:36" hidden="1" x14ac:dyDescent="0.25">
      <c r="B184" s="469"/>
      <c r="C184" s="469"/>
      <c r="D184" s="469"/>
      <c r="E184" s="469"/>
      <c r="F184" s="469"/>
      <c r="G184" s="469"/>
      <c r="H184" s="469"/>
      <c r="I184" s="469"/>
      <c r="J184" s="469"/>
      <c r="K184" s="469"/>
      <c r="L184" s="469"/>
      <c r="M184" s="469"/>
      <c r="N184" s="469"/>
      <c r="O184" s="469"/>
      <c r="P184" s="469"/>
      <c r="Q184" s="469"/>
      <c r="R184" s="469"/>
      <c r="S184" s="469"/>
      <c r="T184" s="469"/>
      <c r="U184" s="469"/>
      <c r="V184" s="469"/>
      <c r="W184" s="469"/>
      <c r="X184" s="469"/>
      <c r="Y184" s="469"/>
      <c r="Z184" s="469"/>
      <c r="AA184" s="469"/>
      <c r="AB184" s="469"/>
      <c r="AC184" s="469"/>
      <c r="AD184" s="469"/>
      <c r="AE184" s="469"/>
      <c r="AF184" s="469"/>
      <c r="AG184" s="469"/>
      <c r="AH184" s="469"/>
      <c r="AI184" s="469"/>
      <c r="AJ184" s="469"/>
    </row>
    <row r="185" spans="2:36" hidden="1" x14ac:dyDescent="0.25">
      <c r="B185" s="469"/>
      <c r="C185" s="469"/>
      <c r="D185" s="469"/>
      <c r="E185" s="469"/>
      <c r="F185" s="469"/>
      <c r="G185" s="469"/>
      <c r="H185" s="469"/>
      <c r="I185" s="469"/>
      <c r="J185" s="469"/>
      <c r="K185" s="469"/>
      <c r="L185" s="469"/>
      <c r="M185" s="469"/>
      <c r="N185" s="469"/>
      <c r="O185" s="469"/>
      <c r="P185" s="469"/>
      <c r="Q185" s="469"/>
      <c r="R185" s="469"/>
      <c r="S185" s="469"/>
      <c r="T185" s="469"/>
      <c r="U185" s="469"/>
      <c r="V185" s="469"/>
      <c r="W185" s="469"/>
      <c r="X185" s="469"/>
      <c r="Y185" s="469"/>
      <c r="Z185" s="469"/>
      <c r="AA185" s="469"/>
      <c r="AB185" s="469"/>
      <c r="AC185" s="469"/>
      <c r="AD185" s="469"/>
      <c r="AE185" s="469"/>
      <c r="AF185" s="469"/>
      <c r="AG185" s="469"/>
      <c r="AH185" s="469"/>
      <c r="AI185" s="469"/>
      <c r="AJ185" s="469"/>
    </row>
    <row r="186" spans="2:36" hidden="1" x14ac:dyDescent="0.25">
      <c r="B186" s="469"/>
      <c r="C186" s="469"/>
      <c r="D186" s="469"/>
      <c r="E186" s="469"/>
      <c r="F186" s="469"/>
      <c r="G186" s="469"/>
      <c r="H186" s="469"/>
      <c r="I186" s="469"/>
      <c r="J186" s="469"/>
      <c r="K186" s="469"/>
      <c r="L186" s="469"/>
      <c r="M186" s="469"/>
      <c r="N186" s="469"/>
      <c r="O186" s="469"/>
      <c r="P186" s="469"/>
      <c r="Q186" s="469"/>
      <c r="R186" s="469"/>
      <c r="S186" s="469"/>
      <c r="T186" s="469"/>
      <c r="U186" s="469"/>
      <c r="V186" s="469"/>
      <c r="W186" s="469"/>
      <c r="X186" s="469"/>
      <c r="Y186" s="469"/>
      <c r="Z186" s="469"/>
      <c r="AA186" s="469"/>
      <c r="AB186" s="469"/>
      <c r="AC186" s="469"/>
      <c r="AD186" s="469"/>
      <c r="AE186" s="469"/>
      <c r="AF186" s="469"/>
      <c r="AG186" s="469"/>
      <c r="AH186" s="469"/>
      <c r="AI186" s="469"/>
      <c r="AJ186" s="469"/>
    </row>
    <row r="187" spans="2:36" hidden="1" x14ac:dyDescent="0.25">
      <c r="B187" s="469"/>
      <c r="C187" s="469"/>
      <c r="D187" s="469"/>
      <c r="E187" s="469"/>
      <c r="F187" s="469"/>
      <c r="G187" s="469"/>
      <c r="H187" s="469"/>
      <c r="I187" s="469"/>
      <c r="J187" s="469"/>
      <c r="K187" s="469"/>
      <c r="L187" s="469"/>
      <c r="M187" s="469"/>
      <c r="N187" s="469"/>
      <c r="O187" s="469"/>
      <c r="P187" s="469"/>
      <c r="Q187" s="469"/>
      <c r="R187" s="469"/>
      <c r="S187" s="469"/>
      <c r="T187" s="469"/>
      <c r="U187" s="469"/>
      <c r="V187" s="469"/>
      <c r="W187" s="469"/>
      <c r="X187" s="469"/>
      <c r="Y187" s="469"/>
      <c r="Z187" s="469"/>
      <c r="AA187" s="469"/>
      <c r="AB187" s="469"/>
      <c r="AC187" s="469"/>
      <c r="AD187" s="469"/>
      <c r="AE187" s="469"/>
      <c r="AF187" s="469"/>
      <c r="AG187" s="469"/>
      <c r="AH187" s="469"/>
      <c r="AI187" s="469"/>
      <c r="AJ187" s="469"/>
    </row>
    <row r="188" spans="2:36" hidden="1" x14ac:dyDescent="0.25">
      <c r="B188" s="469"/>
      <c r="C188" s="469"/>
      <c r="D188" s="469"/>
      <c r="E188" s="469"/>
      <c r="F188" s="469"/>
      <c r="G188" s="469"/>
      <c r="H188" s="469"/>
      <c r="I188" s="469"/>
      <c r="J188" s="469"/>
      <c r="K188" s="469"/>
      <c r="L188" s="469"/>
      <c r="M188" s="469"/>
      <c r="N188" s="469"/>
      <c r="O188" s="469"/>
      <c r="P188" s="469"/>
      <c r="Q188" s="469"/>
      <c r="R188" s="469"/>
      <c r="S188" s="469"/>
      <c r="T188" s="469"/>
      <c r="U188" s="469"/>
      <c r="V188" s="469"/>
      <c r="W188" s="469"/>
      <c r="X188" s="469"/>
      <c r="Y188" s="469"/>
      <c r="Z188" s="469"/>
      <c r="AA188" s="469"/>
      <c r="AB188" s="469"/>
      <c r="AC188" s="469"/>
      <c r="AD188" s="469"/>
      <c r="AE188" s="469"/>
      <c r="AF188" s="469"/>
      <c r="AG188" s="469"/>
      <c r="AH188" s="469"/>
      <c r="AI188" s="469"/>
      <c r="AJ188" s="469"/>
    </row>
    <row r="189" spans="2:36" hidden="1" x14ac:dyDescent="0.25">
      <c r="B189" s="469"/>
      <c r="C189" s="469"/>
      <c r="D189" s="469"/>
      <c r="E189" s="469"/>
      <c r="F189" s="469"/>
      <c r="G189" s="469"/>
      <c r="H189" s="469"/>
      <c r="I189" s="469"/>
      <c r="J189" s="469"/>
      <c r="K189" s="469"/>
      <c r="L189" s="469"/>
      <c r="M189" s="469"/>
      <c r="N189" s="469"/>
      <c r="O189" s="469"/>
      <c r="P189" s="469"/>
      <c r="Q189" s="469"/>
      <c r="R189" s="469"/>
      <c r="S189" s="469"/>
      <c r="T189" s="469"/>
      <c r="U189" s="469"/>
      <c r="V189" s="469"/>
      <c r="W189" s="469"/>
      <c r="X189" s="469"/>
      <c r="Y189" s="469"/>
      <c r="Z189" s="469"/>
      <c r="AA189" s="469"/>
      <c r="AB189" s="469"/>
      <c r="AC189" s="469"/>
      <c r="AD189" s="469"/>
      <c r="AE189" s="469"/>
      <c r="AF189" s="469"/>
      <c r="AG189" s="469"/>
      <c r="AH189" s="469"/>
      <c r="AI189" s="469"/>
      <c r="AJ189" s="469"/>
    </row>
    <row r="190" spans="2:36" hidden="1" x14ac:dyDescent="0.25">
      <c r="B190" s="469"/>
      <c r="C190" s="469"/>
      <c r="D190" s="469"/>
      <c r="E190" s="469"/>
      <c r="F190" s="469"/>
      <c r="G190" s="469"/>
      <c r="H190" s="469"/>
      <c r="I190" s="469"/>
      <c r="J190" s="469"/>
      <c r="K190" s="469"/>
      <c r="L190" s="469"/>
      <c r="M190" s="469"/>
      <c r="N190" s="469"/>
      <c r="O190" s="469"/>
      <c r="P190" s="469"/>
      <c r="Q190" s="469"/>
      <c r="R190" s="469"/>
      <c r="S190" s="469"/>
      <c r="T190" s="469"/>
      <c r="U190" s="469"/>
      <c r="V190" s="469"/>
      <c r="W190" s="469"/>
      <c r="X190" s="469"/>
      <c r="Y190" s="469"/>
      <c r="Z190" s="469"/>
      <c r="AA190" s="469"/>
      <c r="AB190" s="469"/>
      <c r="AC190" s="469"/>
      <c r="AD190" s="469"/>
      <c r="AE190" s="469"/>
      <c r="AF190" s="469"/>
      <c r="AG190" s="469"/>
      <c r="AH190" s="469"/>
      <c r="AI190" s="469"/>
      <c r="AJ190" s="469"/>
    </row>
    <row r="191" spans="2:36" hidden="1" x14ac:dyDescent="0.25">
      <c r="B191" s="469"/>
      <c r="C191" s="469"/>
      <c r="D191" s="469"/>
      <c r="E191" s="469"/>
      <c r="F191" s="469"/>
      <c r="G191" s="469"/>
      <c r="H191" s="469"/>
      <c r="I191" s="469"/>
      <c r="J191" s="469"/>
      <c r="K191" s="469"/>
      <c r="L191" s="469"/>
      <c r="M191" s="469"/>
      <c r="N191" s="469"/>
      <c r="O191" s="469"/>
      <c r="P191" s="469"/>
      <c r="Q191" s="469"/>
      <c r="R191" s="469"/>
      <c r="S191" s="469"/>
      <c r="T191" s="469"/>
      <c r="U191" s="469"/>
      <c r="V191" s="469"/>
      <c r="W191" s="469"/>
      <c r="X191" s="469"/>
      <c r="Y191" s="469"/>
      <c r="Z191" s="469"/>
      <c r="AA191" s="469"/>
      <c r="AB191" s="469"/>
      <c r="AC191" s="469"/>
      <c r="AD191" s="469"/>
      <c r="AE191" s="469"/>
      <c r="AF191" s="469"/>
      <c r="AG191" s="469"/>
      <c r="AH191" s="469"/>
      <c r="AI191" s="469"/>
      <c r="AJ191" s="469"/>
    </row>
    <row r="192" spans="2:36" hidden="1" x14ac:dyDescent="0.25">
      <c r="B192" s="469"/>
      <c r="C192" s="469"/>
      <c r="D192" s="469"/>
      <c r="E192" s="469"/>
      <c r="F192" s="469"/>
      <c r="G192" s="469"/>
      <c r="H192" s="469"/>
      <c r="I192" s="469"/>
      <c r="J192" s="469"/>
      <c r="K192" s="469"/>
      <c r="L192" s="469"/>
      <c r="M192" s="469"/>
      <c r="N192" s="469"/>
      <c r="O192" s="469"/>
      <c r="P192" s="469"/>
      <c r="Q192" s="469"/>
      <c r="R192" s="469"/>
      <c r="S192" s="469"/>
      <c r="T192" s="469"/>
      <c r="U192" s="469"/>
      <c r="V192" s="469"/>
      <c r="W192" s="469"/>
      <c r="X192" s="469"/>
      <c r="Y192" s="469"/>
      <c r="Z192" s="469"/>
      <c r="AA192" s="469"/>
      <c r="AB192" s="469"/>
      <c r="AC192" s="469"/>
      <c r="AD192" s="469"/>
      <c r="AE192" s="469"/>
      <c r="AF192" s="469"/>
      <c r="AG192" s="469"/>
      <c r="AH192" s="469"/>
      <c r="AI192" s="469"/>
      <c r="AJ192" s="469"/>
    </row>
    <row r="193" spans="2:36" hidden="1" x14ac:dyDescent="0.25">
      <c r="B193" s="469"/>
      <c r="C193" s="469"/>
      <c r="D193" s="469"/>
      <c r="E193" s="469"/>
      <c r="F193" s="469"/>
      <c r="G193" s="469"/>
      <c r="H193" s="469"/>
      <c r="I193" s="469"/>
      <c r="J193" s="469"/>
      <c r="K193" s="469"/>
      <c r="L193" s="469"/>
      <c r="M193" s="469"/>
      <c r="N193" s="469"/>
      <c r="O193" s="469"/>
      <c r="P193" s="469"/>
      <c r="Q193" s="469"/>
      <c r="R193" s="469"/>
      <c r="S193" s="469"/>
      <c r="T193" s="469"/>
      <c r="U193" s="469"/>
      <c r="V193" s="469"/>
      <c r="W193" s="469"/>
      <c r="X193" s="469"/>
      <c r="Y193" s="469"/>
      <c r="Z193" s="469"/>
      <c r="AA193" s="469"/>
      <c r="AB193" s="469"/>
      <c r="AC193" s="469"/>
      <c r="AD193" s="469"/>
      <c r="AE193" s="469"/>
      <c r="AF193" s="469"/>
      <c r="AG193" s="469"/>
      <c r="AH193" s="469"/>
      <c r="AI193" s="469"/>
      <c r="AJ193" s="469"/>
    </row>
    <row r="194" spans="2:36" hidden="1" x14ac:dyDescent="0.25">
      <c r="B194" s="469"/>
      <c r="C194" s="469"/>
      <c r="D194" s="469"/>
      <c r="E194" s="469"/>
      <c r="F194" s="469"/>
      <c r="G194" s="469"/>
      <c r="H194" s="469"/>
      <c r="I194" s="469"/>
      <c r="J194" s="469"/>
      <c r="K194" s="469"/>
      <c r="L194" s="469"/>
      <c r="M194" s="469"/>
      <c r="N194" s="469"/>
      <c r="O194" s="469"/>
      <c r="P194" s="469"/>
      <c r="Q194" s="469"/>
      <c r="R194" s="469"/>
      <c r="S194" s="469"/>
      <c r="T194" s="469"/>
      <c r="U194" s="469"/>
      <c r="V194" s="469"/>
      <c r="W194" s="469"/>
      <c r="X194" s="469"/>
      <c r="Y194" s="469"/>
      <c r="Z194" s="469"/>
      <c r="AA194" s="469"/>
      <c r="AB194" s="469"/>
      <c r="AC194" s="469"/>
      <c r="AD194" s="469"/>
      <c r="AE194" s="469"/>
      <c r="AF194" s="469"/>
      <c r="AG194" s="469"/>
      <c r="AH194" s="469"/>
      <c r="AI194" s="469"/>
      <c r="AJ194" s="469"/>
    </row>
    <row r="195" spans="2:36" hidden="1" x14ac:dyDescent="0.25">
      <c r="B195" s="469"/>
      <c r="C195" s="469"/>
      <c r="D195" s="469"/>
      <c r="E195" s="469"/>
      <c r="F195" s="469"/>
      <c r="G195" s="469"/>
      <c r="H195" s="469"/>
      <c r="I195" s="469"/>
      <c r="J195" s="469"/>
      <c r="K195" s="469"/>
      <c r="L195" s="469"/>
      <c r="M195" s="469"/>
      <c r="N195" s="469"/>
      <c r="O195" s="469"/>
      <c r="P195" s="469"/>
      <c r="Q195" s="469"/>
      <c r="R195" s="469"/>
      <c r="S195" s="469"/>
      <c r="T195" s="469"/>
      <c r="U195" s="469"/>
      <c r="V195" s="469"/>
      <c r="W195" s="469"/>
      <c r="X195" s="469"/>
      <c r="Y195" s="469"/>
      <c r="Z195" s="469"/>
      <c r="AA195" s="469"/>
      <c r="AB195" s="469"/>
      <c r="AC195" s="469"/>
      <c r="AD195" s="469"/>
      <c r="AE195" s="469"/>
      <c r="AF195" s="469"/>
      <c r="AG195" s="469"/>
      <c r="AH195" s="469"/>
      <c r="AI195" s="469"/>
      <c r="AJ195" s="469"/>
    </row>
    <row r="196" spans="2:36" hidden="1" x14ac:dyDescent="0.25">
      <c r="B196" s="469"/>
      <c r="C196" s="469"/>
      <c r="D196" s="469"/>
      <c r="E196" s="469"/>
      <c r="F196" s="469"/>
      <c r="G196" s="469"/>
      <c r="H196" s="469"/>
      <c r="I196" s="469"/>
      <c r="J196" s="469"/>
      <c r="K196" s="469"/>
      <c r="L196" s="469"/>
      <c r="M196" s="469"/>
      <c r="N196" s="469"/>
      <c r="O196" s="469"/>
      <c r="P196" s="469"/>
      <c r="Q196" s="469"/>
      <c r="R196" s="469"/>
      <c r="S196" s="469"/>
      <c r="T196" s="469"/>
      <c r="U196" s="469"/>
      <c r="V196" s="469"/>
      <c r="W196" s="469"/>
      <c r="X196" s="469"/>
      <c r="Y196" s="469"/>
      <c r="Z196" s="469"/>
      <c r="AA196" s="469"/>
      <c r="AB196" s="469"/>
      <c r="AC196" s="469"/>
      <c r="AD196" s="469"/>
      <c r="AE196" s="469"/>
      <c r="AF196" s="469"/>
      <c r="AG196" s="469"/>
      <c r="AH196" s="469"/>
      <c r="AI196" s="469"/>
      <c r="AJ196" s="469"/>
    </row>
    <row r="197" spans="2:36" hidden="1" x14ac:dyDescent="0.25">
      <c r="B197" s="469"/>
      <c r="C197" s="469"/>
      <c r="D197" s="469"/>
      <c r="E197" s="469"/>
      <c r="F197" s="469"/>
      <c r="G197" s="469"/>
      <c r="H197" s="469"/>
      <c r="I197" s="469"/>
      <c r="J197" s="469"/>
      <c r="K197" s="469"/>
      <c r="L197" s="469"/>
      <c r="M197" s="469"/>
      <c r="N197" s="469"/>
      <c r="O197" s="469"/>
      <c r="P197" s="469"/>
      <c r="Q197" s="469"/>
      <c r="R197" s="469"/>
      <c r="S197" s="469"/>
      <c r="T197" s="469"/>
      <c r="U197" s="469"/>
      <c r="V197" s="469"/>
      <c r="W197" s="469"/>
      <c r="X197" s="469"/>
      <c r="Y197" s="469"/>
      <c r="Z197" s="469"/>
      <c r="AA197" s="469"/>
      <c r="AB197" s="469"/>
      <c r="AC197" s="469"/>
      <c r="AD197" s="469"/>
      <c r="AE197" s="469"/>
      <c r="AF197" s="469"/>
      <c r="AG197" s="469"/>
      <c r="AH197" s="469"/>
      <c r="AI197" s="469"/>
      <c r="AJ197" s="469"/>
    </row>
    <row r="198" spans="2:36" hidden="1" x14ac:dyDescent="0.25">
      <c r="B198" s="469"/>
      <c r="C198" s="469"/>
      <c r="D198" s="469"/>
      <c r="E198" s="469"/>
      <c r="F198" s="469"/>
      <c r="G198" s="469"/>
      <c r="H198" s="469"/>
      <c r="I198" s="469"/>
      <c r="J198" s="469"/>
      <c r="K198" s="469"/>
      <c r="L198" s="469"/>
      <c r="M198" s="469"/>
      <c r="N198" s="469"/>
      <c r="O198" s="469"/>
      <c r="P198" s="469"/>
      <c r="Q198" s="469"/>
      <c r="R198" s="469"/>
      <c r="S198" s="469"/>
      <c r="T198" s="469"/>
      <c r="U198" s="469"/>
      <c r="V198" s="469"/>
      <c r="W198" s="469"/>
      <c r="X198" s="469"/>
      <c r="Y198" s="469"/>
      <c r="Z198" s="469"/>
      <c r="AA198" s="469"/>
      <c r="AB198" s="469"/>
      <c r="AC198" s="469"/>
      <c r="AD198" s="469"/>
      <c r="AE198" s="469"/>
      <c r="AF198" s="469"/>
      <c r="AG198" s="469"/>
      <c r="AH198" s="469"/>
      <c r="AI198" s="469"/>
      <c r="AJ198" s="469"/>
    </row>
    <row r="199" spans="2:36" hidden="1" x14ac:dyDescent="0.25">
      <c r="B199" s="469"/>
      <c r="C199" s="469"/>
      <c r="D199" s="469"/>
      <c r="E199" s="469"/>
      <c r="F199" s="469"/>
      <c r="G199" s="469"/>
      <c r="H199" s="469"/>
      <c r="I199" s="469"/>
      <c r="J199" s="469"/>
      <c r="K199" s="469"/>
      <c r="L199" s="469"/>
      <c r="M199" s="469"/>
      <c r="N199" s="469"/>
      <c r="O199" s="469"/>
      <c r="P199" s="469"/>
      <c r="Q199" s="469"/>
      <c r="R199" s="469"/>
      <c r="S199" s="469"/>
      <c r="T199" s="469"/>
      <c r="U199" s="469"/>
      <c r="V199" s="469"/>
      <c r="W199" s="469"/>
      <c r="X199" s="469"/>
      <c r="Y199" s="469"/>
      <c r="Z199" s="469"/>
      <c r="AA199" s="469"/>
      <c r="AB199" s="469"/>
      <c r="AC199" s="469"/>
      <c r="AD199" s="469"/>
      <c r="AE199" s="469"/>
      <c r="AF199" s="469"/>
      <c r="AG199" s="469"/>
      <c r="AH199" s="469"/>
      <c r="AI199" s="469"/>
      <c r="AJ199" s="469"/>
    </row>
    <row r="200" spans="2:36" hidden="1" x14ac:dyDescent="0.25">
      <c r="B200" s="469"/>
      <c r="C200" s="469"/>
      <c r="D200" s="469"/>
      <c r="E200" s="469"/>
      <c r="F200" s="469"/>
      <c r="G200" s="469"/>
      <c r="H200" s="469"/>
      <c r="I200" s="469"/>
      <c r="J200" s="469"/>
      <c r="K200" s="469"/>
      <c r="L200" s="469"/>
      <c r="M200" s="469"/>
      <c r="N200" s="469"/>
      <c r="O200" s="469"/>
      <c r="P200" s="469"/>
      <c r="Q200" s="469"/>
      <c r="R200" s="469"/>
      <c r="S200" s="469"/>
      <c r="T200" s="469"/>
      <c r="U200" s="469"/>
      <c r="V200" s="469"/>
      <c r="W200" s="469"/>
      <c r="X200" s="469"/>
      <c r="Y200" s="469"/>
      <c r="Z200" s="469"/>
      <c r="AA200" s="469"/>
      <c r="AB200" s="469"/>
      <c r="AC200" s="469"/>
      <c r="AD200" s="469"/>
      <c r="AE200" s="469"/>
      <c r="AF200" s="469"/>
      <c r="AG200" s="469"/>
      <c r="AH200" s="469"/>
      <c r="AI200" s="469"/>
      <c r="AJ200" s="469"/>
    </row>
    <row r="201" spans="2:36" hidden="1" x14ac:dyDescent="0.25">
      <c r="B201" s="469"/>
      <c r="C201" s="469"/>
      <c r="D201" s="469"/>
      <c r="E201" s="469"/>
      <c r="F201" s="469"/>
      <c r="G201" s="469"/>
      <c r="H201" s="469"/>
      <c r="I201" s="469"/>
      <c r="J201" s="469"/>
      <c r="K201" s="469"/>
      <c r="L201" s="469"/>
      <c r="M201" s="469"/>
      <c r="N201" s="469"/>
      <c r="O201" s="469"/>
      <c r="P201" s="469"/>
      <c r="Q201" s="469"/>
      <c r="R201" s="469"/>
      <c r="S201" s="469"/>
      <c r="T201" s="469"/>
      <c r="U201" s="469"/>
      <c r="V201" s="469"/>
      <c r="W201" s="469"/>
      <c r="X201" s="469"/>
      <c r="Y201" s="469"/>
      <c r="Z201" s="469"/>
      <c r="AA201" s="469"/>
      <c r="AB201" s="469"/>
      <c r="AC201" s="469"/>
      <c r="AD201" s="469"/>
      <c r="AE201" s="469"/>
      <c r="AF201" s="469"/>
      <c r="AG201" s="469"/>
      <c r="AH201" s="469"/>
      <c r="AI201" s="469"/>
      <c r="AJ201" s="469"/>
    </row>
    <row r="202" spans="2:36" hidden="1" x14ac:dyDescent="0.25">
      <c r="B202" s="469"/>
      <c r="C202" s="469"/>
      <c r="D202" s="469"/>
      <c r="E202" s="469"/>
      <c r="F202" s="469"/>
      <c r="G202" s="469"/>
      <c r="H202" s="469"/>
      <c r="I202" s="469"/>
      <c r="J202" s="469"/>
      <c r="K202" s="469"/>
      <c r="L202" s="469"/>
      <c r="M202" s="469"/>
      <c r="N202" s="469"/>
      <c r="O202" s="469"/>
      <c r="P202" s="469"/>
      <c r="Q202" s="469"/>
      <c r="R202" s="469"/>
      <c r="S202" s="469"/>
      <c r="T202" s="469"/>
      <c r="U202" s="469"/>
      <c r="V202" s="469"/>
      <c r="W202" s="469"/>
      <c r="X202" s="469"/>
      <c r="Y202" s="469"/>
      <c r="Z202" s="469"/>
      <c r="AA202" s="469"/>
      <c r="AB202" s="469"/>
      <c r="AC202" s="469"/>
      <c r="AD202" s="469"/>
      <c r="AE202" s="469"/>
      <c r="AF202" s="469"/>
      <c r="AG202" s="469"/>
      <c r="AH202" s="469"/>
      <c r="AI202" s="469"/>
      <c r="AJ202" s="469"/>
    </row>
    <row r="203" spans="2:36" hidden="1" x14ac:dyDescent="0.25">
      <c r="B203" s="469"/>
      <c r="C203" s="469"/>
      <c r="D203" s="469"/>
      <c r="E203" s="469"/>
      <c r="F203" s="469"/>
      <c r="G203" s="469"/>
      <c r="H203" s="469"/>
      <c r="I203" s="469"/>
      <c r="J203" s="469"/>
      <c r="K203" s="469"/>
      <c r="L203" s="469"/>
      <c r="M203" s="469"/>
      <c r="N203" s="469"/>
      <c r="O203" s="469"/>
      <c r="P203" s="469"/>
      <c r="Q203" s="469"/>
      <c r="R203" s="469"/>
      <c r="S203" s="469"/>
      <c r="T203" s="469"/>
      <c r="U203" s="469"/>
      <c r="V203" s="469"/>
      <c r="W203" s="469"/>
      <c r="X203" s="469"/>
      <c r="Y203" s="469"/>
      <c r="Z203" s="469"/>
      <c r="AA203" s="469"/>
      <c r="AB203" s="469"/>
      <c r="AC203" s="469"/>
      <c r="AD203" s="469"/>
      <c r="AE203" s="469"/>
      <c r="AF203" s="469"/>
      <c r="AG203" s="469"/>
      <c r="AH203" s="469"/>
      <c r="AI203" s="469"/>
      <c r="AJ203" s="469"/>
    </row>
    <row r="204" spans="2:36" hidden="1" x14ac:dyDescent="0.25">
      <c r="B204" s="469"/>
      <c r="C204" s="469"/>
      <c r="D204" s="469"/>
      <c r="E204" s="469"/>
      <c r="F204" s="469"/>
      <c r="G204" s="469"/>
      <c r="H204" s="469"/>
      <c r="I204" s="469"/>
      <c r="J204" s="469"/>
      <c r="K204" s="469"/>
      <c r="L204" s="469"/>
      <c r="M204" s="469"/>
      <c r="N204" s="469"/>
      <c r="O204" s="469"/>
      <c r="P204" s="469"/>
      <c r="Q204" s="469"/>
      <c r="R204" s="469"/>
      <c r="S204" s="469"/>
      <c r="T204" s="469"/>
      <c r="U204" s="469"/>
      <c r="V204" s="469"/>
      <c r="W204" s="469"/>
      <c r="X204" s="469"/>
      <c r="Y204" s="469"/>
      <c r="Z204" s="469"/>
      <c r="AA204" s="469"/>
      <c r="AB204" s="469"/>
      <c r="AC204" s="469"/>
      <c r="AD204" s="469"/>
      <c r="AE204" s="469"/>
      <c r="AF204" s="469"/>
      <c r="AG204" s="469"/>
      <c r="AH204" s="469"/>
      <c r="AI204" s="469"/>
      <c r="AJ204" s="469"/>
    </row>
    <row r="205" spans="2:36" hidden="1" x14ac:dyDescent="0.25">
      <c r="B205" s="469"/>
      <c r="C205" s="469"/>
      <c r="D205" s="469"/>
      <c r="E205" s="469"/>
      <c r="F205" s="469"/>
      <c r="G205" s="469"/>
      <c r="H205" s="469"/>
      <c r="I205" s="469"/>
      <c r="J205" s="469"/>
      <c r="K205" s="469"/>
      <c r="L205" s="469"/>
      <c r="M205" s="469"/>
      <c r="N205" s="469"/>
      <c r="O205" s="469"/>
      <c r="P205" s="469"/>
      <c r="Q205" s="469"/>
      <c r="R205" s="469"/>
      <c r="S205" s="469"/>
      <c r="T205" s="469"/>
      <c r="U205" s="469"/>
      <c r="V205" s="469"/>
      <c r="W205" s="469"/>
      <c r="X205" s="469"/>
      <c r="Y205" s="469"/>
      <c r="Z205" s="469"/>
      <c r="AA205" s="469"/>
      <c r="AB205" s="469"/>
      <c r="AC205" s="469"/>
      <c r="AD205" s="469"/>
      <c r="AE205" s="469"/>
      <c r="AF205" s="469"/>
      <c r="AG205" s="469"/>
      <c r="AH205" s="469"/>
      <c r="AI205" s="469"/>
      <c r="AJ205" s="469"/>
    </row>
    <row r="206" spans="2:36" hidden="1" x14ac:dyDescent="0.25">
      <c r="B206" s="469"/>
      <c r="C206" s="469"/>
      <c r="D206" s="469"/>
      <c r="E206" s="469"/>
      <c r="F206" s="469"/>
      <c r="G206" s="469"/>
      <c r="H206" s="469"/>
      <c r="I206" s="469"/>
      <c r="J206" s="469"/>
      <c r="K206" s="469"/>
      <c r="L206" s="469"/>
      <c r="M206" s="469"/>
      <c r="N206" s="469"/>
      <c r="O206" s="469"/>
      <c r="P206" s="469"/>
      <c r="Q206" s="469"/>
      <c r="R206" s="469"/>
      <c r="S206" s="469"/>
      <c r="T206" s="469"/>
      <c r="U206" s="469"/>
      <c r="V206" s="469"/>
      <c r="W206" s="469"/>
      <c r="X206" s="469"/>
      <c r="Y206" s="469"/>
      <c r="Z206" s="469"/>
      <c r="AA206" s="469"/>
      <c r="AB206" s="469"/>
      <c r="AC206" s="469"/>
      <c r="AD206" s="469"/>
      <c r="AE206" s="469"/>
      <c r="AF206" s="469"/>
      <c r="AG206" s="469"/>
      <c r="AH206" s="469"/>
      <c r="AI206" s="469"/>
      <c r="AJ206" s="469"/>
    </row>
    <row r="207" spans="2:36" hidden="1" x14ac:dyDescent="0.25">
      <c r="B207" s="469"/>
      <c r="C207" s="469"/>
      <c r="D207" s="469"/>
      <c r="E207" s="469"/>
      <c r="F207" s="469"/>
      <c r="G207" s="469"/>
      <c r="H207" s="469"/>
      <c r="I207" s="469"/>
      <c r="J207" s="469"/>
      <c r="K207" s="469"/>
      <c r="L207" s="469"/>
      <c r="M207" s="469"/>
      <c r="N207" s="469"/>
      <c r="O207" s="469"/>
      <c r="P207" s="469"/>
      <c r="Q207" s="469"/>
      <c r="R207" s="469"/>
      <c r="S207" s="469"/>
      <c r="T207" s="469"/>
      <c r="U207" s="469"/>
      <c r="V207" s="469"/>
      <c r="W207" s="469"/>
      <c r="X207" s="469"/>
      <c r="Y207" s="469"/>
      <c r="Z207" s="469"/>
      <c r="AA207" s="469"/>
      <c r="AB207" s="469"/>
      <c r="AC207" s="469"/>
      <c r="AD207" s="469"/>
      <c r="AE207" s="469"/>
      <c r="AF207" s="469"/>
      <c r="AG207" s="469"/>
      <c r="AH207" s="469"/>
      <c r="AI207" s="469"/>
      <c r="AJ207" s="469"/>
    </row>
    <row r="208" spans="2:36" hidden="1" x14ac:dyDescent="0.25">
      <c r="B208" s="469"/>
      <c r="C208" s="469"/>
      <c r="D208" s="469"/>
      <c r="E208" s="469"/>
      <c r="F208" s="469"/>
      <c r="G208" s="469"/>
      <c r="H208" s="469"/>
      <c r="I208" s="469"/>
      <c r="J208" s="469"/>
      <c r="K208" s="469"/>
      <c r="L208" s="469"/>
      <c r="M208" s="469"/>
      <c r="N208" s="469"/>
      <c r="O208" s="469"/>
      <c r="P208" s="469"/>
      <c r="Q208" s="469"/>
      <c r="R208" s="469"/>
      <c r="S208" s="469"/>
      <c r="T208" s="469"/>
      <c r="U208" s="469"/>
      <c r="V208" s="469"/>
      <c r="W208" s="469"/>
      <c r="X208" s="469"/>
      <c r="Y208" s="469"/>
      <c r="Z208" s="469"/>
      <c r="AA208" s="469"/>
      <c r="AB208" s="469"/>
      <c r="AC208" s="469"/>
      <c r="AD208" s="469"/>
      <c r="AE208" s="469"/>
      <c r="AF208" s="469"/>
      <c r="AG208" s="469"/>
      <c r="AH208" s="469"/>
      <c r="AI208" s="469"/>
      <c r="AJ208" s="469"/>
    </row>
    <row r="209" spans="2:36" hidden="1" x14ac:dyDescent="0.25">
      <c r="B209" s="469"/>
      <c r="C209" s="469"/>
      <c r="D209" s="469"/>
      <c r="E209" s="469"/>
      <c r="F209" s="469"/>
      <c r="G209" s="469"/>
      <c r="H209" s="469"/>
      <c r="I209" s="469"/>
      <c r="J209" s="469"/>
      <c r="K209" s="469"/>
      <c r="L209" s="469"/>
      <c r="M209" s="469"/>
      <c r="N209" s="469"/>
      <c r="O209" s="469"/>
      <c r="P209" s="469"/>
      <c r="Q209" s="469"/>
      <c r="R209" s="469"/>
      <c r="S209" s="469"/>
      <c r="T209" s="469"/>
      <c r="U209" s="469"/>
      <c r="V209" s="469"/>
      <c r="W209" s="469"/>
      <c r="X209" s="469"/>
      <c r="Y209" s="469"/>
      <c r="Z209" s="469"/>
      <c r="AA209" s="469"/>
      <c r="AB209" s="469"/>
      <c r="AC209" s="469"/>
      <c r="AD209" s="469"/>
      <c r="AE209" s="469"/>
      <c r="AF209" s="469"/>
      <c r="AG209" s="469"/>
      <c r="AH209" s="469"/>
      <c r="AI209" s="469"/>
      <c r="AJ209" s="469"/>
    </row>
    <row r="210" spans="2:36" hidden="1" x14ac:dyDescent="0.25">
      <c r="B210" s="469"/>
      <c r="C210" s="469"/>
      <c r="D210" s="469"/>
      <c r="E210" s="469"/>
      <c r="F210" s="469"/>
      <c r="G210" s="469"/>
      <c r="H210" s="469"/>
      <c r="I210" s="469"/>
      <c r="J210" s="469"/>
      <c r="K210" s="469"/>
      <c r="L210" s="469"/>
      <c r="M210" s="469"/>
      <c r="N210" s="469"/>
      <c r="O210" s="469"/>
      <c r="P210" s="469"/>
      <c r="Q210" s="469"/>
      <c r="R210" s="469"/>
      <c r="S210" s="469"/>
      <c r="T210" s="469"/>
      <c r="U210" s="469"/>
      <c r="V210" s="469"/>
      <c r="W210" s="469"/>
      <c r="X210" s="469"/>
      <c r="Y210" s="469"/>
      <c r="Z210" s="469"/>
      <c r="AA210" s="469"/>
      <c r="AB210" s="469"/>
      <c r="AC210" s="469"/>
      <c r="AD210" s="469"/>
      <c r="AE210" s="469"/>
      <c r="AF210" s="469"/>
      <c r="AG210" s="469"/>
      <c r="AH210" s="469"/>
      <c r="AI210" s="469"/>
      <c r="AJ210" s="469"/>
    </row>
    <row r="211" spans="2:36" hidden="1" x14ac:dyDescent="0.25">
      <c r="B211" s="469"/>
      <c r="C211" s="469"/>
      <c r="D211" s="469"/>
      <c r="E211" s="469"/>
      <c r="F211" s="469"/>
      <c r="G211" s="469"/>
      <c r="H211" s="469"/>
      <c r="I211" s="469"/>
      <c r="J211" s="469"/>
      <c r="K211" s="469"/>
      <c r="L211" s="469"/>
      <c r="M211" s="469"/>
      <c r="N211" s="469"/>
      <c r="O211" s="469"/>
      <c r="P211" s="469"/>
      <c r="Q211" s="469"/>
      <c r="R211" s="469"/>
      <c r="S211" s="469"/>
      <c r="T211" s="469"/>
      <c r="U211" s="469"/>
      <c r="V211" s="469"/>
      <c r="W211" s="469"/>
      <c r="X211" s="469"/>
      <c r="Y211" s="469"/>
      <c r="Z211" s="469"/>
      <c r="AA211" s="469"/>
      <c r="AB211" s="469"/>
      <c r="AC211" s="469"/>
      <c r="AD211" s="469"/>
      <c r="AE211" s="469"/>
      <c r="AF211" s="469"/>
      <c r="AG211" s="469"/>
      <c r="AH211" s="469"/>
      <c r="AI211" s="469"/>
      <c r="AJ211" s="469"/>
    </row>
    <row r="212" spans="2:36" hidden="1" x14ac:dyDescent="0.25">
      <c r="B212" s="469"/>
      <c r="C212" s="469"/>
      <c r="D212" s="469"/>
      <c r="E212" s="469"/>
      <c r="F212" s="469"/>
      <c r="G212" s="469"/>
      <c r="H212" s="469"/>
      <c r="I212" s="469"/>
      <c r="J212" s="469"/>
      <c r="K212" s="469"/>
      <c r="L212" s="469"/>
      <c r="M212" s="469"/>
      <c r="N212" s="469"/>
      <c r="O212" s="469"/>
      <c r="P212" s="469"/>
      <c r="Q212" s="469"/>
      <c r="R212" s="469"/>
      <c r="S212" s="469"/>
      <c r="T212" s="469"/>
      <c r="U212" s="469"/>
      <c r="V212" s="469"/>
      <c r="W212" s="469"/>
      <c r="X212" s="469"/>
      <c r="Y212" s="469"/>
      <c r="Z212" s="469"/>
      <c r="AA212" s="469"/>
      <c r="AB212" s="469"/>
      <c r="AC212" s="469"/>
      <c r="AD212" s="469"/>
      <c r="AE212" s="469"/>
      <c r="AF212" s="469"/>
      <c r="AG212" s="469"/>
      <c r="AH212" s="469"/>
      <c r="AI212" s="469"/>
      <c r="AJ212" s="469"/>
    </row>
    <row r="213" spans="2:36" hidden="1" x14ac:dyDescent="0.25">
      <c r="B213" s="469"/>
      <c r="C213" s="469"/>
      <c r="D213" s="469"/>
      <c r="E213" s="469"/>
      <c r="F213" s="469"/>
      <c r="G213" s="469"/>
      <c r="H213" s="469"/>
      <c r="I213" s="469"/>
      <c r="J213" s="469"/>
      <c r="K213" s="469"/>
      <c r="L213" s="469"/>
      <c r="M213" s="469"/>
      <c r="N213" s="469"/>
      <c r="O213" s="469"/>
      <c r="P213" s="469"/>
      <c r="Q213" s="469"/>
      <c r="R213" s="469"/>
      <c r="S213" s="469"/>
      <c r="T213" s="469"/>
      <c r="U213" s="469"/>
      <c r="V213" s="469"/>
      <c r="W213" s="469"/>
      <c r="X213" s="469"/>
      <c r="Y213" s="469"/>
      <c r="Z213" s="469"/>
      <c r="AA213" s="469"/>
      <c r="AB213" s="469"/>
      <c r="AC213" s="469"/>
      <c r="AD213" s="469"/>
      <c r="AE213" s="469"/>
      <c r="AF213" s="469"/>
      <c r="AG213" s="469"/>
      <c r="AH213" s="469"/>
      <c r="AI213" s="469"/>
      <c r="AJ213" s="469"/>
    </row>
    <row r="214" spans="2:36" hidden="1" x14ac:dyDescent="0.25">
      <c r="B214" s="469"/>
      <c r="C214" s="469"/>
      <c r="D214" s="469"/>
      <c r="E214" s="469"/>
      <c r="F214" s="469"/>
      <c r="G214" s="469"/>
      <c r="H214" s="469"/>
      <c r="I214" s="469"/>
      <c r="J214" s="469"/>
      <c r="K214" s="469"/>
      <c r="L214" s="469"/>
      <c r="M214" s="469"/>
      <c r="N214" s="469"/>
      <c r="O214" s="469"/>
      <c r="P214" s="469"/>
      <c r="Q214" s="469"/>
      <c r="R214" s="469"/>
      <c r="S214" s="469"/>
      <c r="T214" s="469"/>
      <c r="U214" s="469"/>
      <c r="V214" s="469"/>
      <c r="W214" s="469"/>
      <c r="X214" s="469"/>
      <c r="Y214" s="469"/>
      <c r="Z214" s="469"/>
      <c r="AA214" s="469"/>
      <c r="AB214" s="469"/>
      <c r="AC214" s="469"/>
      <c r="AD214" s="469"/>
      <c r="AE214" s="469"/>
      <c r="AF214" s="469"/>
      <c r="AG214" s="469"/>
      <c r="AH214" s="469"/>
      <c r="AI214" s="469"/>
      <c r="AJ214" s="469"/>
    </row>
    <row r="215" spans="2:36" hidden="1" x14ac:dyDescent="0.25">
      <c r="B215" s="469"/>
      <c r="C215" s="469"/>
      <c r="D215" s="469"/>
      <c r="E215" s="469"/>
      <c r="F215" s="469"/>
      <c r="G215" s="469"/>
      <c r="H215" s="469"/>
      <c r="I215" s="469"/>
      <c r="J215" s="469"/>
      <c r="K215" s="469"/>
      <c r="L215" s="469"/>
      <c r="M215" s="469"/>
      <c r="N215" s="469"/>
      <c r="O215" s="469"/>
      <c r="P215" s="469"/>
      <c r="Q215" s="469"/>
      <c r="R215" s="469"/>
      <c r="S215" s="469"/>
      <c r="T215" s="469"/>
      <c r="U215" s="469"/>
      <c r="V215" s="469"/>
      <c r="W215" s="469"/>
      <c r="X215" s="469"/>
      <c r="Y215" s="469"/>
      <c r="Z215" s="469"/>
      <c r="AA215" s="469"/>
      <c r="AB215" s="469"/>
      <c r="AC215" s="469"/>
      <c r="AD215" s="469"/>
      <c r="AE215" s="469"/>
      <c r="AF215" s="469"/>
      <c r="AG215" s="469"/>
      <c r="AH215" s="469"/>
      <c r="AI215" s="469"/>
      <c r="AJ215" s="469"/>
    </row>
    <row r="216" spans="2:36" hidden="1" x14ac:dyDescent="0.25">
      <c r="B216" s="469"/>
      <c r="C216" s="469"/>
      <c r="D216" s="469"/>
      <c r="E216" s="469"/>
      <c r="F216" s="469"/>
      <c r="G216" s="469"/>
      <c r="H216" s="469"/>
      <c r="I216" s="469"/>
      <c r="J216" s="469"/>
      <c r="K216" s="469"/>
      <c r="L216" s="469"/>
      <c r="M216" s="469"/>
      <c r="N216" s="469"/>
      <c r="O216" s="469"/>
      <c r="P216" s="469"/>
      <c r="Q216" s="469"/>
      <c r="R216" s="469"/>
      <c r="S216" s="469"/>
      <c r="T216" s="469"/>
      <c r="U216" s="469"/>
      <c r="V216" s="469"/>
      <c r="W216" s="469"/>
      <c r="X216" s="469"/>
      <c r="Y216" s="469"/>
      <c r="Z216" s="469"/>
      <c r="AA216" s="469"/>
      <c r="AB216" s="469"/>
      <c r="AC216" s="469"/>
      <c r="AD216" s="469"/>
      <c r="AE216" s="469"/>
      <c r="AF216" s="469"/>
      <c r="AG216" s="469"/>
      <c r="AH216" s="469"/>
      <c r="AI216" s="469"/>
      <c r="AJ216" s="469"/>
    </row>
    <row r="217" spans="2:36" hidden="1" x14ac:dyDescent="0.25">
      <c r="B217" s="469"/>
      <c r="C217" s="469"/>
      <c r="D217" s="469"/>
      <c r="E217" s="469"/>
      <c r="F217" s="469"/>
      <c r="G217" s="469"/>
      <c r="H217" s="469"/>
      <c r="I217" s="469"/>
      <c r="J217" s="469"/>
      <c r="K217" s="469"/>
      <c r="L217" s="469"/>
      <c r="M217" s="469"/>
      <c r="N217" s="469"/>
      <c r="O217" s="469"/>
      <c r="P217" s="469"/>
      <c r="Q217" s="469"/>
      <c r="R217" s="469"/>
      <c r="S217" s="469"/>
      <c r="T217" s="469"/>
      <c r="U217" s="469"/>
      <c r="V217" s="469"/>
      <c r="W217" s="469"/>
      <c r="X217" s="469"/>
      <c r="Y217" s="469"/>
      <c r="Z217" s="469"/>
      <c r="AA217" s="469"/>
      <c r="AB217" s="469"/>
      <c r="AC217" s="469"/>
      <c r="AD217" s="469"/>
      <c r="AE217" s="469"/>
      <c r="AF217" s="469"/>
      <c r="AG217" s="469"/>
      <c r="AH217" s="469"/>
      <c r="AI217" s="469"/>
      <c r="AJ217" s="469"/>
    </row>
    <row r="218" spans="2:36" hidden="1" x14ac:dyDescent="0.25">
      <c r="B218" s="469"/>
      <c r="C218" s="469"/>
      <c r="D218" s="469"/>
      <c r="E218" s="469"/>
      <c r="F218" s="469"/>
      <c r="G218" s="469"/>
      <c r="H218" s="469"/>
      <c r="I218" s="469"/>
      <c r="J218" s="469"/>
      <c r="K218" s="469"/>
      <c r="L218" s="469"/>
      <c r="M218" s="469"/>
      <c r="N218" s="469"/>
      <c r="O218" s="469"/>
      <c r="P218" s="469"/>
      <c r="Q218" s="469"/>
      <c r="R218" s="469"/>
      <c r="S218" s="469"/>
      <c r="T218" s="469"/>
      <c r="U218" s="469"/>
      <c r="V218" s="469"/>
      <c r="W218" s="469"/>
      <c r="X218" s="469"/>
      <c r="Y218" s="469"/>
      <c r="Z218" s="469"/>
      <c r="AA218" s="469"/>
      <c r="AB218" s="469"/>
      <c r="AC218" s="469"/>
      <c r="AD218" s="469"/>
      <c r="AE218" s="469"/>
      <c r="AF218" s="469"/>
      <c r="AG218" s="469"/>
      <c r="AH218" s="469"/>
      <c r="AI218" s="469"/>
      <c r="AJ218" s="469"/>
    </row>
    <row r="219" spans="2:36" hidden="1" x14ac:dyDescent="0.25">
      <c r="B219" s="469"/>
      <c r="C219" s="469"/>
      <c r="D219" s="469"/>
      <c r="E219" s="469"/>
      <c r="F219" s="469"/>
      <c r="G219" s="469"/>
      <c r="H219" s="469"/>
      <c r="I219" s="469"/>
      <c r="J219" s="469"/>
      <c r="K219" s="469"/>
      <c r="L219" s="469"/>
      <c r="M219" s="469"/>
      <c r="N219" s="469"/>
      <c r="O219" s="469"/>
      <c r="P219" s="469"/>
      <c r="Q219" s="469"/>
      <c r="R219" s="469"/>
      <c r="S219" s="469"/>
      <c r="T219" s="469"/>
      <c r="U219" s="469"/>
      <c r="V219" s="469"/>
      <c r="W219" s="469"/>
      <c r="X219" s="469"/>
      <c r="Y219" s="469"/>
      <c r="Z219" s="469"/>
      <c r="AA219" s="469"/>
      <c r="AB219" s="469"/>
      <c r="AC219" s="469"/>
      <c r="AD219" s="469"/>
      <c r="AE219" s="469"/>
      <c r="AF219" s="469"/>
      <c r="AG219" s="469"/>
      <c r="AH219" s="469"/>
      <c r="AI219" s="469"/>
      <c r="AJ219" s="469"/>
    </row>
    <row r="220" spans="2:36" hidden="1" x14ac:dyDescent="0.25">
      <c r="B220" s="469"/>
      <c r="C220" s="469"/>
      <c r="D220" s="469"/>
      <c r="E220" s="469"/>
      <c r="F220" s="469"/>
      <c r="G220" s="469"/>
      <c r="H220" s="469"/>
      <c r="I220" s="469"/>
      <c r="J220" s="469"/>
      <c r="K220" s="469"/>
      <c r="L220" s="469"/>
      <c r="M220" s="469"/>
      <c r="N220" s="469"/>
      <c r="O220" s="469"/>
      <c r="P220" s="469"/>
      <c r="Q220" s="469"/>
      <c r="R220" s="469"/>
      <c r="S220" s="469"/>
      <c r="T220" s="469"/>
      <c r="U220" s="469"/>
      <c r="V220" s="469"/>
      <c r="W220" s="469"/>
      <c r="X220" s="469"/>
      <c r="Y220" s="469"/>
      <c r="Z220" s="469"/>
      <c r="AA220" s="469"/>
      <c r="AB220" s="469"/>
      <c r="AC220" s="469"/>
      <c r="AD220" s="469"/>
      <c r="AE220" s="469"/>
      <c r="AF220" s="469"/>
      <c r="AG220" s="469"/>
      <c r="AH220" s="469"/>
      <c r="AI220" s="469"/>
      <c r="AJ220" s="469"/>
    </row>
    <row r="221" spans="2:36" hidden="1" x14ac:dyDescent="0.25">
      <c r="B221" s="469"/>
      <c r="C221" s="469"/>
      <c r="D221" s="469"/>
      <c r="E221" s="469"/>
      <c r="F221" s="469"/>
      <c r="G221" s="469"/>
      <c r="H221" s="469"/>
      <c r="I221" s="469"/>
      <c r="J221" s="469"/>
      <c r="K221" s="469"/>
      <c r="L221" s="469"/>
      <c r="M221" s="469"/>
      <c r="N221" s="469"/>
      <c r="O221" s="469"/>
      <c r="P221" s="469"/>
      <c r="Q221" s="469"/>
      <c r="R221" s="469"/>
      <c r="S221" s="469"/>
      <c r="T221" s="469"/>
      <c r="U221" s="469"/>
      <c r="V221" s="469"/>
      <c r="W221" s="469"/>
      <c r="X221" s="469"/>
      <c r="Y221" s="469"/>
      <c r="Z221" s="469"/>
      <c r="AA221" s="469"/>
      <c r="AB221" s="469"/>
      <c r="AC221" s="469"/>
      <c r="AD221" s="469"/>
      <c r="AE221" s="469"/>
      <c r="AF221" s="469"/>
      <c r="AG221" s="469"/>
      <c r="AH221" s="469"/>
      <c r="AI221" s="469"/>
      <c r="AJ221" s="469"/>
    </row>
    <row r="222" spans="2:36" hidden="1" x14ac:dyDescent="0.25">
      <c r="B222" s="469"/>
      <c r="C222" s="469"/>
      <c r="D222" s="469"/>
      <c r="E222" s="469"/>
      <c r="F222" s="469"/>
      <c r="G222" s="469"/>
      <c r="H222" s="469"/>
      <c r="I222" s="469"/>
      <c r="J222" s="469"/>
      <c r="K222" s="469"/>
      <c r="L222" s="469"/>
      <c r="M222" s="469"/>
      <c r="N222" s="469"/>
      <c r="O222" s="469"/>
      <c r="P222" s="469"/>
      <c r="Q222" s="469"/>
      <c r="R222" s="469"/>
      <c r="S222" s="469"/>
      <c r="T222" s="469"/>
      <c r="U222" s="469"/>
      <c r="V222" s="469"/>
      <c r="W222" s="469"/>
      <c r="X222" s="469"/>
      <c r="Y222" s="469"/>
      <c r="Z222" s="469"/>
      <c r="AA222" s="469"/>
      <c r="AB222" s="469"/>
      <c r="AC222" s="469"/>
      <c r="AD222" s="469"/>
      <c r="AE222" s="469"/>
      <c r="AF222" s="469"/>
      <c r="AG222" s="469"/>
      <c r="AH222" s="469"/>
      <c r="AI222" s="469"/>
      <c r="AJ222" s="469"/>
    </row>
  </sheetData>
  <mergeCells count="4">
    <mergeCell ref="A2:A38"/>
    <mergeCell ref="A39:A85"/>
    <mergeCell ref="A86:A90"/>
    <mergeCell ref="A91:A93"/>
  </mergeCells>
  <pageMargins left="0.511811024" right="0.511811024" top="0.78740157499999996" bottom="0.78740157499999996" header="0.31496062000000002" footer="0.31496062000000002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CCD12-CC69-4586-B0BA-398C30A9E551}">
  <sheetPr>
    <tabColor rgb="FF92D050"/>
  </sheetPr>
  <dimension ref="A1:BS221"/>
  <sheetViews>
    <sheetView zoomScale="90" zoomScaleNormal="90" workbookViewId="0">
      <pane ySplit="1" topLeftCell="A2" activePane="bottomLeft" state="frozen"/>
      <selection activeCell="O1" sqref="O1"/>
      <selection pane="bottomLeft" activeCell="A39" sqref="A39:A85"/>
    </sheetView>
  </sheetViews>
  <sheetFormatPr defaultColWidth="9.140625" defaultRowHeight="15" zeroHeight="1" x14ac:dyDescent="0.25"/>
  <cols>
    <col min="1" max="1" width="14.5703125" style="563" customWidth="1"/>
    <col min="2" max="2" width="17.7109375" style="564" customWidth="1"/>
    <col min="3" max="3" width="2.7109375" style="565" customWidth="1"/>
    <col min="4" max="4" width="17.7109375" style="564" customWidth="1"/>
    <col min="5" max="5" width="2.7109375" style="565" customWidth="1"/>
    <col min="6" max="6" width="17.7109375" style="564" customWidth="1"/>
    <col min="7" max="7" width="2.7109375" style="565" customWidth="1"/>
    <col min="8" max="8" width="17.7109375" style="564" customWidth="1"/>
    <col min="9" max="9" width="2.7109375" style="565" customWidth="1"/>
    <col min="10" max="10" width="17.7109375" style="564" customWidth="1"/>
    <col min="11" max="11" width="2.7109375" style="565" customWidth="1"/>
    <col min="12" max="12" width="17.7109375" style="564" customWidth="1"/>
    <col min="13" max="13" width="2.7109375" style="565" customWidth="1"/>
    <col min="14" max="14" width="17.7109375" style="564" customWidth="1"/>
    <col min="15" max="15" width="2.7109375" style="565" customWidth="1"/>
    <col min="16" max="16" width="17.7109375" style="564" customWidth="1"/>
    <col min="17" max="17" width="2.7109375" style="565" customWidth="1"/>
    <col min="18" max="18" width="17.7109375" style="564" customWidth="1"/>
    <col min="19" max="19" width="2.7109375" style="565" customWidth="1"/>
    <col min="20" max="20" width="17.7109375" style="564" customWidth="1"/>
    <col min="21" max="21" width="2.7109375" style="565" customWidth="1"/>
    <col min="22" max="22" width="17.7109375" style="564" customWidth="1"/>
    <col min="23" max="23" width="2.7109375" style="565" customWidth="1"/>
    <col min="24" max="24" width="17.7109375" style="564" customWidth="1"/>
    <col min="25" max="25" width="2.7109375" style="565" customWidth="1"/>
    <col min="26" max="26" width="17.7109375" style="564" customWidth="1"/>
    <col min="27" max="27" width="2.7109375" style="565" customWidth="1"/>
    <col min="28" max="28" width="17.7109375" style="564" customWidth="1"/>
    <col min="29" max="29" width="2.7109375" style="565" customWidth="1"/>
    <col min="30" max="30" width="17.7109375" style="564" customWidth="1"/>
    <col min="31" max="31" width="2.7109375" style="565" customWidth="1"/>
    <col min="32" max="32" width="17.7109375" style="564" customWidth="1"/>
    <col min="33" max="33" width="2.7109375" style="565" customWidth="1"/>
    <col min="34" max="34" width="17.7109375" style="564" customWidth="1"/>
    <col min="35" max="35" width="2.7109375" style="565" customWidth="1"/>
    <col min="36" max="36" width="17.7109375" style="564" customWidth="1"/>
    <col min="37" max="37" width="2.7109375" style="565" customWidth="1"/>
    <col min="38" max="38" width="17.7109375" style="564" customWidth="1"/>
    <col min="39" max="39" width="2.7109375" style="565" customWidth="1"/>
    <col min="40" max="40" width="17.7109375" style="564" customWidth="1"/>
    <col min="41" max="41" width="2.7109375" style="565" customWidth="1"/>
    <col min="42" max="42" width="17.7109375" style="564" customWidth="1"/>
    <col min="43" max="43" width="2.7109375" style="565" customWidth="1"/>
    <col min="44" max="44" width="17.7109375" style="564" customWidth="1"/>
    <col min="45" max="45" width="2.7109375" style="565" customWidth="1"/>
    <col min="46" max="46" width="17.7109375" style="564" customWidth="1"/>
    <col min="47" max="47" width="2.7109375" style="565" customWidth="1"/>
    <col min="48" max="48" width="17.7109375" style="564" customWidth="1"/>
    <col min="49" max="49" width="2.7109375" style="565" customWidth="1"/>
    <col min="50" max="50" width="17.7109375" style="564" customWidth="1"/>
    <col min="51" max="51" width="2.7109375" style="565" customWidth="1"/>
    <col min="52" max="52" width="17.7109375" style="564" customWidth="1"/>
    <col min="53" max="53" width="2.7109375" style="565" customWidth="1"/>
    <col min="54" max="54" width="17.7109375" style="564" customWidth="1"/>
    <col min="55" max="55" width="2.7109375" style="565" customWidth="1"/>
    <col min="56" max="56" width="17.7109375" style="564" customWidth="1"/>
    <col min="57" max="57" width="2.7109375" style="565" customWidth="1"/>
    <col min="58" max="58" width="17.7109375" style="564" customWidth="1"/>
    <col min="59" max="59" width="2.7109375" style="565" customWidth="1"/>
    <col min="60" max="60" width="17.7109375" style="564" customWidth="1"/>
    <col min="61" max="61" width="2.7109375" style="565" customWidth="1"/>
    <col min="62" max="62" width="17.7109375" style="564" customWidth="1"/>
    <col min="63" max="63" width="2.7109375" style="565" customWidth="1"/>
    <col min="64" max="64" width="17.7109375" style="564" customWidth="1"/>
    <col min="65" max="65" width="2.7109375" style="565" customWidth="1"/>
    <col min="66" max="66" width="17.7109375" style="564" customWidth="1"/>
    <col min="67" max="67" width="2.7109375" style="565" customWidth="1"/>
    <col min="68" max="68" width="17.7109375" style="564" customWidth="1"/>
    <col min="69" max="69" width="2.7109375" style="565" customWidth="1"/>
    <col min="70" max="70" width="17.7109375" style="564" customWidth="1"/>
    <col min="71" max="71" width="2.7109375" style="565" customWidth="1"/>
    <col min="72" max="16381" width="0" style="527" hidden="1" customWidth="1"/>
    <col min="16382" max="16384" width="9.140625" style="527"/>
  </cols>
  <sheetData>
    <row r="1" spans="1:71" s="464" customFormat="1" ht="64.5" thickBot="1" x14ac:dyDescent="0.3">
      <c r="A1" s="614" t="s">
        <v>13</v>
      </c>
      <c r="B1" s="608" t="s">
        <v>558</v>
      </c>
      <c r="C1" s="609" t="s">
        <v>1067</v>
      </c>
      <c r="D1" s="610" t="s">
        <v>559</v>
      </c>
      <c r="E1" s="609" t="s">
        <v>1067</v>
      </c>
      <c r="F1" s="610" t="s">
        <v>560</v>
      </c>
      <c r="G1" s="609" t="s">
        <v>1067</v>
      </c>
      <c r="H1" s="612" t="s">
        <v>561</v>
      </c>
      <c r="I1" s="609" t="s">
        <v>1067</v>
      </c>
      <c r="J1" s="613" t="s">
        <v>562</v>
      </c>
      <c r="K1" s="609" t="s">
        <v>1067</v>
      </c>
      <c r="L1" s="613" t="s">
        <v>563</v>
      </c>
      <c r="M1" s="609" t="s">
        <v>1067</v>
      </c>
      <c r="N1" s="608" t="s">
        <v>564</v>
      </c>
      <c r="O1" s="611" t="s">
        <v>1067</v>
      </c>
      <c r="P1" s="612" t="s">
        <v>565</v>
      </c>
      <c r="Q1" s="609" t="s">
        <v>1067</v>
      </c>
      <c r="R1" s="613" t="s">
        <v>566</v>
      </c>
      <c r="S1" s="609" t="s">
        <v>1067</v>
      </c>
      <c r="T1" s="613" t="s">
        <v>567</v>
      </c>
      <c r="U1" s="609" t="s">
        <v>1067</v>
      </c>
      <c r="V1" s="608" t="s">
        <v>568</v>
      </c>
      <c r="W1" s="611" t="s">
        <v>1067</v>
      </c>
      <c r="X1" s="613" t="s">
        <v>569</v>
      </c>
      <c r="Y1" s="609" t="s">
        <v>1067</v>
      </c>
      <c r="Z1" s="613" t="s">
        <v>570</v>
      </c>
      <c r="AA1" s="609" t="s">
        <v>1067</v>
      </c>
      <c r="AB1" s="613" t="s">
        <v>571</v>
      </c>
      <c r="AC1" s="611" t="s">
        <v>1067</v>
      </c>
      <c r="AD1" s="608" t="s">
        <v>572</v>
      </c>
      <c r="AE1" s="609" t="s">
        <v>1067</v>
      </c>
      <c r="AF1" s="610" t="s">
        <v>573</v>
      </c>
      <c r="AG1" s="609" t="s">
        <v>1067</v>
      </c>
      <c r="AH1" s="610" t="s">
        <v>574</v>
      </c>
      <c r="AI1" s="611" t="s">
        <v>1067</v>
      </c>
      <c r="AJ1" s="613" t="s">
        <v>575</v>
      </c>
      <c r="AK1" s="609" t="s">
        <v>1067</v>
      </c>
      <c r="AL1" s="613" t="s">
        <v>576</v>
      </c>
      <c r="AM1" s="609" t="s">
        <v>1067</v>
      </c>
      <c r="AN1" s="613" t="s">
        <v>577</v>
      </c>
      <c r="AO1" s="611" t="s">
        <v>1067</v>
      </c>
      <c r="AP1" s="608" t="s">
        <v>578</v>
      </c>
      <c r="AQ1" s="609" t="s">
        <v>1067</v>
      </c>
      <c r="AR1" s="610" t="s">
        <v>579</v>
      </c>
      <c r="AS1" s="609" t="s">
        <v>1067</v>
      </c>
      <c r="AT1" s="610" t="s">
        <v>580</v>
      </c>
      <c r="AU1" s="609" t="s">
        <v>1067</v>
      </c>
      <c r="AV1" s="612" t="s">
        <v>581</v>
      </c>
      <c r="AW1" s="609" t="s">
        <v>1067</v>
      </c>
      <c r="AX1" s="613" t="s">
        <v>582</v>
      </c>
      <c r="AY1" s="609" t="s">
        <v>1067</v>
      </c>
      <c r="AZ1" s="613" t="s">
        <v>583</v>
      </c>
      <c r="BA1" s="611" t="s">
        <v>1067</v>
      </c>
      <c r="BB1" s="608" t="s">
        <v>584</v>
      </c>
      <c r="BC1" s="609" t="s">
        <v>1067</v>
      </c>
      <c r="BD1" s="610" t="s">
        <v>585</v>
      </c>
      <c r="BE1" s="609" t="s">
        <v>1067</v>
      </c>
      <c r="BF1" s="610" t="s">
        <v>586</v>
      </c>
      <c r="BG1" s="609" t="s">
        <v>1067</v>
      </c>
      <c r="BH1" s="612" t="s">
        <v>587</v>
      </c>
      <c r="BI1" s="609" t="s">
        <v>1067</v>
      </c>
      <c r="BJ1" s="613" t="s">
        <v>588</v>
      </c>
      <c r="BK1" s="609" t="s">
        <v>1067</v>
      </c>
      <c r="BL1" s="613" t="s">
        <v>589</v>
      </c>
      <c r="BM1" s="609" t="s">
        <v>1067</v>
      </c>
      <c r="BN1" s="608" t="s">
        <v>590</v>
      </c>
      <c r="BO1" s="609" t="s">
        <v>1067</v>
      </c>
      <c r="BP1" s="612" t="s">
        <v>1070</v>
      </c>
      <c r="BQ1" s="609" t="s">
        <v>1067</v>
      </c>
      <c r="BR1" s="613" t="s">
        <v>1071</v>
      </c>
      <c r="BS1" s="611" t="s">
        <v>1067</v>
      </c>
    </row>
    <row r="2" spans="1:71" x14ac:dyDescent="0.25">
      <c r="A2" s="691" t="s">
        <v>14</v>
      </c>
      <c r="B2" s="382" cm="1">
        <f t="array" ref="B2">IFERROR(INDEX('Guias Salariais'!$D$1:$D$1000,SMALL(IF(B$1='Guias Salariais'!$C$1:$C$1000,ROW('Guias Salariais'!$C$1:$C$1000)-ROW('Guias Salariais'!$C$1)+1),ROW(1:1))),"")</f>
        <v>2000</v>
      </c>
      <c r="C2" s="497" t="b">
        <f t="shared" ref="C2:C39" si="0">IF(B2="","",AND(B2&gt;=B$105,B2&lt;=B$104))</f>
        <v>0</v>
      </c>
      <c r="D2" s="274" cm="1">
        <f t="array" ref="D2">IFERROR(INDEX('Guias Salariais'!$D$1:$D$1000,SMALL(IF(D$1='Guias Salariais'!$C$1:$C$1000,ROW('Guias Salariais'!$C$1:$C$1000)-ROW('Guias Salariais'!$C$1)+1),ROW(1:1))),"")</f>
        <v>3000</v>
      </c>
      <c r="E2" s="497" t="b">
        <f t="shared" ref="E2:E39" si="1">IF(D2="","",AND(D2&gt;=D$105,D2&lt;=D$104))</f>
        <v>0</v>
      </c>
      <c r="F2" s="274" cm="1">
        <f t="array" ref="F2">IFERROR(INDEX('Guias Salariais'!$D$1:$D$1000,SMALL(IF(F$1='Guias Salariais'!$C$1:$C$1000,ROW('Guias Salariais'!$C$1:$C$1000)-ROW('Guias Salariais'!$C$1)+1),ROW(1:1))),"")</f>
        <v>4500</v>
      </c>
      <c r="G2" s="519" t="b">
        <f t="shared" ref="G2:G38" si="2">IF(F2="","",AND(F2&gt;=F$105,F2&lt;=F$104))</f>
        <v>0</v>
      </c>
      <c r="H2" s="275" t="str" cm="1">
        <f t="array" ref="H2">IFERROR(INDEX('Guias Salariais'!$D$1:$D$1000,SMALL(IF(H$1='Guias Salariais'!$C$1:$C$1000,ROW('Guias Salariais'!$C$1:$C$1000)-ROW('Guias Salariais'!$C$1)+1),ROW(1:1))),"")</f>
        <v/>
      </c>
      <c r="I2" s="497" t="str">
        <f t="shared" ref="I2:I38" si="3">IF(H2="","",AND(H2&gt;=H$105,H2&lt;=H$104))</f>
        <v/>
      </c>
      <c r="J2" s="273" t="str" cm="1">
        <f t="array" ref="J2">IFERROR(INDEX('Guias Salariais'!$D$1:$D$1000,SMALL(IF(J$1='Guias Salariais'!$C$1:$C$1000,ROW('Guias Salariais'!$C$1:$C$1000)-ROW('Guias Salariais'!$C$1)+1),ROW(1:1))),"")</f>
        <v/>
      </c>
      <c r="K2" s="497" t="str">
        <f t="shared" ref="K2:K38" si="4">IF(J2="","",AND(J2&gt;=J$105,J2&lt;=J$104))</f>
        <v/>
      </c>
      <c r="L2" s="273" t="str" cm="1">
        <f t="array" ref="L2">IFERROR(INDEX('Guias Salariais'!$D$1:$D$1000,SMALL(IF(L$1='Guias Salariais'!$C$1:$C$1000,ROW('Guias Salariais'!$C$1:$C$1000)-ROW('Guias Salariais'!$C$1)+1),ROW(1:1))),"")</f>
        <v/>
      </c>
      <c r="M2" s="519" t="str">
        <f t="shared" ref="M2:M38" si="5">IF(L2="","",AND(L2&gt;=L$105,L2&lt;=L$104))</f>
        <v/>
      </c>
      <c r="N2" s="382" cm="1">
        <f t="array" ref="N2">IFERROR(INDEX('Guias Salariais'!$D$1:$D$1000,SMALL(IF(N$1='Guias Salariais'!$C$1:$C$1000,ROW('Guias Salariais'!$C$1:$C$1000)-ROW('Guias Salariais'!$C$1)+1),ROW(1:1))),"")</f>
        <v>8300</v>
      </c>
      <c r="O2" s="519" t="b">
        <f t="shared" ref="O2:O38" si="6">IF(N2="","",AND(N2&gt;=N$105,N2&lt;=N$104))</f>
        <v>1</v>
      </c>
      <c r="P2" s="275" cm="1">
        <f t="array" ref="P2">IFERROR(INDEX('Guias Salariais'!$D$1:$D$1000,SMALL(IF(P$1='Guias Salariais'!$C$1:$C$1000,ROW('Guias Salariais'!$C$1:$C$1000)-ROW('Guias Salariais'!$C$1)+1),ROW(1:1))),"")</f>
        <v>3898.4375</v>
      </c>
      <c r="Q2" s="497" t="b">
        <f>IF(P2="","",AND(P2&gt;=P$105,P2&lt;=P$104))</f>
        <v>1</v>
      </c>
      <c r="R2" s="273" cm="1">
        <f t="array" ref="R2">IFERROR(INDEX('Guias Salariais'!$D$1:$D$1000,SMALL(IF(R$1='Guias Salariais'!$C$1:$C$1000,ROW('Guias Salariais'!$C$1:$C$1000)-ROW('Guias Salariais'!$C$1)+1),ROW(1:1))),"")</f>
        <v>5885.9375</v>
      </c>
      <c r="S2" s="497" t="b">
        <f>IF(R2="","",AND(R2&gt;=R$105,R2&lt;=R$104))</f>
        <v>1</v>
      </c>
      <c r="T2" s="273" cm="1">
        <f t="array" ref="T2">IFERROR(INDEX('Guias Salariais'!$D$1:$D$1000,SMALL(IF(T$1='Guias Salariais'!$C$1:$C$1000,ROW('Guias Salariais'!$C$1:$C$1000)-ROW('Guias Salariais'!$C$1)+1),ROW(1:1))),"")</f>
        <v>7851.5625</v>
      </c>
      <c r="U2" s="519" t="b">
        <f>IF(T2="","",AND(T2&gt;=T$105,T2&lt;=T$104))</f>
        <v>1</v>
      </c>
      <c r="V2" s="382" cm="1">
        <f t="array" ref="V2">IFERROR(INDEX('Guias Salariais'!$D$1:$D$1000,SMALL(IF(V$1='Guias Salariais'!$C$1:$C$1000,ROW('Guias Salariais'!$C$1:$C$1000)-ROW('Guias Salariais'!$C$1)+1),ROW(1:1))),"")</f>
        <v>21425</v>
      </c>
      <c r="W2" s="519" t="b">
        <f>IF(V2="","",AND(V2&gt;=V$105,V2&lt;=V$104))</f>
        <v>1</v>
      </c>
      <c r="X2" s="275" cm="1">
        <f t="array" ref="X2">IFERROR(INDEX('Guias Salariais'!$D$1:$D$1000,SMALL(IF(X$1='Guias Salariais'!$C$1:$C$1000,ROW('Guias Salariais'!$C$1:$C$1000)-ROW('Guias Salariais'!$C$1)+1),ROW(1:1))),"")</f>
        <v>5000</v>
      </c>
      <c r="Y2" s="497" t="b">
        <f>IF(X2="","",AND(X2&gt;=X$105,X2&lt;=X$104))</f>
        <v>1</v>
      </c>
      <c r="Z2" s="273" cm="1">
        <f t="array" ref="Z2">IFERROR(INDEX('Guias Salariais'!$D$1:$D$1000,SMALL(IF(Z$1='Guias Salariais'!$C$1:$C$1000,ROW('Guias Salariais'!$C$1:$C$1000)-ROW('Guias Salariais'!$C$1)+1),ROW(1:1))),"")</f>
        <v>7000</v>
      </c>
      <c r="AA2" s="497" t="b">
        <f>IF(Z2="","",AND(Z2&gt;=Z$105,Z2&lt;=Z$104))</f>
        <v>1</v>
      </c>
      <c r="AB2" s="273" cm="1">
        <f t="array" ref="AB2">IFERROR(INDEX('Guias Salariais'!$D$1:$D$1000,SMALL(IF(AB$1='Guias Salariais'!$C$1:$C$1000,ROW('Guias Salariais'!$C$1:$C$1000)-ROW('Guias Salariais'!$C$1)+1),ROW(1:1))),"")</f>
        <v>11500</v>
      </c>
      <c r="AC2" s="519" t="b">
        <f>IF(AB2="","",AND(AB2&gt;=AB$105,AB2&lt;=AB$104))</f>
        <v>1</v>
      </c>
      <c r="AD2" s="382" cm="1">
        <f t="array" ref="AD2">IFERROR(INDEX('Guias Salariais'!$D$1:$D$1000,SMALL(IF(AD$1='Guias Salariais'!$C$1:$C$1000,ROW('Guias Salariais'!$C$1:$C$1000)-ROW('Guias Salariais'!$C$1)+1),ROW(1:1))),"")</f>
        <v>5187.5</v>
      </c>
      <c r="AE2" s="497" t="b">
        <f>IF(AD2="","",AND(AD2&gt;=AD$105,AD2&lt;=AD$104))</f>
        <v>1</v>
      </c>
      <c r="AF2" s="274" cm="1">
        <f t="array" ref="AF2">IFERROR(INDEX('Guias Salariais'!$D$1:$D$1000,SMALL(IF(AF$1='Guias Salariais'!$C$1:$C$1000,ROW('Guias Salariais'!$C$1:$C$1000)-ROW('Guias Salariais'!$C$1)+1),ROW(1:1))),"")</f>
        <v>7300</v>
      </c>
      <c r="AG2" s="497" t="b">
        <f>IF(AF2="","",AND(AF2&gt;=AF$105,AF2&lt;=AF$104))</f>
        <v>1</v>
      </c>
      <c r="AH2" s="274" cm="1">
        <f t="array" ref="AH2">IFERROR(INDEX('Guias Salariais'!$D$1:$D$1000,SMALL(IF(AH$1='Guias Salariais'!$C$1:$C$1000,ROW('Guias Salariais'!$C$1:$C$1000)-ROW('Guias Salariais'!$C$1)+1),ROW(1:1))),"")</f>
        <v>10846.875</v>
      </c>
      <c r="AI2" s="519" t="b">
        <f>IF(AH2="","",AND(AH2&gt;=AH$105,AH2&lt;=AH$104))</f>
        <v>1</v>
      </c>
      <c r="AJ2" s="275" cm="1">
        <f t="array" ref="AJ2">IFERROR(INDEX('Guias Salariais'!$D$1:$D$1000,SMALL(IF(AJ$1='Guias Salariais'!$C$1:$C$1000,ROW('Guias Salariais'!$C$1:$C$1000)-ROW('Guias Salariais'!$C$1)+1),ROW(1:1))),"")</f>
        <v>5187.5</v>
      </c>
      <c r="AK2" s="497" t="b">
        <f>IF(AJ2="","",AND(AJ2&gt;=AJ$105,AJ2&lt;=AJ$104))</f>
        <v>1</v>
      </c>
      <c r="AL2" s="273" cm="1">
        <f t="array" ref="AL2">IFERROR(INDEX('Guias Salariais'!$D$1:$D$1000,SMALL(IF(AL$1='Guias Salariais'!$C$1:$C$1000,ROW('Guias Salariais'!$C$1:$C$1000)-ROW('Guias Salariais'!$C$1)+1),ROW(1:1))),"")</f>
        <v>7300</v>
      </c>
      <c r="AM2" s="497" t="b">
        <f>IF(AL2="","",AND(AL2&gt;=AL$105,AL2&lt;=AL$104))</f>
        <v>1</v>
      </c>
      <c r="AN2" s="273" cm="1">
        <f t="array" ref="AN2">IFERROR(INDEX('Guias Salariais'!$D$1:$D$1000,SMALL(IF(AN$1='Guias Salariais'!$C$1:$C$1000,ROW('Guias Salariais'!$C$1:$C$1000)-ROW('Guias Salariais'!$C$1)+1),ROW(1:1))),"")</f>
        <v>10846.875</v>
      </c>
      <c r="AO2" s="519" t="b">
        <f>IF(AN2="","",AND(AN2&gt;=AN$105,AN2&lt;=AN$104))</f>
        <v>1</v>
      </c>
      <c r="AP2" s="382" t="str" cm="1">
        <f t="array" ref="AP2">IFERROR(INDEX('Guias Salariais'!$D$1:$D$1000,SMALL(IF(AP$1='Guias Salariais'!$C$1:$C$1000,ROW('Guias Salariais'!$C$1:$C$1000)-ROW('Guias Salariais'!$C$1)+1),ROW(1:1))),"")</f>
        <v/>
      </c>
      <c r="AQ2" s="497" t="str">
        <f>IF(AP2="","",AND(AP2&gt;=AP$105,AP2&lt;=AP$104))</f>
        <v/>
      </c>
      <c r="AR2" s="274" t="str" cm="1">
        <f t="array" ref="AR2">IFERROR(INDEX('Guias Salariais'!$D$1:$D$1000,SMALL(IF(AR$1='Guias Salariais'!$C$1:$C$1000,ROW('Guias Salariais'!$C$1:$C$1000)-ROW('Guias Salariais'!$C$1)+1),ROW(1:1))),"")</f>
        <v/>
      </c>
      <c r="AS2" s="497" t="str">
        <f>IF(AR2="","",AND(AR2&gt;=AR$105,AR2&lt;=AR$104))</f>
        <v/>
      </c>
      <c r="AT2" s="274" cm="1">
        <f t="array" ref="AT2">IFERROR(INDEX('Guias Salariais'!$D$1:$D$1000,SMALL(IF(AT$1='Guias Salariais'!$C$1:$C$1000,ROW('Guias Salariais'!$C$1:$C$1000)-ROW('Guias Salariais'!$C$1)+1),ROW(1:1))),"")</f>
        <v>5600</v>
      </c>
      <c r="AU2" s="519" t="b">
        <f>IF(AT2="","",AND(AT2&gt;=AT$105,AT2&lt;=AT$104))</f>
        <v>0</v>
      </c>
      <c r="AV2" s="275" cm="1">
        <f t="array" ref="AV2">IFERROR(INDEX('Guias Salariais'!$D$1:$D$1000,SMALL(IF(AV$1='Guias Salariais'!$C$1:$C$1000,ROW('Guias Salariais'!$C$1:$C$1000)-ROW('Guias Salariais'!$C$1)+1),ROW(1:1))),"")</f>
        <v>4968.75</v>
      </c>
      <c r="AW2" s="497" t="b">
        <f>IF(AV2="","",AND(AV2&gt;=AV$105,AV2&lt;=AV$104))</f>
        <v>1</v>
      </c>
      <c r="AX2" s="273" cm="1">
        <f t="array" ref="AX2">IFERROR(INDEX('Guias Salariais'!$D$1:$D$1000,SMALL(IF(AX$1='Guias Salariais'!$C$1:$C$1000,ROW('Guias Salariais'!$C$1:$C$1000)-ROW('Guias Salariais'!$C$1)+1),ROW(1:1))),"")</f>
        <v>9456.25</v>
      </c>
      <c r="AY2" s="497" t="b">
        <f>IF(AX2="","",AND(AX2&gt;=AX$105,AX2&lt;=AX$104))</f>
        <v>1</v>
      </c>
      <c r="AZ2" s="273" cm="1">
        <f t="array" ref="AZ2">IFERROR(INDEX('Guias Salariais'!$D$1:$D$1000,SMALL(IF(AZ$1='Guias Salariais'!$C$1:$C$1000,ROW('Guias Salariais'!$C$1:$C$1000)-ROW('Guias Salariais'!$C$1)+1),ROW(1:1))),"")</f>
        <v>12775</v>
      </c>
      <c r="BA2" s="497" t="b">
        <f>IF(AZ2="","",AND(AZ2&gt;=AZ$105,AZ2&lt;=AZ$104))</f>
        <v>1</v>
      </c>
      <c r="BB2" s="382" cm="1">
        <f t="array" ref="BB2">IFERROR(INDEX('Guias Salariais'!$D$1:$D$1000,SMALL(IF(BB$1='Guias Salariais'!$C$1:$C$1000,ROW('Guias Salariais'!$C$1:$C$1000)-ROW('Guias Salariais'!$C$1)+1),ROW(1:1))),"")</f>
        <v>5187.5</v>
      </c>
      <c r="BC2" s="497" t="b">
        <f>IF(BB2="","",AND(BB2&gt;=BB$105,BB2&lt;=BB$104))</f>
        <v>1</v>
      </c>
      <c r="BD2" s="274" cm="1">
        <f t="array" ref="BD2">IFERROR(INDEX('Guias Salariais'!$D$1:$D$1000,SMALL(IF(BD$1='Guias Salariais'!$C$1:$C$1000,ROW('Guias Salariais'!$C$1:$C$1000)-ROW('Guias Salariais'!$C$1)+1),ROW(1:1))),"")</f>
        <v>7300</v>
      </c>
      <c r="BE2" s="497" t="b">
        <f>IF(BD2="","",AND(BD2&gt;=BD$105,BD2&lt;=BD$104))</f>
        <v>1</v>
      </c>
      <c r="BF2" s="274" cm="1">
        <f t="array" ref="BF2">IFERROR(INDEX('Guias Salariais'!$D$1:$D$1000,SMALL(IF(BF$1='Guias Salariais'!$C$1:$C$1000,ROW('Guias Salariais'!$C$1:$C$1000)-ROW('Guias Salariais'!$C$1)+1),ROW(1:1))),"")</f>
        <v>14401.785714285714</v>
      </c>
      <c r="BG2" s="497" t="b">
        <f>IF(BF2="","",AND(BF2&gt;=BF$105,BF2&lt;=BF$104))</f>
        <v>1</v>
      </c>
      <c r="BH2" s="275" cm="1">
        <f t="array" ref="BH2">IFERROR(INDEX('Guias Salariais'!$D$1:$D$1000,SMALL(IF(BH$1='Guias Salariais'!$C$1:$C$1000,ROW('Guias Salariais'!$C$1:$C$1000)-ROW('Guias Salariais'!$C$1)+1),ROW(1:1))),"")</f>
        <v>7012.5</v>
      </c>
      <c r="BI2" s="497" t="b">
        <f>IF(BH2="","",AND(BH2&gt;=BH$105,BH2&lt;=BH$104))</f>
        <v>0</v>
      </c>
      <c r="BJ2" s="273" cm="1">
        <f t="array" ref="BJ2">IFERROR(INDEX('Guias Salariais'!$D$1:$D$1000,SMALL(IF(BJ$1='Guias Salariais'!$C$1:$C$1000,ROW('Guias Salariais'!$C$1:$C$1000)-ROW('Guias Salariais'!$C$1)+1),ROW(1:1))),"")</f>
        <v>9202.5</v>
      </c>
      <c r="BK2" s="497" t="b">
        <f>IF(BJ2="","",AND(BJ2&gt;=BJ$105,BJ2&lt;=BJ$104))</f>
        <v>1</v>
      </c>
      <c r="BL2" s="273" cm="1">
        <f t="array" ref="BL2">IFERROR(INDEX('Guias Salariais'!$D$1:$D$1000,SMALL(IF(BL$1='Guias Salariais'!$C$1:$C$1000,ROW('Guias Salariais'!$C$1:$C$1000)-ROW('Guias Salariais'!$C$1)+1),ROW(1:1))),"")</f>
        <v>13225</v>
      </c>
      <c r="BM2" s="497" t="b">
        <f>IF(BL2="","",AND(BL2&gt;=BL$105,BL2&lt;=BL$104))</f>
        <v>1</v>
      </c>
      <c r="BN2" s="382" cm="1">
        <f t="array" ref="BN2">IFERROR(INDEX('Guias Salariais'!$D$1:$D$1000,SMALL(IF(BN$1='Guias Salariais'!$C$1:$C$1000,ROW('Guias Salariais'!$C$1:$C$1000)-ROW('Guias Salariais'!$C$1)+1),ROW(1:1))),"")</f>
        <v>27328.125</v>
      </c>
      <c r="BO2" s="519" t="b">
        <f>IF(BN2="","",AND(BN2&gt;=BN$105,BN2&lt;=BN$104))</f>
        <v>1</v>
      </c>
      <c r="BP2" s="386" cm="1">
        <f t="array" ref="BP2">IFERROR(INDEX('Guias Salariais'!$D$1:$D$1000,SMALL(IF(BP$1='Guias Salariais'!$C$1:$C$1000,ROW('Guias Salariais'!$C$1:$C$1000)-ROW('Guias Salariais'!$C$1)+1),ROW(1:1))),"")</f>
        <v>12641.666666666668</v>
      </c>
      <c r="BQ2" s="495" t="b">
        <f>IF(BP2="","",AND(BP2&gt;=BP$105,BP2&lt;=BP$104))</f>
        <v>1</v>
      </c>
      <c r="BR2" s="386" cm="1">
        <f t="array" ref="BR2">IFERROR(INDEX('Guias Salariais'!$D$1:$D$1000,SMALL(IF(BR$1='Guias Salariais'!$C$1:$C$1000,ROW('Guias Salariais'!$C$1:$C$1000)-ROW('Guias Salariais'!$C$1)+1),ROW(1:1))),"")</f>
        <v>14500</v>
      </c>
      <c r="BS2" s="520" t="b">
        <f>IF(BR2="","",AND(BR2&gt;=BR$105,BR2&lt;=BR$104))</f>
        <v>1</v>
      </c>
    </row>
    <row r="3" spans="1:71" x14ac:dyDescent="0.25">
      <c r="A3" s="692"/>
      <c r="B3" s="383" t="str" cm="1">
        <f t="array" ref="B3">IFERROR(INDEX('Guias Salariais'!$D$1:$D$1000,SMALL(IF(B$1='Guias Salariais'!$C$1:$C$1000,ROW('Guias Salariais'!$C$1:$C$1000)-ROW('Guias Salariais'!$C$1)+1),ROW(2:2))),"")</f>
        <v/>
      </c>
      <c r="C3" s="495" t="str">
        <f t="shared" si="0"/>
        <v/>
      </c>
      <c r="D3" s="385" t="str" cm="1">
        <f t="array" ref="D3">IFERROR(INDEX('Guias Salariais'!$D$1:$D$1000,SMALL(IF(D$1='Guias Salariais'!$C$1:$C$1000,ROW('Guias Salariais'!$C$1:$C$1000)-ROW('Guias Salariais'!$C$1)+1),ROW(2:2))),"")</f>
        <v/>
      </c>
      <c r="E3" s="495" t="str">
        <f t="shared" si="1"/>
        <v/>
      </c>
      <c r="F3" s="385" t="str" cm="1">
        <f t="array" ref="F3">IFERROR(INDEX('Guias Salariais'!$D$1:$D$1000,SMALL(IF(F$1='Guias Salariais'!$C$1:$C$1000,ROW('Guias Salariais'!$C$1:$C$1000)-ROW('Guias Salariais'!$C$1)+1),ROW(2:2))),"")</f>
        <v/>
      </c>
      <c r="G3" s="520" t="str">
        <f t="shared" si="2"/>
        <v/>
      </c>
      <c r="H3" s="276" t="str" cm="1">
        <f t="array" ref="H3">IFERROR(INDEX('Guias Salariais'!$D$1:$D$1000,SMALL(IF(H$1='Guias Salariais'!$C$1:$C$1000,ROW('Guias Salariais'!$C$1:$C$1000)-ROW('Guias Salariais'!$C$1)+1),ROW(2:2))),"")</f>
        <v/>
      </c>
      <c r="I3" s="495" t="str">
        <f t="shared" si="3"/>
        <v/>
      </c>
      <c r="J3" s="386" t="str" cm="1">
        <f t="array" ref="J3">IFERROR(INDEX('Guias Salariais'!$D$1:$D$1000,SMALL(IF(J$1='Guias Salariais'!$C$1:$C$1000,ROW('Guias Salariais'!$C$1:$C$1000)-ROW('Guias Salariais'!$C$1)+1),ROW(2:2))),"")</f>
        <v/>
      </c>
      <c r="K3" s="495" t="str">
        <f t="shared" si="4"/>
        <v/>
      </c>
      <c r="L3" s="386" t="str" cm="1">
        <f t="array" ref="L3">IFERROR(INDEX('Guias Salariais'!$D$1:$D$1000,SMALL(IF(L$1='Guias Salariais'!$C$1:$C$1000,ROW('Guias Salariais'!$C$1:$C$1000)-ROW('Guias Salariais'!$C$1)+1),ROW(2:2))),"")</f>
        <v/>
      </c>
      <c r="M3" s="520" t="str">
        <f t="shared" si="5"/>
        <v/>
      </c>
      <c r="N3" s="383" cm="1">
        <f t="array" ref="N3">IFERROR(INDEX('Guias Salariais'!$D$1:$D$1000,SMALL(IF(N$1='Guias Salariais'!$C$1:$C$1000,ROW('Guias Salariais'!$C$1:$C$1000)-ROW('Guias Salariais'!$C$1)+1),ROW(2:2))),"")</f>
        <v>12500</v>
      </c>
      <c r="O3" s="520" t="b">
        <f t="shared" si="6"/>
        <v>1</v>
      </c>
      <c r="P3" s="276" cm="1">
        <f t="array" ref="P3">IFERROR(INDEX('Guias Salariais'!$D$1:$D$1000,SMALL(IF(P$1='Guias Salariais'!$C$1:$C$1000,ROW('Guias Salariais'!$C$1:$C$1000)-ROW('Guias Salariais'!$C$1)+1),ROW(2:2))),"")</f>
        <v>5000</v>
      </c>
      <c r="Q3" s="495" t="b">
        <f t="shared" ref="Q3:S3" si="7">IF(P3="","",AND(P3&gt;=P$105,P3&lt;=P$104))</f>
        <v>0</v>
      </c>
      <c r="R3" s="386" cm="1">
        <f t="array" ref="R3">IFERROR(INDEX('Guias Salariais'!$D$1:$D$1000,SMALL(IF(R$1='Guias Salariais'!$C$1:$C$1000,ROW('Guias Salariais'!$C$1:$C$1000)-ROW('Guias Salariais'!$C$1)+1),ROW(2:2))),"")</f>
        <v>6750</v>
      </c>
      <c r="S3" s="495" t="b">
        <f t="shared" si="7"/>
        <v>0</v>
      </c>
      <c r="T3" s="386" cm="1">
        <f t="array" ref="T3">IFERROR(INDEX('Guias Salariais'!$D$1:$D$1000,SMALL(IF(T$1='Guias Salariais'!$C$1:$C$1000,ROW('Guias Salariais'!$C$1:$C$1000)-ROW('Guias Salariais'!$C$1)+1),ROW(2:2))),"")</f>
        <v>9500</v>
      </c>
      <c r="U3" s="520" t="b">
        <f t="shared" ref="U3:W3" si="8">IF(T3="","",AND(T3&gt;=T$105,T3&lt;=T$104))</f>
        <v>0</v>
      </c>
      <c r="V3" s="383" cm="1">
        <f t="array" ref="V3">IFERROR(INDEX('Guias Salariais'!$D$1:$D$1000,SMALL(IF(V$1='Guias Salariais'!$C$1:$C$1000,ROW('Guias Salariais'!$C$1:$C$1000)-ROW('Guias Salariais'!$C$1)+1),ROW(2:2))),"")</f>
        <v>12746.875</v>
      </c>
      <c r="W3" s="520" t="b">
        <f t="shared" si="8"/>
        <v>1</v>
      </c>
      <c r="X3" s="276" cm="1">
        <f t="array" ref="X3">IFERROR(INDEX('Guias Salariais'!$D$1:$D$1000,SMALL(IF(X$1='Guias Salariais'!$C$1:$C$1000,ROW('Guias Salariais'!$C$1:$C$1000)-ROW('Guias Salariais'!$C$1)+1),ROW(2:2))),"")</f>
        <v>4970.6225000000004</v>
      </c>
      <c r="Y3" s="495" t="b">
        <f t="shared" ref="Y3:AA3" si="9">IF(X3="","",AND(X3&gt;=X$105,X3&lt;=X$104))</f>
        <v>1</v>
      </c>
      <c r="Z3" s="386" cm="1">
        <f t="array" ref="Z3">IFERROR(INDEX('Guias Salariais'!$D$1:$D$1000,SMALL(IF(Z$1='Guias Salariais'!$C$1:$C$1000,ROW('Guias Salariais'!$C$1:$C$1000)-ROW('Guias Salariais'!$C$1)+1),ROW(2:2))),"")</f>
        <v>6776.0387500000006</v>
      </c>
      <c r="AA3" s="495" t="b">
        <f t="shared" si="9"/>
        <v>1</v>
      </c>
      <c r="AB3" s="386" cm="1">
        <f t="array" ref="AB3">IFERROR(INDEX('Guias Salariais'!$D$1:$D$1000,SMALL(IF(AB$1='Guias Salariais'!$C$1:$C$1000,ROW('Guias Salariais'!$C$1:$C$1000)-ROW('Guias Salariais'!$C$1)+1),ROW(2:2))),"")</f>
        <v>8677.0862500000003</v>
      </c>
      <c r="AC3" s="520" t="b">
        <f t="shared" ref="AC3:AE3" si="10">IF(AB3="","",AND(AB3&gt;=AB$105,AB3&lt;=AB$104))</f>
        <v>1</v>
      </c>
      <c r="AD3" s="383" cm="1">
        <f t="array" ref="AD3">IFERROR(INDEX('Guias Salariais'!$D$1:$D$1000,SMALL(IF(AD$1='Guias Salariais'!$C$1:$C$1000,ROW('Guias Salariais'!$C$1:$C$1000)-ROW('Guias Salariais'!$C$1)+1),ROW(2:2))),"")</f>
        <v>5000</v>
      </c>
      <c r="AE3" s="495" t="b">
        <f t="shared" si="10"/>
        <v>1</v>
      </c>
      <c r="AF3" s="385" cm="1">
        <f t="array" ref="AF3">IFERROR(INDEX('Guias Salariais'!$D$1:$D$1000,SMALL(IF(AF$1='Guias Salariais'!$C$1:$C$1000,ROW('Guias Salariais'!$C$1:$C$1000)-ROW('Guias Salariais'!$C$1)+1),ROW(2:2))),"")</f>
        <v>6750</v>
      </c>
      <c r="AG3" s="495" t="b">
        <f t="shared" ref="AG3:AI3" si="11">IF(AF3="","",AND(AF3&gt;=AF$105,AF3&lt;=AF$104))</f>
        <v>1</v>
      </c>
      <c r="AH3" s="385" cm="1">
        <f t="array" ref="AH3">IFERROR(INDEX('Guias Salariais'!$D$1:$D$1000,SMALL(IF(AH$1='Guias Salariais'!$C$1:$C$1000,ROW('Guias Salariais'!$C$1:$C$1000)-ROW('Guias Salariais'!$C$1)+1),ROW(2:2))),"")</f>
        <v>9500</v>
      </c>
      <c r="AI3" s="520" t="b">
        <f t="shared" si="11"/>
        <v>1</v>
      </c>
      <c r="AJ3" s="276" cm="1">
        <f t="array" ref="AJ3">IFERROR(INDEX('Guias Salariais'!$D$1:$D$1000,SMALL(IF(AJ$1='Guias Salariais'!$C$1:$C$1000,ROW('Guias Salariais'!$C$1:$C$1000)-ROW('Guias Salariais'!$C$1)+1),ROW(2:2))),"")</f>
        <v>5000</v>
      </c>
      <c r="AK3" s="495" t="b">
        <f t="shared" ref="AK3:AM3" si="12">IF(AJ3="","",AND(AJ3&gt;=AJ$105,AJ3&lt;=AJ$104))</f>
        <v>1</v>
      </c>
      <c r="AL3" s="386" cm="1">
        <f t="array" ref="AL3">IFERROR(INDEX('Guias Salariais'!$D$1:$D$1000,SMALL(IF(AL$1='Guias Salariais'!$C$1:$C$1000,ROW('Guias Salariais'!$C$1:$C$1000)-ROW('Guias Salariais'!$C$1)+1),ROW(2:2))),"")</f>
        <v>6750</v>
      </c>
      <c r="AM3" s="495" t="b">
        <f t="shared" si="12"/>
        <v>1</v>
      </c>
      <c r="AN3" s="386" cm="1">
        <f t="array" ref="AN3">IFERROR(INDEX('Guias Salariais'!$D$1:$D$1000,SMALL(IF(AN$1='Guias Salariais'!$C$1:$C$1000,ROW('Guias Salariais'!$C$1:$C$1000)-ROW('Guias Salariais'!$C$1)+1),ROW(2:2))),"")</f>
        <v>9500</v>
      </c>
      <c r="AO3" s="520" t="b">
        <f t="shared" ref="AO3:AQ3" si="13">IF(AN3="","",AND(AN3&gt;=AN$105,AN3&lt;=AN$104))</f>
        <v>1</v>
      </c>
      <c r="AP3" s="383" t="str" cm="1">
        <f t="array" ref="AP3">IFERROR(INDEX('Guias Salariais'!$D$1:$D$1000,SMALL(IF(AP$1='Guias Salariais'!$C$1:$C$1000,ROW('Guias Salariais'!$C$1:$C$1000)-ROW('Guias Salariais'!$C$1)+1),ROW(2:2))),"")</f>
        <v/>
      </c>
      <c r="AQ3" s="495" t="str">
        <f t="shared" si="13"/>
        <v/>
      </c>
      <c r="AR3" s="385" t="str" cm="1">
        <f t="array" ref="AR3">IFERROR(INDEX('Guias Salariais'!$D$1:$D$1000,SMALL(IF(AR$1='Guias Salariais'!$C$1:$C$1000,ROW('Guias Salariais'!$C$1:$C$1000)-ROW('Guias Salariais'!$C$1)+1),ROW(2:2))),"")</f>
        <v/>
      </c>
      <c r="AS3" s="495" t="str">
        <f t="shared" ref="AS3:AU3" si="14">IF(AR3="","",AND(AR3&gt;=AR$105,AR3&lt;=AR$104))</f>
        <v/>
      </c>
      <c r="AT3" s="385" t="str" cm="1">
        <f t="array" ref="AT3">IFERROR(INDEX('Guias Salariais'!$D$1:$D$1000,SMALL(IF(AT$1='Guias Salariais'!$C$1:$C$1000,ROW('Guias Salariais'!$C$1:$C$1000)-ROW('Guias Salariais'!$C$1)+1),ROW(2:2))),"")</f>
        <v/>
      </c>
      <c r="AU3" s="520" t="str">
        <f t="shared" si="14"/>
        <v/>
      </c>
      <c r="AV3" s="276" cm="1">
        <f t="array" ref="AV3">IFERROR(INDEX('Guias Salariais'!$D$1:$D$1000,SMALL(IF(AV$1='Guias Salariais'!$C$1:$C$1000,ROW('Guias Salariais'!$C$1:$C$1000)-ROW('Guias Salariais'!$C$1)+1),ROW(2:2))),"")</f>
        <v>7000</v>
      </c>
      <c r="AW3" s="495" t="b">
        <f t="shared" ref="AW3:AY3" si="15">IF(AV3="","",AND(AV3&gt;=AV$105,AV3&lt;=AV$104))</f>
        <v>1</v>
      </c>
      <c r="AX3" s="386" cm="1">
        <f t="array" ref="AX3">IFERROR(INDEX('Guias Salariais'!$D$1:$D$1000,SMALL(IF(AX$1='Guias Salariais'!$C$1:$C$1000,ROW('Guias Salariais'!$C$1:$C$1000)-ROW('Guias Salariais'!$C$1)+1),ROW(2:2))),"")</f>
        <v>8162.5</v>
      </c>
      <c r="AY3" s="495" t="b">
        <f t="shared" si="15"/>
        <v>1</v>
      </c>
      <c r="AZ3" s="386" cm="1">
        <f t="array" ref="AZ3">IFERROR(INDEX('Guias Salariais'!$D$1:$D$1000,SMALL(IF(AZ$1='Guias Salariais'!$C$1:$C$1000,ROW('Guias Salariais'!$C$1:$C$1000)-ROW('Guias Salariais'!$C$1)+1),ROW(2:2))),"")</f>
        <v>12725</v>
      </c>
      <c r="BA3" s="495" t="b">
        <f t="shared" ref="BA3:BC3" si="16">IF(AZ3="","",AND(AZ3&gt;=AZ$105,AZ3&lt;=AZ$104))</f>
        <v>1</v>
      </c>
      <c r="BB3" s="383" cm="1">
        <f t="array" ref="BB3">IFERROR(INDEX('Guias Salariais'!$D$1:$D$1000,SMALL(IF(BB$1='Guias Salariais'!$C$1:$C$1000,ROW('Guias Salariais'!$C$1:$C$1000)-ROW('Guias Salariais'!$C$1)+1),ROW(2:2))),"")</f>
        <v>5000</v>
      </c>
      <c r="BC3" s="495" t="b">
        <f t="shared" si="16"/>
        <v>1</v>
      </c>
      <c r="BD3" s="385" cm="1">
        <f t="array" ref="BD3">IFERROR(INDEX('Guias Salariais'!$D$1:$D$1000,SMALL(IF(BD$1='Guias Salariais'!$C$1:$C$1000,ROW('Guias Salariais'!$C$1:$C$1000)-ROW('Guias Salariais'!$C$1)+1),ROW(2:2))),"")</f>
        <v>6750</v>
      </c>
      <c r="BE3" s="495" t="b">
        <f t="shared" ref="BE3:BG3" si="17">IF(BD3="","",AND(BD3&gt;=BD$105,BD3&lt;=BD$104))</f>
        <v>1</v>
      </c>
      <c r="BF3" s="385" cm="1">
        <f t="array" ref="BF3">IFERROR(INDEX('Guias Salariais'!$D$1:$D$1000,SMALL(IF(BF$1='Guias Salariais'!$C$1:$C$1000,ROW('Guias Salariais'!$C$1:$C$1000)-ROW('Guias Salariais'!$C$1)+1),ROW(2:2))),"")</f>
        <v>10846.875</v>
      </c>
      <c r="BG3" s="495" t="b">
        <f t="shared" si="17"/>
        <v>1</v>
      </c>
      <c r="BH3" s="276" cm="1">
        <f t="array" ref="BH3">IFERROR(INDEX('Guias Salariais'!$D$1:$D$1000,SMALL(IF(BH$1='Guias Salariais'!$C$1:$C$1000,ROW('Guias Salariais'!$C$1:$C$1000)-ROW('Guias Salariais'!$C$1)+1),ROW(2:2))),"")</f>
        <v>6000</v>
      </c>
      <c r="BI3" s="495" t="b">
        <f t="shared" ref="BI3:BK3" si="18">IF(BH3="","",AND(BH3&gt;=BH$105,BH3&lt;=BH$104))</f>
        <v>1</v>
      </c>
      <c r="BJ3" s="386" cm="1">
        <f t="array" ref="BJ3">IFERROR(INDEX('Guias Salariais'!$D$1:$D$1000,SMALL(IF(BJ$1='Guias Salariais'!$C$1:$C$1000,ROW('Guias Salariais'!$C$1:$C$1000)-ROW('Guias Salariais'!$C$1)+1),ROW(2:2))),"")</f>
        <v>8500</v>
      </c>
      <c r="BK3" s="495" t="b">
        <f t="shared" si="18"/>
        <v>1</v>
      </c>
      <c r="BL3" s="386" cm="1">
        <f t="array" ref="BL3">IFERROR(INDEX('Guias Salariais'!$D$1:$D$1000,SMALL(IF(BL$1='Guias Salariais'!$C$1:$C$1000,ROW('Guias Salariais'!$C$1:$C$1000)-ROW('Guias Salariais'!$C$1)+1),ROW(2:2))),"")</f>
        <v>16425</v>
      </c>
      <c r="BM3" s="495" t="b">
        <f t="shared" ref="BM3:BO3" si="19">IF(BL3="","",AND(BL3&gt;=BL$105,BL3&lt;=BL$104))</f>
        <v>1</v>
      </c>
      <c r="BN3" s="383" cm="1">
        <f t="array" ref="BN3">IFERROR(INDEX('Guias Salariais'!$D$1:$D$1000,SMALL(IF(BN$1='Guias Salariais'!$C$1:$C$1000,ROW('Guias Salariais'!$C$1:$C$1000)-ROW('Guias Salariais'!$C$1)+1),ROW(2:2))),"")</f>
        <v>18132.142857142855</v>
      </c>
      <c r="BO3" s="520" t="b">
        <f t="shared" si="19"/>
        <v>1</v>
      </c>
      <c r="BP3" s="386" cm="1">
        <f t="array" ref="BP3">IFERROR(INDEX('Guias Salariais'!$D$1:$D$1000,SMALL(IF(BP$1='Guias Salariais'!$C$1:$C$1000,ROW('Guias Salariais'!$C$1:$C$1000)-ROW('Guias Salariais'!$C$1)+1),ROW(2:2))),"")</f>
        <v>9000</v>
      </c>
      <c r="BQ3" s="495" t="b">
        <f t="shared" ref="BQ3" si="20">IF(BP3="","",AND(BP3&gt;=BP$105,BP3&lt;=BP$104))</f>
        <v>1</v>
      </c>
      <c r="BR3" s="386" cm="1">
        <f t="array" ref="BR3">IFERROR(INDEX('Guias Salariais'!$D$1:$D$1000,SMALL(IF(BR$1='Guias Salariais'!$C$1:$C$1000,ROW('Guias Salariais'!$C$1:$C$1000)-ROW('Guias Salariais'!$C$1)+1),ROW(2:2))),"")</f>
        <v>19000</v>
      </c>
      <c r="BS3" s="520" t="b">
        <f t="shared" ref="BS3" si="21">IF(BR3="","",AND(BR3&gt;=BR$105,BR3&lt;=BR$104))</f>
        <v>1</v>
      </c>
    </row>
    <row r="4" spans="1:71" x14ac:dyDescent="0.25">
      <c r="A4" s="692"/>
      <c r="B4" s="383" t="str" cm="1">
        <f t="array" ref="B4">IFERROR(INDEX('Guias Salariais'!$D$1:$D$1000,SMALL(IF(B$1='Guias Salariais'!$C$1:$C$1000,ROW('Guias Salariais'!$C$1:$C$1000)-ROW('Guias Salariais'!$C$1)+1),ROW(3:3))),"")</f>
        <v/>
      </c>
      <c r="C4" s="495" t="str">
        <f t="shared" si="0"/>
        <v/>
      </c>
      <c r="D4" s="385" t="str" cm="1">
        <f t="array" ref="D4">IFERROR(INDEX('Guias Salariais'!$D$1:$D$1000,SMALL(IF(D$1='Guias Salariais'!$C$1:$C$1000,ROW('Guias Salariais'!$C$1:$C$1000)-ROW('Guias Salariais'!$C$1)+1),ROW(3:3))),"")</f>
        <v/>
      </c>
      <c r="E4" s="495" t="str">
        <f t="shared" si="1"/>
        <v/>
      </c>
      <c r="F4" s="385" t="str" cm="1">
        <f t="array" ref="F4">IFERROR(INDEX('Guias Salariais'!$D$1:$D$1000,SMALL(IF(F$1='Guias Salariais'!$C$1:$C$1000,ROW('Guias Salariais'!$C$1:$C$1000)-ROW('Guias Salariais'!$C$1)+1),ROW(3:3))),"")</f>
        <v/>
      </c>
      <c r="G4" s="520" t="str">
        <f t="shared" si="2"/>
        <v/>
      </c>
      <c r="H4" s="276" t="str" cm="1">
        <f t="array" ref="H4">IFERROR(INDEX('Guias Salariais'!$D$1:$D$1000,SMALL(IF(H$1='Guias Salariais'!$C$1:$C$1000,ROW('Guias Salariais'!$C$1:$C$1000)-ROW('Guias Salariais'!$C$1)+1),ROW(3:3))),"")</f>
        <v/>
      </c>
      <c r="I4" s="495" t="str">
        <f t="shared" si="3"/>
        <v/>
      </c>
      <c r="J4" s="386" t="str" cm="1">
        <f t="array" ref="J4">IFERROR(INDEX('Guias Salariais'!$D$1:$D$1000,SMALL(IF(J$1='Guias Salariais'!$C$1:$C$1000,ROW('Guias Salariais'!$C$1:$C$1000)-ROW('Guias Salariais'!$C$1)+1),ROW(3:3))),"")</f>
        <v/>
      </c>
      <c r="K4" s="495" t="str">
        <f t="shared" si="4"/>
        <v/>
      </c>
      <c r="L4" s="386" t="str" cm="1">
        <f t="array" ref="L4">IFERROR(INDEX('Guias Salariais'!$D$1:$D$1000,SMALL(IF(L$1='Guias Salariais'!$C$1:$C$1000,ROW('Guias Salariais'!$C$1:$C$1000)-ROW('Guias Salariais'!$C$1)+1),ROW(3:3))),"")</f>
        <v/>
      </c>
      <c r="M4" s="520" t="str">
        <f t="shared" si="5"/>
        <v/>
      </c>
      <c r="N4" s="383" cm="1">
        <f t="array" ref="N4">IFERROR(INDEX('Guias Salariais'!$D$1:$D$1000,SMALL(IF(N$1='Guias Salariais'!$C$1:$C$1000,ROW('Guias Salariais'!$C$1:$C$1000)-ROW('Guias Salariais'!$C$1)+1),ROW(3:3))),"")</f>
        <v>8550</v>
      </c>
      <c r="O4" s="520" t="b">
        <f t="shared" si="6"/>
        <v>1</v>
      </c>
      <c r="P4" s="276" cm="1">
        <f t="array" ref="P4">IFERROR(INDEX('Guias Salariais'!$D$1:$D$1000,SMALL(IF(P$1='Guias Salariais'!$C$1:$C$1000,ROW('Guias Salariais'!$C$1:$C$1000)-ROW('Guias Salariais'!$C$1)+1),ROW(3:3))),"")</f>
        <v>3565.0287499999999</v>
      </c>
      <c r="Q4" s="495" t="b">
        <f t="shared" ref="Q4:S4" si="22">IF(P4="","",AND(P4&gt;=P$105,P4&lt;=P$104))</f>
        <v>1</v>
      </c>
      <c r="R4" s="386" cm="1">
        <f t="array" ref="R4">IFERROR(INDEX('Guias Salariais'!$D$1:$D$1000,SMALL(IF(R$1='Guias Salariais'!$C$1:$C$1000,ROW('Guias Salariais'!$C$1:$C$1000)-ROW('Guias Salariais'!$C$1)+1),ROW(3:3))),"")</f>
        <v>4400</v>
      </c>
      <c r="S4" s="495" t="b">
        <f t="shared" si="22"/>
        <v>1</v>
      </c>
      <c r="T4" s="386" cm="1">
        <f t="array" ref="T4">IFERROR(INDEX('Guias Salariais'!$D$1:$D$1000,SMALL(IF(T$1='Guias Salariais'!$C$1:$C$1000,ROW('Guias Salariais'!$C$1:$C$1000)-ROW('Guias Salariais'!$C$1)+1),ROW(3:3))),"")</f>
        <v>9000</v>
      </c>
      <c r="U4" s="520" t="b">
        <f t="shared" ref="U4:W4" si="23">IF(T4="","",AND(T4&gt;=T$105,T4&lt;=T$104))</f>
        <v>1</v>
      </c>
      <c r="V4" s="383" cm="1">
        <f t="array" ref="V4">IFERROR(INDEX('Guias Salariais'!$D$1:$D$1000,SMALL(IF(V$1='Guias Salariais'!$C$1:$C$1000,ROW('Guias Salariais'!$C$1:$C$1000)-ROW('Guias Salariais'!$C$1)+1),ROW(3:3))),"")</f>
        <v>23000</v>
      </c>
      <c r="W4" s="520" t="b">
        <f t="shared" si="23"/>
        <v>0</v>
      </c>
      <c r="X4" s="276" cm="1">
        <f t="array" ref="X4">IFERROR(INDEX('Guias Salariais'!$D$1:$D$1000,SMALL(IF(X$1='Guias Salariais'!$C$1:$C$1000,ROW('Guias Salariais'!$C$1:$C$1000)-ROW('Guias Salariais'!$C$1)+1),ROW(3:3))),"")</f>
        <v>4750</v>
      </c>
      <c r="Y4" s="495" t="b">
        <f t="shared" ref="Y4:AA4" si="24">IF(X4="","",AND(X4&gt;=X$105,X4&lt;=X$104))</f>
        <v>1</v>
      </c>
      <c r="Z4" s="386" cm="1">
        <f t="array" ref="Z4">IFERROR(INDEX('Guias Salariais'!$D$1:$D$1000,SMALL(IF(Z$1='Guias Salariais'!$C$1:$C$1000,ROW('Guias Salariais'!$C$1:$C$1000)-ROW('Guias Salariais'!$C$1)+1),ROW(3:3))),"")</f>
        <v>6250</v>
      </c>
      <c r="AA4" s="495" t="b">
        <f t="shared" si="24"/>
        <v>1</v>
      </c>
      <c r="AB4" s="386" cm="1">
        <f t="array" ref="AB4">IFERROR(INDEX('Guias Salariais'!$D$1:$D$1000,SMALL(IF(AB$1='Guias Salariais'!$C$1:$C$1000,ROW('Guias Salariais'!$C$1:$C$1000)-ROW('Guias Salariais'!$C$1)+1),ROW(3:3))),"")</f>
        <v>11757.142857142857</v>
      </c>
      <c r="AC4" s="520" t="b">
        <f t="shared" ref="AC4:AE4" si="25">IF(AB4="","",AND(AB4&gt;=AB$105,AB4&lt;=AB$104))</f>
        <v>1</v>
      </c>
      <c r="AD4" s="383" cm="1">
        <f t="array" ref="AD4">IFERROR(INDEX('Guias Salariais'!$D$1:$D$1000,SMALL(IF(AD$1='Guias Salariais'!$C$1:$C$1000,ROW('Guias Salariais'!$C$1:$C$1000)-ROW('Guias Salariais'!$C$1)+1),ROW(3:3))),"")</f>
        <v>6526.5625</v>
      </c>
      <c r="AE4" s="495" t="b">
        <f t="shared" si="25"/>
        <v>1</v>
      </c>
      <c r="AF4" s="385" cm="1">
        <f t="array" ref="AF4">IFERROR(INDEX('Guias Salariais'!$D$1:$D$1000,SMALL(IF(AF$1='Guias Salariais'!$C$1:$C$1000,ROW('Guias Salariais'!$C$1:$C$1000)-ROW('Guias Salariais'!$C$1)+1),ROW(3:3))),"")</f>
        <v>6900</v>
      </c>
      <c r="AG4" s="495" t="b">
        <f t="shared" ref="AG4:AI4" si="26">IF(AF4="","",AND(AF4&gt;=AF$105,AF4&lt;=AF$104))</f>
        <v>1</v>
      </c>
      <c r="AH4" s="385" cm="1">
        <f t="array" ref="AH4">IFERROR(INDEX('Guias Salariais'!$D$1:$D$1000,SMALL(IF(AH$1='Guias Salariais'!$C$1:$C$1000,ROW('Guias Salariais'!$C$1:$C$1000)-ROW('Guias Salariais'!$C$1)+1),ROW(3:3))),"")</f>
        <v>9000</v>
      </c>
      <c r="AI4" s="520" t="b">
        <f t="shared" si="26"/>
        <v>1</v>
      </c>
      <c r="AJ4" s="276" cm="1">
        <f t="array" ref="AJ4">IFERROR(INDEX('Guias Salariais'!$D$1:$D$1000,SMALL(IF(AJ$1='Guias Salariais'!$C$1:$C$1000,ROW('Guias Salariais'!$C$1:$C$1000)-ROW('Guias Salariais'!$C$1)+1),ROW(3:3))),"")</f>
        <v>3666.6699999999992</v>
      </c>
      <c r="AK4" s="495" t="b">
        <f t="shared" ref="AK4:AM4" si="27">IF(AJ4="","",AND(AJ4&gt;=AJ$105,AJ4&lt;=AJ$104))</f>
        <v>1</v>
      </c>
      <c r="AL4" s="386" cm="1">
        <f t="array" ref="AL4">IFERROR(INDEX('Guias Salariais'!$D$1:$D$1000,SMALL(IF(AL$1='Guias Salariais'!$C$1:$C$1000,ROW('Guias Salariais'!$C$1:$C$1000)-ROW('Guias Salariais'!$C$1)+1),ROW(3:3))),"")</f>
        <v>6050</v>
      </c>
      <c r="AM4" s="495" t="b">
        <f t="shared" si="27"/>
        <v>1</v>
      </c>
      <c r="AN4" s="386" cm="1">
        <f t="array" ref="AN4">IFERROR(INDEX('Guias Salariais'!$D$1:$D$1000,SMALL(IF(AN$1='Guias Salariais'!$C$1:$C$1000,ROW('Guias Salariais'!$C$1:$C$1000)-ROW('Guias Salariais'!$C$1)+1),ROW(3:3))),"")</f>
        <v>9000</v>
      </c>
      <c r="AO4" s="520" t="b">
        <f t="shared" ref="AO4:AQ4" si="28">IF(AN4="","",AND(AN4&gt;=AN$105,AN4&lt;=AN$104))</f>
        <v>1</v>
      </c>
      <c r="AP4" s="383" t="str" cm="1">
        <f t="array" ref="AP4">IFERROR(INDEX('Guias Salariais'!$D$1:$D$1000,SMALL(IF(AP$1='Guias Salariais'!$C$1:$C$1000,ROW('Guias Salariais'!$C$1:$C$1000)-ROW('Guias Salariais'!$C$1)+1),ROW(3:3))),"")</f>
        <v/>
      </c>
      <c r="AQ4" s="495" t="str">
        <f t="shared" si="28"/>
        <v/>
      </c>
      <c r="AR4" s="385" t="str" cm="1">
        <f t="array" ref="AR4">IFERROR(INDEX('Guias Salariais'!$D$1:$D$1000,SMALL(IF(AR$1='Guias Salariais'!$C$1:$C$1000,ROW('Guias Salariais'!$C$1:$C$1000)-ROW('Guias Salariais'!$C$1)+1),ROW(3:3))),"")</f>
        <v/>
      </c>
      <c r="AS4" s="495" t="str">
        <f t="shared" ref="AS4:AU4" si="29">IF(AR4="","",AND(AR4&gt;=AR$105,AR4&lt;=AR$104))</f>
        <v/>
      </c>
      <c r="AT4" s="385" t="str" cm="1">
        <f t="array" ref="AT4">IFERROR(INDEX('Guias Salariais'!$D$1:$D$1000,SMALL(IF(AT$1='Guias Salariais'!$C$1:$C$1000,ROW('Guias Salariais'!$C$1:$C$1000)-ROW('Guias Salariais'!$C$1)+1),ROW(3:3))),"")</f>
        <v/>
      </c>
      <c r="AU4" s="520" t="str">
        <f t="shared" si="29"/>
        <v/>
      </c>
      <c r="AV4" s="276" cm="1">
        <f t="array" ref="AV4">IFERROR(INDEX('Guias Salariais'!$D$1:$D$1000,SMALL(IF(AV$1='Guias Salariais'!$C$1:$C$1000,ROW('Guias Salariais'!$C$1:$C$1000)-ROW('Guias Salariais'!$C$1)+1),ROW(3:3))),"")</f>
        <v>5500</v>
      </c>
      <c r="AW4" s="495" t="b">
        <f t="shared" ref="AW4:AY4" si="30">IF(AV4="","",AND(AV4&gt;=AV$105,AV4&lt;=AV$104))</f>
        <v>1</v>
      </c>
      <c r="AX4" s="386" cm="1">
        <f t="array" ref="AX4">IFERROR(INDEX('Guias Salariais'!$D$1:$D$1000,SMALL(IF(AX$1='Guias Salariais'!$C$1:$C$1000,ROW('Guias Salariais'!$C$1:$C$1000)-ROW('Guias Salariais'!$C$1)+1),ROW(3:3))),"")</f>
        <v>10250</v>
      </c>
      <c r="AY4" s="495" t="b">
        <f t="shared" si="30"/>
        <v>1</v>
      </c>
      <c r="AZ4" s="386" cm="1">
        <f t="array" ref="AZ4">IFERROR(INDEX('Guias Salariais'!$D$1:$D$1000,SMALL(IF(AZ$1='Guias Salariais'!$C$1:$C$1000,ROW('Guias Salariais'!$C$1:$C$1000)-ROW('Guias Salariais'!$C$1)+1),ROW(3:3))),"")</f>
        <v>14500</v>
      </c>
      <c r="BA4" s="495" t="b">
        <f t="shared" ref="BA4:BC4" si="31">IF(AZ4="","",AND(AZ4&gt;=AZ$105,AZ4&lt;=AZ$104))</f>
        <v>1</v>
      </c>
      <c r="BB4" s="383" cm="1">
        <f t="array" ref="BB4">IFERROR(INDEX('Guias Salariais'!$D$1:$D$1000,SMALL(IF(BB$1='Guias Salariais'!$C$1:$C$1000,ROW('Guias Salariais'!$C$1:$C$1000)-ROW('Guias Salariais'!$C$1)+1),ROW(3:3))),"")</f>
        <v>4451.8674999999994</v>
      </c>
      <c r="BC4" s="495" t="b">
        <f t="shared" si="31"/>
        <v>1</v>
      </c>
      <c r="BD4" s="385" cm="1">
        <f t="array" ref="BD4">IFERROR(INDEX('Guias Salariais'!$D$1:$D$1000,SMALL(IF(BD$1='Guias Salariais'!$C$1:$C$1000,ROW('Guias Salariais'!$C$1:$C$1000)-ROW('Guias Salariais'!$C$1)+1),ROW(3:3))),"")</f>
        <v>6900</v>
      </c>
      <c r="BE4" s="495" t="b">
        <f t="shared" ref="BE4:BG4" si="32">IF(BD4="","",AND(BD4&gt;=BD$105,BD4&lt;=BD$104))</f>
        <v>1</v>
      </c>
      <c r="BF4" s="385" cm="1">
        <f t="array" ref="BF4">IFERROR(INDEX('Guias Salariais'!$D$1:$D$1000,SMALL(IF(BF$1='Guias Salariais'!$C$1:$C$1000,ROW('Guias Salariais'!$C$1:$C$1000)-ROW('Guias Salariais'!$C$1)+1),ROW(3:3))),"")</f>
        <v>9500</v>
      </c>
      <c r="BG4" s="495" t="b">
        <f t="shared" si="32"/>
        <v>1</v>
      </c>
      <c r="BH4" s="276" cm="1">
        <f t="array" ref="BH4">IFERROR(INDEX('Guias Salariais'!$D$1:$D$1000,SMALL(IF(BH$1='Guias Salariais'!$C$1:$C$1000,ROW('Guias Salariais'!$C$1:$C$1000)-ROW('Guias Salariais'!$C$1)+1),ROW(3:3))),"")</f>
        <v>6450</v>
      </c>
      <c r="BI4" s="495" t="b">
        <f t="shared" ref="BI4:BK4" si="33">IF(BH4="","",AND(BH4&gt;=BH$105,BH4&lt;=BH$104))</f>
        <v>1</v>
      </c>
      <c r="BJ4" s="386" cm="1">
        <f t="array" ref="BJ4">IFERROR(INDEX('Guias Salariais'!$D$1:$D$1000,SMALL(IF(BJ$1='Guias Salariais'!$C$1:$C$1000,ROW('Guias Salariais'!$C$1:$C$1000)-ROW('Guias Salariais'!$C$1)+1),ROW(3:3))),"")</f>
        <v>14000</v>
      </c>
      <c r="BK4" s="495" t="b">
        <f t="shared" si="33"/>
        <v>0</v>
      </c>
      <c r="BL4" s="386" cm="1">
        <f t="array" ref="BL4">IFERROR(INDEX('Guias Salariais'!$D$1:$D$1000,SMALL(IF(BL$1='Guias Salariais'!$C$1:$C$1000,ROW('Guias Salariais'!$C$1:$C$1000)-ROW('Guias Salariais'!$C$1)+1),ROW(3:3))),"")</f>
        <v>13000</v>
      </c>
      <c r="BM4" s="495" t="b">
        <f t="shared" ref="BM4:BO4" si="34">IF(BL4="","",AND(BL4&gt;=BL$105,BL4&lt;=BL$104))</f>
        <v>1</v>
      </c>
      <c r="BN4" s="383" cm="1">
        <f t="array" ref="BN4">IFERROR(INDEX('Guias Salariais'!$D$1:$D$1000,SMALL(IF(BN$1='Guias Salariais'!$C$1:$C$1000,ROW('Guias Salariais'!$C$1:$C$1000)-ROW('Guias Salariais'!$C$1)+1),ROW(3:3))),"")</f>
        <v>23750</v>
      </c>
      <c r="BO4" s="520" t="b">
        <f t="shared" si="34"/>
        <v>1</v>
      </c>
      <c r="BP4" s="386" cm="1">
        <f t="array" ref="BP4">IFERROR(INDEX('Guias Salariais'!$D$1:$D$1000,SMALL(IF(BP$1='Guias Salariais'!$C$1:$C$1000,ROW('Guias Salariais'!$C$1:$C$1000)-ROW('Guias Salariais'!$C$1)+1),ROW(3:3))),"")</f>
        <v>12000</v>
      </c>
      <c r="BQ4" s="495" t="b">
        <f t="shared" ref="BQ4" si="35">IF(BP4="","",AND(BP4&gt;=BP$105,BP4&lt;=BP$104))</f>
        <v>1</v>
      </c>
      <c r="BR4" s="386" cm="1">
        <f t="array" ref="BR4">IFERROR(INDEX('Guias Salariais'!$D$1:$D$1000,SMALL(IF(BR$1='Guias Salariais'!$C$1:$C$1000,ROW('Guias Salariais'!$C$1:$C$1000)-ROW('Guias Salariais'!$C$1)+1),ROW(3:3))),"")</f>
        <v>13500</v>
      </c>
      <c r="BS4" s="520" t="b">
        <f t="shared" ref="BS4" si="36">IF(BR4="","",AND(BR4&gt;=BR$105,BR4&lt;=BR$104))</f>
        <v>1</v>
      </c>
    </row>
    <row r="5" spans="1:71" x14ac:dyDescent="0.25">
      <c r="A5" s="692"/>
      <c r="B5" s="383" t="str" cm="1">
        <f t="array" ref="B5">IFERROR(INDEX('Guias Salariais'!$D$1:$D$1000,SMALL(IF(B$1='Guias Salariais'!$C$1:$C$1000,ROW('Guias Salariais'!$C$1:$C$1000)-ROW('Guias Salariais'!$C$1)+1),ROW(4:4))),"")</f>
        <v/>
      </c>
      <c r="C5" s="495" t="str">
        <f t="shared" si="0"/>
        <v/>
      </c>
      <c r="D5" s="385" t="str" cm="1">
        <f t="array" ref="D5">IFERROR(INDEX('Guias Salariais'!$D$1:$D$1000,SMALL(IF(D$1='Guias Salariais'!$C$1:$C$1000,ROW('Guias Salariais'!$C$1:$C$1000)-ROW('Guias Salariais'!$C$1)+1),ROW(4:4))),"")</f>
        <v/>
      </c>
      <c r="E5" s="495" t="str">
        <f t="shared" si="1"/>
        <v/>
      </c>
      <c r="F5" s="385" t="str" cm="1">
        <f t="array" ref="F5">IFERROR(INDEX('Guias Salariais'!$D$1:$D$1000,SMALL(IF(F$1='Guias Salariais'!$C$1:$C$1000,ROW('Guias Salariais'!$C$1:$C$1000)-ROW('Guias Salariais'!$C$1)+1),ROW(4:4))),"")</f>
        <v/>
      </c>
      <c r="G5" s="520" t="str">
        <f t="shared" si="2"/>
        <v/>
      </c>
      <c r="H5" s="276" t="str" cm="1">
        <f t="array" ref="H5">IFERROR(INDEX('Guias Salariais'!$D$1:$D$1000,SMALL(IF(H$1='Guias Salariais'!$C$1:$C$1000,ROW('Guias Salariais'!$C$1:$C$1000)-ROW('Guias Salariais'!$C$1)+1),ROW(4:4))),"")</f>
        <v/>
      </c>
      <c r="I5" s="495" t="str">
        <f t="shared" si="3"/>
        <v/>
      </c>
      <c r="J5" s="386" t="str" cm="1">
        <f t="array" ref="J5">IFERROR(INDEX('Guias Salariais'!$D$1:$D$1000,SMALL(IF(J$1='Guias Salariais'!$C$1:$C$1000,ROW('Guias Salariais'!$C$1:$C$1000)-ROW('Guias Salariais'!$C$1)+1),ROW(4:4))),"")</f>
        <v/>
      </c>
      <c r="K5" s="495" t="str">
        <f t="shared" si="4"/>
        <v/>
      </c>
      <c r="L5" s="386" t="str" cm="1">
        <f t="array" ref="L5">IFERROR(INDEX('Guias Salariais'!$D$1:$D$1000,SMALL(IF(L$1='Guias Salariais'!$C$1:$C$1000,ROW('Guias Salariais'!$C$1:$C$1000)-ROW('Guias Salariais'!$C$1)+1),ROW(4:4))),"")</f>
        <v/>
      </c>
      <c r="M5" s="520" t="str">
        <f t="shared" si="5"/>
        <v/>
      </c>
      <c r="N5" s="383" cm="1">
        <f t="array" ref="N5">IFERROR(INDEX('Guias Salariais'!$D$1:$D$1000,SMALL(IF(N$1='Guias Salariais'!$C$1:$C$1000,ROW('Guias Salariais'!$C$1:$C$1000)-ROW('Guias Salariais'!$C$1)+1),ROW(4:4))),"")</f>
        <v>9525</v>
      </c>
      <c r="O5" s="520" t="b">
        <f t="shared" si="6"/>
        <v>1</v>
      </c>
      <c r="P5" s="276" cm="1">
        <f t="array" ref="P5">IFERROR(INDEX('Guias Salariais'!$D$1:$D$1000,SMALL(IF(P$1='Guias Salariais'!$C$1:$C$1000,ROW('Guias Salariais'!$C$1:$C$1000)-ROW('Guias Salariais'!$C$1)+1),ROW(4:4))),"")</f>
        <v>3443.75</v>
      </c>
      <c r="Q5" s="495" t="b">
        <f t="shared" ref="Q5:S5" si="37">IF(P5="","",AND(P5&gt;=P$105,P5&lt;=P$104))</f>
        <v>1</v>
      </c>
      <c r="R5" s="386" cm="1">
        <f t="array" ref="R5">IFERROR(INDEX('Guias Salariais'!$D$1:$D$1000,SMALL(IF(R$1='Guias Salariais'!$C$1:$C$1000,ROW('Guias Salariais'!$C$1:$C$1000)-ROW('Guias Salariais'!$C$1)+1),ROW(4:4))),"")</f>
        <v>5600</v>
      </c>
      <c r="S5" s="495" t="b">
        <f t="shared" si="37"/>
        <v>1</v>
      </c>
      <c r="T5" s="386" cm="1">
        <f t="array" ref="T5">IFERROR(INDEX('Guias Salariais'!$D$1:$D$1000,SMALL(IF(T$1='Guias Salariais'!$C$1:$C$1000,ROW('Guias Salariais'!$C$1:$C$1000)-ROW('Guias Salariais'!$C$1)+1),ROW(4:4))),"")</f>
        <v>6900</v>
      </c>
      <c r="U5" s="520" t="b">
        <f t="shared" ref="U5:W5" si="38">IF(T5="","",AND(T5&gt;=T$105,T5&lt;=T$104))</f>
        <v>1</v>
      </c>
      <c r="V5" s="383" cm="1">
        <f t="array" ref="V5">IFERROR(INDEX('Guias Salariais'!$D$1:$D$1000,SMALL(IF(V$1='Guias Salariais'!$C$1:$C$1000,ROW('Guias Salariais'!$C$1:$C$1000)-ROW('Guias Salariais'!$C$1)+1),ROW(4:4))),"")</f>
        <v>17500</v>
      </c>
      <c r="W5" s="520" t="b">
        <f t="shared" si="38"/>
        <v>1</v>
      </c>
      <c r="X5" s="276" t="str" cm="1">
        <f t="array" ref="X5">IFERROR(INDEX('Guias Salariais'!$D$1:$D$1000,SMALL(IF(X$1='Guias Salariais'!$C$1:$C$1000,ROW('Guias Salariais'!$C$1:$C$1000)-ROW('Guias Salariais'!$C$1)+1),ROW(4:4))),"")</f>
        <v/>
      </c>
      <c r="Y5" s="495" t="str">
        <f t="shared" ref="Y5:AA5" si="39">IF(X5="","",AND(X5&gt;=X$105,X5&lt;=X$104))</f>
        <v/>
      </c>
      <c r="Z5" s="386" t="str" cm="1">
        <f t="array" ref="Z5">IFERROR(INDEX('Guias Salariais'!$D$1:$D$1000,SMALL(IF(Z$1='Guias Salariais'!$C$1:$C$1000,ROW('Guias Salariais'!$C$1:$C$1000)-ROW('Guias Salariais'!$C$1)+1),ROW(4:4))),"")</f>
        <v/>
      </c>
      <c r="AA5" s="495" t="str">
        <f t="shared" si="39"/>
        <v/>
      </c>
      <c r="AB5" s="386" cm="1">
        <f t="array" ref="AB5">IFERROR(INDEX('Guias Salariais'!$D$1:$D$1000,SMALL(IF(AB$1='Guias Salariais'!$C$1:$C$1000,ROW('Guias Salariais'!$C$1:$C$1000)-ROW('Guias Salariais'!$C$1)+1),ROW(4:4))),"")</f>
        <v>9250</v>
      </c>
      <c r="AC5" s="520" t="b">
        <f t="shared" ref="AC5:AE5" si="40">IF(AB5="","",AND(AB5&gt;=AB$105,AB5&lt;=AB$104))</f>
        <v>1</v>
      </c>
      <c r="AD5" s="383" t="str" cm="1">
        <f t="array" ref="AD5">IFERROR(INDEX('Guias Salariais'!$D$1:$D$1000,SMALL(IF(AD$1='Guias Salariais'!$C$1:$C$1000,ROW('Guias Salariais'!$C$1:$C$1000)-ROW('Guias Salariais'!$C$1)+1),ROW(4:4))),"")</f>
        <v/>
      </c>
      <c r="AE5" s="495" t="str">
        <f t="shared" si="40"/>
        <v/>
      </c>
      <c r="AF5" s="385" cm="1">
        <f t="array" ref="AF5">IFERROR(INDEX('Guias Salariais'!$D$1:$D$1000,SMALL(IF(AF$1='Guias Salariais'!$C$1:$C$1000,ROW('Guias Salariais'!$C$1:$C$1000)-ROW('Guias Salariais'!$C$1)+1),ROW(4:4))),"")</f>
        <v>8230.5074999999997</v>
      </c>
      <c r="AG5" s="495" t="b">
        <f t="shared" ref="AG5:AI5" si="41">IF(AF5="","",AND(AF5&gt;=AF$105,AF5&lt;=AF$104))</f>
        <v>1</v>
      </c>
      <c r="AH5" s="385" cm="1">
        <f t="array" ref="AH5">IFERROR(INDEX('Guias Salariais'!$D$1:$D$1000,SMALL(IF(AH$1='Guias Salariais'!$C$1:$C$1000,ROW('Guias Salariais'!$C$1:$C$1000)-ROW('Guias Salariais'!$C$1)+1),ROW(4:4))),"")</f>
        <v>8200</v>
      </c>
      <c r="AI5" s="520" t="b">
        <f t="shared" si="41"/>
        <v>1</v>
      </c>
      <c r="AJ5" s="276" cm="1">
        <f t="array" ref="AJ5">IFERROR(INDEX('Guias Salariais'!$D$1:$D$1000,SMALL(IF(AJ$1='Guias Salariais'!$C$1:$C$1000,ROW('Guias Salariais'!$C$1:$C$1000)-ROW('Guias Salariais'!$C$1)+1),ROW(4:4))),"")</f>
        <v>3661.4612499999994</v>
      </c>
      <c r="AK5" s="495" t="b">
        <f t="shared" ref="AK5:AM5" si="42">IF(AJ5="","",AND(AJ5&gt;=AJ$105,AJ5&lt;=AJ$104))</f>
        <v>1</v>
      </c>
      <c r="AL5" s="386" cm="1">
        <f t="array" ref="AL5">IFERROR(INDEX('Guias Salariais'!$D$1:$D$1000,SMALL(IF(AL$1='Guias Salariais'!$C$1:$C$1000,ROW('Guias Salariais'!$C$1:$C$1000)-ROW('Guias Salariais'!$C$1)+1),ROW(4:4))),"")</f>
        <v>6550</v>
      </c>
      <c r="AM5" s="495" t="b">
        <f t="shared" si="42"/>
        <v>1</v>
      </c>
      <c r="AN5" s="386" cm="1">
        <f t="array" ref="AN5">IFERROR(INDEX('Guias Salariais'!$D$1:$D$1000,SMALL(IF(AN$1='Guias Salariais'!$C$1:$C$1000,ROW('Guias Salariais'!$C$1:$C$1000)-ROW('Guias Salariais'!$C$1)+1),ROW(4:4))),"")</f>
        <v>13500</v>
      </c>
      <c r="AO5" s="520" t="b">
        <f t="shared" ref="AO5:AQ5" si="43">IF(AN5="","",AND(AN5&gt;=AN$105,AN5&lt;=AN$104))</f>
        <v>0</v>
      </c>
      <c r="AP5" s="383" t="str" cm="1">
        <f t="array" ref="AP5">IFERROR(INDEX('Guias Salariais'!$D$1:$D$1000,SMALL(IF(AP$1='Guias Salariais'!$C$1:$C$1000,ROW('Guias Salariais'!$C$1:$C$1000)-ROW('Guias Salariais'!$C$1)+1),ROW(4:4))),"")</f>
        <v/>
      </c>
      <c r="AQ5" s="495" t="str">
        <f t="shared" si="43"/>
        <v/>
      </c>
      <c r="AR5" s="385" t="str" cm="1">
        <f t="array" ref="AR5">IFERROR(INDEX('Guias Salariais'!$D$1:$D$1000,SMALL(IF(AR$1='Guias Salariais'!$C$1:$C$1000,ROW('Guias Salariais'!$C$1:$C$1000)-ROW('Guias Salariais'!$C$1)+1),ROW(4:4))),"")</f>
        <v/>
      </c>
      <c r="AS5" s="495" t="str">
        <f t="shared" ref="AS5:AU5" si="44">IF(AR5="","",AND(AR5&gt;=AR$105,AR5&lt;=AR$104))</f>
        <v/>
      </c>
      <c r="AT5" s="385" t="str" cm="1">
        <f t="array" ref="AT5">IFERROR(INDEX('Guias Salariais'!$D$1:$D$1000,SMALL(IF(AT$1='Guias Salariais'!$C$1:$C$1000,ROW('Guias Salariais'!$C$1:$C$1000)-ROW('Guias Salariais'!$C$1)+1),ROW(4:4))),"")</f>
        <v/>
      </c>
      <c r="AU5" s="520" t="str">
        <f t="shared" si="44"/>
        <v/>
      </c>
      <c r="AV5" s="276" cm="1">
        <f t="array" ref="AV5">IFERROR(INDEX('Guias Salariais'!$D$1:$D$1000,SMALL(IF(AV$1='Guias Salariais'!$C$1:$C$1000,ROW('Guias Salariais'!$C$1:$C$1000)-ROW('Guias Salariais'!$C$1)+1),ROW(4:4))),"")</f>
        <v>7500</v>
      </c>
      <c r="AW5" s="495" t="b">
        <f t="shared" ref="AW5:AY5" si="45">IF(AV5="","",AND(AV5&gt;=AV$105,AV5&lt;=AV$104))</f>
        <v>1</v>
      </c>
      <c r="AX5" s="386" cm="1">
        <f t="array" ref="AX5">IFERROR(INDEX('Guias Salariais'!$D$1:$D$1000,SMALL(IF(AX$1='Guias Salariais'!$C$1:$C$1000,ROW('Guias Salariais'!$C$1:$C$1000)-ROW('Guias Salariais'!$C$1)+1),ROW(4:4))),"")</f>
        <v>9000</v>
      </c>
      <c r="AY5" s="495" t="b">
        <f t="shared" si="45"/>
        <v>1</v>
      </c>
      <c r="AZ5" s="386" cm="1">
        <f t="array" ref="AZ5">IFERROR(INDEX('Guias Salariais'!$D$1:$D$1000,SMALL(IF(AZ$1='Guias Salariais'!$C$1:$C$1000,ROW('Guias Salariais'!$C$1:$C$1000)-ROW('Guias Salariais'!$C$1)+1),ROW(4:4))),"")</f>
        <v>13500</v>
      </c>
      <c r="BA5" s="495" t="b">
        <f t="shared" ref="BA5:BC5" si="46">IF(AZ5="","",AND(AZ5&gt;=AZ$105,AZ5&lt;=AZ$104))</f>
        <v>1</v>
      </c>
      <c r="BB5" s="383" t="str" cm="1">
        <f t="array" ref="BB5">IFERROR(INDEX('Guias Salariais'!$D$1:$D$1000,SMALL(IF(BB$1='Guias Salariais'!$C$1:$C$1000,ROW('Guias Salariais'!$C$1:$C$1000)-ROW('Guias Salariais'!$C$1)+1),ROW(4:4))),"")</f>
        <v/>
      </c>
      <c r="BC5" s="495" t="str">
        <f t="shared" si="46"/>
        <v/>
      </c>
      <c r="BD5" s="385" cm="1">
        <f t="array" ref="BD5">IFERROR(INDEX('Guias Salariais'!$D$1:$D$1000,SMALL(IF(BD$1='Guias Salariais'!$C$1:$C$1000,ROW('Guias Salariais'!$C$1:$C$1000)-ROW('Guias Salariais'!$C$1)+1),ROW(4:4))),"")</f>
        <v>7195.3987499999994</v>
      </c>
      <c r="BE5" s="495" t="b">
        <f t="shared" ref="BE5:BG5" si="47">IF(BD5="","",AND(BD5&gt;=BD$105,BD5&lt;=BD$104))</f>
        <v>1</v>
      </c>
      <c r="BF5" s="385" cm="1">
        <f t="array" ref="BF5">IFERROR(INDEX('Guias Salariais'!$D$1:$D$1000,SMALL(IF(BF$1='Guias Salariais'!$C$1:$C$1000,ROW('Guias Salariais'!$C$1:$C$1000)-ROW('Guias Salariais'!$C$1)+1),ROW(4:4))),"")</f>
        <v>18000</v>
      </c>
      <c r="BG5" s="495" t="b">
        <f t="shared" si="47"/>
        <v>0</v>
      </c>
      <c r="BH5" s="276" cm="1">
        <f t="array" ref="BH5">IFERROR(INDEX('Guias Salariais'!$D$1:$D$1000,SMALL(IF(BH$1='Guias Salariais'!$C$1:$C$1000,ROW('Guias Salariais'!$C$1:$C$1000)-ROW('Guias Salariais'!$C$1)+1),ROW(4:4))),"")</f>
        <v>6252.0837499999998</v>
      </c>
      <c r="BI5" s="495" t="b">
        <f t="shared" ref="BI5:BK5" si="48">IF(BH5="","",AND(BH5&gt;=BH$105,BH5&lt;=BH$104))</f>
        <v>1</v>
      </c>
      <c r="BJ5" s="386" cm="1">
        <f t="array" ref="BJ5">IFERROR(INDEX('Guias Salariais'!$D$1:$D$1000,SMALL(IF(BJ$1='Guias Salariais'!$C$1:$C$1000,ROW('Guias Salariais'!$C$1:$C$1000)-ROW('Guias Salariais'!$C$1)+1),ROW(4:4))),"")</f>
        <v>8553.1262499999993</v>
      </c>
      <c r="BK5" s="495" t="b">
        <f t="shared" si="48"/>
        <v>1</v>
      </c>
      <c r="BL5" s="386" cm="1">
        <f t="array" ref="BL5">IFERROR(INDEX('Guias Salariais'!$D$1:$D$1000,SMALL(IF(BL$1='Guias Salariais'!$C$1:$C$1000,ROW('Guias Salariais'!$C$1:$C$1000)-ROW('Guias Salariais'!$C$1)+1),ROW(4:4))),"")</f>
        <v>17500</v>
      </c>
      <c r="BM5" s="495" t="b">
        <f t="shared" ref="BM5:BO5" si="49">IF(BL5="","",AND(BL5&gt;=BL$105,BL5&lt;=BL$104))</f>
        <v>0</v>
      </c>
      <c r="BN5" s="383" cm="1">
        <f t="array" ref="BN5">IFERROR(INDEX('Guias Salariais'!$D$1:$D$1000,SMALL(IF(BN$1='Guias Salariais'!$C$1:$C$1000,ROW('Guias Salariais'!$C$1:$C$1000)-ROW('Guias Salariais'!$C$1)+1),ROW(4:4))),"")</f>
        <v>25000</v>
      </c>
      <c r="BO5" s="520" t="b">
        <f t="shared" si="49"/>
        <v>1</v>
      </c>
      <c r="BP5" s="386" cm="1">
        <f t="array" ref="BP5">IFERROR(INDEX('Guias Salariais'!$D$1:$D$1000,SMALL(IF(BP$1='Guias Salariais'!$C$1:$C$1000,ROW('Guias Salariais'!$C$1:$C$1000)-ROW('Guias Salariais'!$C$1)+1),ROW(4:4))),"")</f>
        <v>9550</v>
      </c>
      <c r="BQ5" s="495" t="b">
        <f t="shared" ref="BQ5" si="50">IF(BP5="","",AND(BP5&gt;=BP$105,BP5&lt;=BP$104))</f>
        <v>1</v>
      </c>
      <c r="BR5" s="386" cm="1">
        <f t="array" ref="BR5">IFERROR(INDEX('Guias Salariais'!$D$1:$D$1000,SMALL(IF(BR$1='Guias Salariais'!$C$1:$C$1000,ROW('Guias Salariais'!$C$1:$C$1000)-ROW('Guias Salariais'!$C$1)+1),ROW(4:4))),"")</f>
        <v>22500</v>
      </c>
      <c r="BS5" s="520" t="b">
        <f t="shared" ref="BS5" si="51">IF(BR5="","",AND(BR5&gt;=BR$105,BR5&lt;=BR$104))</f>
        <v>0</v>
      </c>
    </row>
    <row r="6" spans="1:71" x14ac:dyDescent="0.25">
      <c r="A6" s="692"/>
      <c r="B6" s="383" t="str" cm="1">
        <f t="array" ref="B6">IFERROR(INDEX('Guias Salariais'!$D$1:$D$1000,SMALL(IF(B$1='Guias Salariais'!$C$1:$C$1000,ROW('Guias Salariais'!$C$1:$C$1000)-ROW('Guias Salariais'!$C$1)+1),ROW(5:5))),"")</f>
        <v/>
      </c>
      <c r="C6" s="495" t="str">
        <f t="shared" si="0"/>
        <v/>
      </c>
      <c r="D6" s="385" t="str" cm="1">
        <f t="array" ref="D6">IFERROR(INDEX('Guias Salariais'!$D$1:$D$1000,SMALL(IF(D$1='Guias Salariais'!$C$1:$C$1000,ROW('Guias Salariais'!$C$1:$C$1000)-ROW('Guias Salariais'!$C$1)+1),ROW(5:5))),"")</f>
        <v/>
      </c>
      <c r="E6" s="495" t="str">
        <f t="shared" si="1"/>
        <v/>
      </c>
      <c r="F6" s="385" t="str" cm="1">
        <f t="array" ref="F6">IFERROR(INDEX('Guias Salariais'!$D$1:$D$1000,SMALL(IF(F$1='Guias Salariais'!$C$1:$C$1000,ROW('Guias Salariais'!$C$1:$C$1000)-ROW('Guias Salariais'!$C$1)+1),ROW(5:5))),"")</f>
        <v/>
      </c>
      <c r="G6" s="520" t="str">
        <f t="shared" si="2"/>
        <v/>
      </c>
      <c r="H6" s="276" t="str" cm="1">
        <f t="array" ref="H6">IFERROR(INDEX('Guias Salariais'!$D$1:$D$1000,SMALL(IF(H$1='Guias Salariais'!$C$1:$C$1000,ROW('Guias Salariais'!$C$1:$C$1000)-ROW('Guias Salariais'!$C$1)+1),ROW(5:5))),"")</f>
        <v/>
      </c>
      <c r="I6" s="495" t="str">
        <f t="shared" si="3"/>
        <v/>
      </c>
      <c r="J6" s="386" t="str" cm="1">
        <f t="array" ref="J6">IFERROR(INDEX('Guias Salariais'!$D$1:$D$1000,SMALL(IF(J$1='Guias Salariais'!$C$1:$C$1000,ROW('Guias Salariais'!$C$1:$C$1000)-ROW('Guias Salariais'!$C$1)+1),ROW(5:5))),"")</f>
        <v/>
      </c>
      <c r="K6" s="495" t="str">
        <f t="shared" si="4"/>
        <v/>
      </c>
      <c r="L6" s="386" t="str" cm="1">
        <f t="array" ref="L6">IFERROR(INDEX('Guias Salariais'!$D$1:$D$1000,SMALL(IF(L$1='Guias Salariais'!$C$1:$C$1000,ROW('Guias Salariais'!$C$1:$C$1000)-ROW('Guias Salariais'!$C$1)+1),ROW(5:5))),"")</f>
        <v/>
      </c>
      <c r="M6" s="520" t="str">
        <f t="shared" si="5"/>
        <v/>
      </c>
      <c r="N6" s="383" t="str" cm="1">
        <f t="array" ref="N6">IFERROR(INDEX('Guias Salariais'!$D$1:$D$1000,SMALL(IF(N$1='Guias Salariais'!$C$1:$C$1000,ROW('Guias Salariais'!$C$1:$C$1000)-ROW('Guias Salariais'!$C$1)+1),ROW(5:5))),"")</f>
        <v/>
      </c>
      <c r="O6" s="520" t="str">
        <f t="shared" si="6"/>
        <v/>
      </c>
      <c r="P6" s="276" cm="1">
        <f t="array" ref="P6">IFERROR(INDEX('Guias Salariais'!$D$1:$D$1000,SMALL(IF(P$1='Guias Salariais'!$C$1:$C$1000,ROW('Guias Salariais'!$C$1:$C$1000)-ROW('Guias Salariais'!$C$1)+1),ROW(5:5))),"")</f>
        <v>3003.46875</v>
      </c>
      <c r="Q6" s="495" t="b">
        <f t="shared" ref="Q6:S6" si="52">IF(P6="","",AND(P6&gt;=P$105,P6&lt;=P$104))</f>
        <v>1</v>
      </c>
      <c r="R6" s="386" cm="1">
        <f t="array" ref="R6">IFERROR(INDEX('Guias Salariais'!$D$1:$D$1000,SMALL(IF(R$1='Guias Salariais'!$C$1:$C$1000,ROW('Guias Salariais'!$C$1:$C$1000)-ROW('Guias Salariais'!$C$1)+1),ROW(5:5))),"")</f>
        <v>5442.43</v>
      </c>
      <c r="S6" s="495" t="b">
        <f t="shared" si="52"/>
        <v>1</v>
      </c>
      <c r="T6" s="386" cm="1">
        <f t="array" ref="T6">IFERROR(INDEX('Guias Salariais'!$D$1:$D$1000,SMALL(IF(T$1='Guias Salariais'!$C$1:$C$1000,ROW('Guias Salariais'!$C$1:$C$1000)-ROW('Guias Salariais'!$C$1)+1),ROW(5:5))),"")</f>
        <v>7419.99</v>
      </c>
      <c r="U6" s="520" t="b">
        <f t="shared" ref="U6:W6" si="53">IF(T6="","",AND(T6&gt;=T$105,T6&lt;=T$104))</f>
        <v>1</v>
      </c>
      <c r="V6" s="383" cm="1">
        <f t="array" ref="V6">IFERROR(INDEX('Guias Salariais'!$D$1:$D$1000,SMALL(IF(V$1='Guias Salariais'!$C$1:$C$1000,ROW('Guias Salariais'!$C$1:$C$1000)-ROW('Guias Salariais'!$C$1)+1),ROW(5:5))),"")</f>
        <v>16500</v>
      </c>
      <c r="W6" s="520" t="b">
        <f t="shared" si="53"/>
        <v>1</v>
      </c>
      <c r="X6" s="276" t="str" cm="1">
        <f t="array" ref="X6">IFERROR(INDEX('Guias Salariais'!$D$1:$D$1000,SMALL(IF(X$1='Guias Salariais'!$C$1:$C$1000,ROW('Guias Salariais'!$C$1:$C$1000)-ROW('Guias Salariais'!$C$1)+1),ROW(5:5))),"")</f>
        <v/>
      </c>
      <c r="Y6" s="495" t="str">
        <f t="shared" ref="Y6:AA6" si="54">IF(X6="","",AND(X6&gt;=X$105,X6&lt;=X$104))</f>
        <v/>
      </c>
      <c r="Z6" s="386" t="str" cm="1">
        <f t="array" ref="Z6">IFERROR(INDEX('Guias Salariais'!$D$1:$D$1000,SMALL(IF(Z$1='Guias Salariais'!$C$1:$C$1000,ROW('Guias Salariais'!$C$1:$C$1000)-ROW('Guias Salariais'!$C$1)+1),ROW(5:5))),"")</f>
        <v/>
      </c>
      <c r="AA6" s="495" t="str">
        <f t="shared" si="54"/>
        <v/>
      </c>
      <c r="AB6" s="386" cm="1">
        <f t="array" ref="AB6">IFERROR(INDEX('Guias Salariais'!$D$1:$D$1000,SMALL(IF(AB$1='Guias Salariais'!$C$1:$C$1000,ROW('Guias Salariais'!$C$1:$C$1000)-ROW('Guias Salariais'!$C$1)+1),ROW(5:5))),"")</f>
        <v>12950</v>
      </c>
      <c r="AC6" s="520" t="b">
        <f t="shared" ref="AC6:AE6" si="55">IF(AB6="","",AND(AB6&gt;=AB$105,AB6&lt;=AB$104))</f>
        <v>0</v>
      </c>
      <c r="AD6" s="383" t="str" cm="1">
        <f t="array" ref="AD6">IFERROR(INDEX('Guias Salariais'!$D$1:$D$1000,SMALL(IF(AD$1='Guias Salariais'!$C$1:$C$1000,ROW('Guias Salariais'!$C$1:$C$1000)-ROW('Guias Salariais'!$C$1)+1),ROW(5:5))),"")</f>
        <v/>
      </c>
      <c r="AE6" s="495" t="str">
        <f t="shared" si="55"/>
        <v/>
      </c>
      <c r="AF6" s="385" t="str" cm="1">
        <f t="array" ref="AF6">IFERROR(INDEX('Guias Salariais'!$D$1:$D$1000,SMALL(IF(AF$1='Guias Salariais'!$C$1:$C$1000,ROW('Guias Salariais'!$C$1:$C$1000)-ROW('Guias Salariais'!$C$1)+1),ROW(5:5))),"")</f>
        <v/>
      </c>
      <c r="AG6" s="495" t="str">
        <f t="shared" ref="AG6:AI6" si="56">IF(AF6="","",AND(AF6&gt;=AF$105,AF6&lt;=AF$104))</f>
        <v/>
      </c>
      <c r="AH6" s="385" cm="1">
        <f t="array" ref="AH6">IFERROR(INDEX('Guias Salariais'!$D$1:$D$1000,SMALL(IF(AH$1='Guias Salariais'!$C$1:$C$1000,ROW('Guias Salariais'!$C$1:$C$1000)-ROW('Guias Salariais'!$C$1)+1),ROW(5:5))),"")</f>
        <v>9960.9375</v>
      </c>
      <c r="AI6" s="520" t="b">
        <f t="shared" si="56"/>
        <v>1</v>
      </c>
      <c r="AJ6" s="276" cm="1">
        <f t="array" ref="AJ6">IFERROR(INDEX('Guias Salariais'!$D$1:$D$1000,SMALL(IF(AJ$1='Guias Salariais'!$C$1:$C$1000,ROW('Guias Salariais'!$C$1:$C$1000)-ROW('Guias Salariais'!$C$1)+1),ROW(5:5))),"")</f>
        <v>3661.4612499999994</v>
      </c>
      <c r="AK6" s="495" t="b">
        <f t="shared" ref="AK6:AM6" si="57">IF(AJ6="","",AND(AJ6&gt;=AJ$105,AJ6&lt;=AJ$104))</f>
        <v>1</v>
      </c>
      <c r="AL6" s="386" cm="1">
        <f t="array" ref="AL6">IFERROR(INDEX('Guias Salariais'!$D$1:$D$1000,SMALL(IF(AL$1='Guias Salariais'!$C$1:$C$1000,ROW('Guias Salariais'!$C$1:$C$1000)-ROW('Guias Salariais'!$C$1)+1),ROW(5:5))),"")</f>
        <v>6250</v>
      </c>
      <c r="AM6" s="495" t="b">
        <f t="shared" si="57"/>
        <v>1</v>
      </c>
      <c r="AN6" s="386" cm="1">
        <f t="array" ref="AN6">IFERROR(INDEX('Guias Salariais'!$D$1:$D$1000,SMALL(IF(AN$1='Guias Salariais'!$C$1:$C$1000,ROW('Guias Salariais'!$C$1:$C$1000)-ROW('Guias Salariais'!$C$1)+1),ROW(5:5))),"")</f>
        <v>8550</v>
      </c>
      <c r="AO6" s="520" t="b">
        <f t="shared" ref="AO6:AQ6" si="58">IF(AN6="","",AND(AN6&gt;=AN$105,AN6&lt;=AN$104))</f>
        <v>1</v>
      </c>
      <c r="AP6" s="383" t="str" cm="1">
        <f t="array" ref="AP6">IFERROR(INDEX('Guias Salariais'!$D$1:$D$1000,SMALL(IF(AP$1='Guias Salariais'!$C$1:$C$1000,ROW('Guias Salariais'!$C$1:$C$1000)-ROW('Guias Salariais'!$C$1)+1),ROW(5:5))),"")</f>
        <v/>
      </c>
      <c r="AQ6" s="495" t="str">
        <f t="shared" si="58"/>
        <v/>
      </c>
      <c r="AR6" s="385" t="str" cm="1">
        <f t="array" ref="AR6">IFERROR(INDEX('Guias Salariais'!$D$1:$D$1000,SMALL(IF(AR$1='Guias Salariais'!$C$1:$C$1000,ROW('Guias Salariais'!$C$1:$C$1000)-ROW('Guias Salariais'!$C$1)+1),ROW(5:5))),"")</f>
        <v/>
      </c>
      <c r="AS6" s="495" t="str">
        <f t="shared" ref="AS6:AU6" si="59">IF(AR6="","",AND(AR6&gt;=AR$105,AR6&lt;=AR$104))</f>
        <v/>
      </c>
      <c r="AT6" s="385" t="str" cm="1">
        <f t="array" ref="AT6">IFERROR(INDEX('Guias Salariais'!$D$1:$D$1000,SMALL(IF(AT$1='Guias Salariais'!$C$1:$C$1000,ROW('Guias Salariais'!$C$1:$C$1000)-ROW('Guias Salariais'!$C$1)+1),ROW(5:5))),"")</f>
        <v/>
      </c>
      <c r="AU6" s="520" t="str">
        <f t="shared" si="59"/>
        <v/>
      </c>
      <c r="AV6" s="276" cm="1">
        <f t="array" ref="AV6">IFERROR(INDEX('Guias Salariais'!$D$1:$D$1000,SMALL(IF(AV$1='Guias Salariais'!$C$1:$C$1000,ROW('Guias Salariais'!$C$1:$C$1000)-ROW('Guias Salariais'!$C$1)+1),ROW(5:5))),"")</f>
        <v>11800</v>
      </c>
      <c r="AW6" s="495" t="b">
        <f t="shared" ref="AW6:AY6" si="60">IF(AV6="","",AND(AV6&gt;=AV$105,AV6&lt;=AV$104))</f>
        <v>0</v>
      </c>
      <c r="AX6" s="386" cm="1">
        <f t="array" ref="AX6">IFERROR(INDEX('Guias Salariais'!$D$1:$D$1000,SMALL(IF(AX$1='Guias Salariais'!$C$1:$C$1000,ROW('Guias Salariais'!$C$1:$C$1000)-ROW('Guias Salariais'!$C$1)+1),ROW(5:5))),"")</f>
        <v>10000</v>
      </c>
      <c r="AY6" s="495" t="b">
        <f t="shared" si="60"/>
        <v>1</v>
      </c>
      <c r="AZ6" s="386" cm="1">
        <f t="array" ref="AZ6">IFERROR(INDEX('Guias Salariais'!$D$1:$D$1000,SMALL(IF(AZ$1='Guias Salariais'!$C$1:$C$1000,ROW('Guias Salariais'!$C$1:$C$1000)-ROW('Guias Salariais'!$C$1)+1),ROW(5:5))),"")</f>
        <v>13000</v>
      </c>
      <c r="BA6" s="495" t="b">
        <f t="shared" ref="BA6:BC6" si="61">IF(AZ6="","",AND(AZ6&gt;=AZ$105,AZ6&lt;=AZ$104))</f>
        <v>1</v>
      </c>
      <c r="BB6" s="383" t="str" cm="1">
        <f t="array" ref="BB6">IFERROR(INDEX('Guias Salariais'!$D$1:$D$1000,SMALL(IF(BB$1='Guias Salariais'!$C$1:$C$1000,ROW('Guias Salariais'!$C$1:$C$1000)-ROW('Guias Salariais'!$C$1)+1),ROW(5:5))),"")</f>
        <v/>
      </c>
      <c r="BC6" s="495" t="str">
        <f t="shared" si="61"/>
        <v/>
      </c>
      <c r="BD6" s="385" t="str" cm="1">
        <f t="array" ref="BD6">IFERROR(INDEX('Guias Salariais'!$D$1:$D$1000,SMALL(IF(BD$1='Guias Salariais'!$C$1:$C$1000,ROW('Guias Salariais'!$C$1:$C$1000)-ROW('Guias Salariais'!$C$1)+1),ROW(5:5))),"")</f>
        <v/>
      </c>
      <c r="BE6" s="495" t="str">
        <f t="shared" ref="BE6:BG6" si="62">IF(BD6="","",AND(BD6&gt;=BD$105,BD6&lt;=BD$104))</f>
        <v/>
      </c>
      <c r="BF6" s="385" cm="1">
        <f t="array" ref="BF6">IFERROR(INDEX('Guias Salariais'!$D$1:$D$1000,SMALL(IF(BF$1='Guias Salariais'!$C$1:$C$1000,ROW('Guias Salariais'!$C$1:$C$1000)-ROW('Guias Salariais'!$C$1)+1),ROW(5:5))),"")</f>
        <v>9000</v>
      </c>
      <c r="BG6" s="495" t="b">
        <f t="shared" si="62"/>
        <v>1</v>
      </c>
      <c r="BH6" s="276" cm="1">
        <f t="array" ref="BH6">IFERROR(INDEX('Guias Salariais'!$D$1:$D$1000,SMALL(IF(BH$1='Guias Salariais'!$C$1:$C$1000,ROW('Guias Salariais'!$C$1:$C$1000)-ROW('Guias Salariais'!$C$1)+1),ROW(5:5))),"")</f>
        <v>5833.3300000000008</v>
      </c>
      <c r="BI6" s="495" t="b">
        <f t="shared" ref="BI6:BK6" si="63">IF(BH6="","",AND(BH6&gt;=BH$105,BH6&lt;=BH$104))</f>
        <v>1</v>
      </c>
      <c r="BJ6" s="386" cm="1">
        <f t="array" ref="BJ6">IFERROR(INDEX('Guias Salariais'!$D$1:$D$1000,SMALL(IF(BJ$1='Guias Salariais'!$C$1:$C$1000,ROW('Guias Salariais'!$C$1:$C$1000)-ROW('Guias Salariais'!$C$1)+1),ROW(5:5))),"")</f>
        <v>7833.3300000000008</v>
      </c>
      <c r="BK6" s="495" t="b">
        <f t="shared" si="63"/>
        <v>1</v>
      </c>
      <c r="BL6" s="386" cm="1">
        <f t="array" ref="BL6">IFERROR(INDEX('Guias Salariais'!$D$1:$D$1000,SMALL(IF(BL$1='Guias Salariais'!$C$1:$C$1000,ROW('Guias Salariais'!$C$1:$C$1000)-ROW('Guias Salariais'!$C$1)+1),ROW(5:5))),"")</f>
        <v>14500</v>
      </c>
      <c r="BM6" s="495" t="b">
        <f t="shared" ref="BM6:BO6" si="64">IF(BL6="","",AND(BL6&gt;=BL$105,BL6&lt;=BL$104))</f>
        <v>1</v>
      </c>
      <c r="BN6" s="383" cm="1">
        <f t="array" ref="BN6">IFERROR(INDEX('Guias Salariais'!$D$1:$D$1000,SMALL(IF(BN$1='Guias Salariais'!$C$1:$C$1000,ROW('Guias Salariais'!$C$1:$C$1000)-ROW('Guias Salariais'!$C$1)+1),ROW(5:5))),"")</f>
        <v>14400</v>
      </c>
      <c r="BO6" s="520" t="b">
        <f t="shared" si="64"/>
        <v>1</v>
      </c>
      <c r="BP6" s="386" cm="1">
        <f t="array" ref="BP6">IFERROR(INDEX('Guias Salariais'!$D$1:$D$1000,SMALL(IF(BP$1='Guias Salariais'!$C$1:$C$1000,ROW('Guias Salariais'!$C$1:$C$1000)-ROW('Guias Salariais'!$C$1)+1),ROW(5:5))),"")</f>
        <v>11500</v>
      </c>
      <c r="BQ6" s="495" t="b">
        <f t="shared" ref="BQ6" si="65">IF(BP6="","",AND(BP6&gt;=BP$105,BP6&lt;=BP$104))</f>
        <v>1</v>
      </c>
      <c r="BR6" s="386" cm="1">
        <f t="array" ref="BR6">IFERROR(INDEX('Guias Salariais'!$D$1:$D$1000,SMALL(IF(BR$1='Guias Salariais'!$C$1:$C$1000,ROW('Guias Salariais'!$C$1:$C$1000)-ROW('Guias Salariais'!$C$1)+1),ROW(5:5))),"")</f>
        <v>17500</v>
      </c>
      <c r="BS6" s="520" t="b">
        <f t="shared" ref="BS6" si="66">IF(BR6="","",AND(BR6&gt;=BR$105,BR6&lt;=BR$104))</f>
        <v>1</v>
      </c>
    </row>
    <row r="7" spans="1:71" x14ac:dyDescent="0.25">
      <c r="A7" s="692"/>
      <c r="B7" s="383" t="str" cm="1">
        <f t="array" ref="B7">IFERROR(INDEX('Guias Salariais'!$D$1:$D$1000,SMALL(IF(B$1='Guias Salariais'!$C$1:$C$1000,ROW('Guias Salariais'!$C$1:$C$1000)-ROW('Guias Salariais'!$C$1)+1),ROW(6:6))),"")</f>
        <v/>
      </c>
      <c r="C7" s="495" t="str">
        <f t="shared" si="0"/>
        <v/>
      </c>
      <c r="D7" s="385" t="str" cm="1">
        <f t="array" ref="D7">IFERROR(INDEX('Guias Salariais'!$D$1:$D$1000,SMALL(IF(D$1='Guias Salariais'!$C$1:$C$1000,ROW('Guias Salariais'!$C$1:$C$1000)-ROW('Guias Salariais'!$C$1)+1),ROW(6:6))),"")</f>
        <v/>
      </c>
      <c r="E7" s="495" t="str">
        <f t="shared" si="1"/>
        <v/>
      </c>
      <c r="F7" s="385" t="str" cm="1">
        <f t="array" ref="F7">IFERROR(INDEX('Guias Salariais'!$D$1:$D$1000,SMALL(IF(F$1='Guias Salariais'!$C$1:$C$1000,ROW('Guias Salariais'!$C$1:$C$1000)-ROW('Guias Salariais'!$C$1)+1),ROW(6:6))),"")</f>
        <v/>
      </c>
      <c r="G7" s="520" t="str">
        <f t="shared" si="2"/>
        <v/>
      </c>
      <c r="H7" s="276" t="str" cm="1">
        <f t="array" ref="H7">IFERROR(INDEX('Guias Salariais'!$D$1:$D$1000,SMALL(IF(H$1='Guias Salariais'!$C$1:$C$1000,ROW('Guias Salariais'!$C$1:$C$1000)-ROW('Guias Salariais'!$C$1)+1),ROW(6:6))),"")</f>
        <v/>
      </c>
      <c r="I7" s="495" t="str">
        <f t="shared" si="3"/>
        <v/>
      </c>
      <c r="J7" s="386" t="str" cm="1">
        <f t="array" ref="J7">IFERROR(INDEX('Guias Salariais'!$D$1:$D$1000,SMALL(IF(J$1='Guias Salariais'!$C$1:$C$1000,ROW('Guias Salariais'!$C$1:$C$1000)-ROW('Guias Salariais'!$C$1)+1),ROW(6:6))),"")</f>
        <v/>
      </c>
      <c r="K7" s="495" t="str">
        <f t="shared" si="4"/>
        <v/>
      </c>
      <c r="L7" s="386" t="str" cm="1">
        <f t="array" ref="L7">IFERROR(INDEX('Guias Salariais'!$D$1:$D$1000,SMALL(IF(L$1='Guias Salariais'!$C$1:$C$1000,ROW('Guias Salariais'!$C$1:$C$1000)-ROW('Guias Salariais'!$C$1)+1),ROW(6:6))),"")</f>
        <v/>
      </c>
      <c r="M7" s="520" t="str">
        <f t="shared" si="5"/>
        <v/>
      </c>
      <c r="N7" s="383" t="str" cm="1">
        <f t="array" ref="N7">IFERROR(INDEX('Guias Salariais'!$D$1:$D$1000,SMALL(IF(N$1='Guias Salariais'!$C$1:$C$1000,ROW('Guias Salariais'!$C$1:$C$1000)-ROW('Guias Salariais'!$C$1)+1),ROW(6:6))),"")</f>
        <v/>
      </c>
      <c r="O7" s="520" t="str">
        <f t="shared" si="6"/>
        <v/>
      </c>
      <c r="P7" s="276" t="str" cm="1">
        <f t="array" ref="P7">IFERROR(INDEX('Guias Salariais'!$D$1:$D$1000,SMALL(IF(P$1='Guias Salariais'!$C$1:$C$1000,ROW('Guias Salariais'!$C$1:$C$1000)-ROW('Guias Salariais'!$C$1)+1),ROW(6:6))),"")</f>
        <v/>
      </c>
      <c r="Q7" s="495" t="str">
        <f t="shared" ref="Q7:S7" si="67">IF(P7="","",AND(P7&gt;=P$105,P7&lt;=P$104))</f>
        <v/>
      </c>
      <c r="R7" s="386" cm="1">
        <f t="array" ref="R7">IFERROR(INDEX('Guias Salariais'!$D$1:$D$1000,SMALL(IF(R$1='Guias Salariais'!$C$1:$C$1000,ROW('Guias Salariais'!$C$1:$C$1000)-ROW('Guias Salariais'!$C$1)+1),ROW(6:6))),"")</f>
        <v>4574.5225</v>
      </c>
      <c r="S7" s="495" t="b">
        <f t="shared" si="67"/>
        <v>1</v>
      </c>
      <c r="T7" s="386" cm="1">
        <f t="array" ref="T7">IFERROR(INDEX('Guias Salariais'!$D$1:$D$1000,SMALL(IF(T$1='Guias Salariais'!$C$1:$C$1000,ROW('Guias Salariais'!$C$1:$C$1000)-ROW('Guias Salariais'!$C$1)+1),ROW(6:6))),"")</f>
        <v>7146.875</v>
      </c>
      <c r="U7" s="520" t="b">
        <f t="shared" ref="U7:W7" si="68">IF(T7="","",AND(T7&gt;=T$105,T7&lt;=T$104))</f>
        <v>1</v>
      </c>
      <c r="V7" s="383" cm="1">
        <f t="array" ref="V7">IFERROR(INDEX('Guias Salariais'!$D$1:$D$1000,SMALL(IF(V$1='Guias Salariais'!$C$1:$C$1000,ROW('Guias Salariais'!$C$1:$C$1000)-ROW('Guias Salariais'!$C$1)+1),ROW(6:6))),"")</f>
        <v>17500</v>
      </c>
      <c r="W7" s="520" t="b">
        <f t="shared" si="68"/>
        <v>1</v>
      </c>
      <c r="X7" s="276" t="str" cm="1">
        <f t="array" ref="X7">IFERROR(INDEX('Guias Salariais'!$D$1:$D$1000,SMALL(IF(X$1='Guias Salariais'!$C$1:$C$1000,ROW('Guias Salariais'!$C$1:$C$1000)-ROW('Guias Salariais'!$C$1)+1),ROW(6:6))),"")</f>
        <v/>
      </c>
      <c r="Y7" s="495" t="str">
        <f t="shared" ref="Y7:AA7" si="69">IF(X7="","",AND(X7&gt;=X$105,X7&lt;=X$104))</f>
        <v/>
      </c>
      <c r="Z7" s="386" t="str" cm="1">
        <f t="array" ref="Z7">IFERROR(INDEX('Guias Salariais'!$D$1:$D$1000,SMALL(IF(Z$1='Guias Salariais'!$C$1:$C$1000,ROW('Guias Salariais'!$C$1:$C$1000)-ROW('Guias Salariais'!$C$1)+1),ROW(6:6))),"")</f>
        <v/>
      </c>
      <c r="AA7" s="495" t="str">
        <f t="shared" si="69"/>
        <v/>
      </c>
      <c r="AB7" s="386" t="str" cm="1">
        <f t="array" ref="AB7">IFERROR(INDEX('Guias Salariais'!$D$1:$D$1000,SMALL(IF(AB$1='Guias Salariais'!$C$1:$C$1000,ROW('Guias Salariais'!$C$1:$C$1000)-ROW('Guias Salariais'!$C$1)+1),ROW(6:6))),"")</f>
        <v/>
      </c>
      <c r="AC7" s="520" t="str">
        <f t="shared" ref="AC7:AE7" si="70">IF(AB7="","",AND(AB7&gt;=AB$105,AB7&lt;=AB$104))</f>
        <v/>
      </c>
      <c r="AD7" s="383" t="str" cm="1">
        <f t="array" ref="AD7">IFERROR(INDEX('Guias Salariais'!$D$1:$D$1000,SMALL(IF(AD$1='Guias Salariais'!$C$1:$C$1000,ROW('Guias Salariais'!$C$1:$C$1000)-ROW('Guias Salariais'!$C$1)+1),ROW(6:6))),"")</f>
        <v/>
      </c>
      <c r="AE7" s="495" t="str">
        <f t="shared" si="70"/>
        <v/>
      </c>
      <c r="AF7" s="385" t="str" cm="1">
        <f t="array" ref="AF7">IFERROR(INDEX('Guias Salariais'!$D$1:$D$1000,SMALL(IF(AF$1='Guias Salariais'!$C$1:$C$1000,ROW('Guias Salariais'!$C$1:$C$1000)-ROW('Guias Salariais'!$C$1)+1),ROW(6:6))),"")</f>
        <v/>
      </c>
      <c r="AG7" s="495" t="str">
        <f t="shared" ref="AG7:AI7" si="71">IF(AF7="","",AND(AF7&gt;=AF$105,AF7&lt;=AF$104))</f>
        <v/>
      </c>
      <c r="AH7" s="385" cm="1">
        <f t="array" ref="AH7">IFERROR(INDEX('Guias Salariais'!$D$1:$D$1000,SMALL(IF(AH$1='Guias Salariais'!$C$1:$C$1000,ROW('Guias Salariais'!$C$1:$C$1000)-ROW('Guias Salariais'!$C$1)+1),ROW(6:6))),"")</f>
        <v>10613.75</v>
      </c>
      <c r="AI7" s="520" t="b">
        <f t="shared" si="71"/>
        <v>1</v>
      </c>
      <c r="AJ7" s="276" cm="1">
        <f t="array" ref="AJ7">IFERROR(INDEX('Guias Salariais'!$D$1:$D$1000,SMALL(IF(AJ$1='Guias Salariais'!$C$1:$C$1000,ROW('Guias Salariais'!$C$1:$C$1000)-ROW('Guias Salariais'!$C$1)+1),ROW(6:6))),"")</f>
        <v>3645.8362499999994</v>
      </c>
      <c r="AK7" s="495" t="b">
        <f t="shared" ref="AK7:AM7" si="72">IF(AJ7="","",AND(AJ7&gt;=AJ$105,AJ7&lt;=AJ$104))</f>
        <v>1</v>
      </c>
      <c r="AL7" s="386" cm="1">
        <f t="array" ref="AL7">IFERROR(INDEX('Guias Salariais'!$D$1:$D$1000,SMALL(IF(AL$1='Guias Salariais'!$C$1:$C$1000,ROW('Guias Salariais'!$C$1:$C$1000)-ROW('Guias Salariais'!$C$1)+1),ROW(6:6))),"")</f>
        <v>5833.3300000000008</v>
      </c>
      <c r="AM7" s="495" t="b">
        <f t="shared" si="72"/>
        <v>1</v>
      </c>
      <c r="AN7" s="386" cm="1">
        <f t="array" ref="AN7">IFERROR(INDEX('Guias Salariais'!$D$1:$D$1000,SMALL(IF(AN$1='Guias Salariais'!$C$1:$C$1000,ROW('Guias Salariais'!$C$1:$C$1000)-ROW('Guias Salariais'!$C$1)+1),ROW(6:6))),"")</f>
        <v>13166.666666666666</v>
      </c>
      <c r="AO7" s="520" t="b">
        <f t="shared" ref="AO7:AQ7" si="73">IF(AN7="","",AND(AN7&gt;=AN$105,AN7&lt;=AN$104))</f>
        <v>0</v>
      </c>
      <c r="AP7" s="383" t="str" cm="1">
        <f t="array" ref="AP7">IFERROR(INDEX('Guias Salariais'!$D$1:$D$1000,SMALL(IF(AP$1='Guias Salariais'!$C$1:$C$1000,ROW('Guias Salariais'!$C$1:$C$1000)-ROW('Guias Salariais'!$C$1)+1),ROW(6:6))),"")</f>
        <v/>
      </c>
      <c r="AQ7" s="495" t="str">
        <f t="shared" si="73"/>
        <v/>
      </c>
      <c r="AR7" s="385" t="str" cm="1">
        <f t="array" ref="AR7">IFERROR(INDEX('Guias Salariais'!$D$1:$D$1000,SMALL(IF(AR$1='Guias Salariais'!$C$1:$C$1000,ROW('Guias Salariais'!$C$1:$C$1000)-ROW('Guias Salariais'!$C$1)+1),ROW(6:6))),"")</f>
        <v/>
      </c>
      <c r="AS7" s="495" t="str">
        <f t="shared" ref="AS7:AU7" si="74">IF(AR7="","",AND(AR7&gt;=AR$105,AR7&lt;=AR$104))</f>
        <v/>
      </c>
      <c r="AT7" s="385" t="str" cm="1">
        <f t="array" ref="AT7">IFERROR(INDEX('Guias Salariais'!$D$1:$D$1000,SMALL(IF(AT$1='Guias Salariais'!$C$1:$C$1000,ROW('Guias Salariais'!$C$1:$C$1000)-ROW('Guias Salariais'!$C$1)+1),ROW(6:6))),"")</f>
        <v/>
      </c>
      <c r="AU7" s="520" t="str">
        <f t="shared" si="74"/>
        <v/>
      </c>
      <c r="AV7" s="276" cm="1">
        <f t="array" ref="AV7">IFERROR(INDEX('Guias Salariais'!$D$1:$D$1000,SMALL(IF(AV$1='Guias Salariais'!$C$1:$C$1000,ROW('Guias Salariais'!$C$1:$C$1000)-ROW('Guias Salariais'!$C$1)+1),ROW(6:6))),"")</f>
        <v>10075</v>
      </c>
      <c r="AW7" s="495" t="b">
        <f t="shared" ref="AW7:AY7" si="75">IF(AV7="","",AND(AV7&gt;=AV$105,AV7&lt;=AV$104))</f>
        <v>0</v>
      </c>
      <c r="AX7" s="386" cm="1">
        <f t="array" ref="AX7">IFERROR(INDEX('Guias Salariais'!$D$1:$D$1000,SMALL(IF(AX$1='Guias Salariais'!$C$1:$C$1000,ROW('Guias Salariais'!$C$1:$C$1000)-ROW('Guias Salariais'!$C$1)+1),ROW(6:6))),"")</f>
        <v>12500</v>
      </c>
      <c r="AY7" s="495" t="b">
        <f t="shared" si="75"/>
        <v>1</v>
      </c>
      <c r="AZ7" s="386" cm="1">
        <f t="array" ref="AZ7">IFERROR(INDEX('Guias Salariais'!$D$1:$D$1000,SMALL(IF(AZ$1='Guias Salariais'!$C$1:$C$1000,ROW('Guias Salariais'!$C$1:$C$1000)-ROW('Guias Salariais'!$C$1)+1),ROW(6:6))),"")</f>
        <v>11000</v>
      </c>
      <c r="BA7" s="495" t="b">
        <f t="shared" ref="BA7:BC7" si="76">IF(AZ7="","",AND(AZ7&gt;=AZ$105,AZ7&lt;=AZ$104))</f>
        <v>1</v>
      </c>
      <c r="BB7" s="383" t="str" cm="1">
        <f t="array" ref="BB7">IFERROR(INDEX('Guias Salariais'!$D$1:$D$1000,SMALL(IF(BB$1='Guias Salariais'!$C$1:$C$1000,ROW('Guias Salariais'!$C$1:$C$1000)-ROW('Guias Salariais'!$C$1)+1),ROW(6:6))),"")</f>
        <v/>
      </c>
      <c r="BC7" s="495" t="str">
        <f t="shared" si="76"/>
        <v/>
      </c>
      <c r="BD7" s="385" t="str" cm="1">
        <f t="array" ref="BD7">IFERROR(INDEX('Guias Salariais'!$D$1:$D$1000,SMALL(IF(BD$1='Guias Salariais'!$C$1:$C$1000,ROW('Guias Salariais'!$C$1:$C$1000)-ROW('Guias Salariais'!$C$1)+1),ROW(6:6))),"")</f>
        <v/>
      </c>
      <c r="BE7" s="495" t="str">
        <f t="shared" ref="BE7:BG7" si="77">IF(BD7="","",AND(BD7&gt;=BD$105,BD7&lt;=BD$104))</f>
        <v/>
      </c>
      <c r="BF7" s="385" cm="1">
        <f t="array" ref="BF7">IFERROR(INDEX('Guias Salariais'!$D$1:$D$1000,SMALL(IF(BF$1='Guias Salariais'!$C$1:$C$1000,ROW('Guias Salariais'!$C$1:$C$1000)-ROW('Guias Salariais'!$C$1)+1),ROW(6:6))),"")</f>
        <v>8200</v>
      </c>
      <c r="BG7" s="495" t="b">
        <f t="shared" si="77"/>
        <v>1</v>
      </c>
      <c r="BH7" s="276" t="str" cm="1">
        <f t="array" ref="BH7">IFERROR(INDEX('Guias Salariais'!$D$1:$D$1000,SMALL(IF(BH$1='Guias Salariais'!$C$1:$C$1000,ROW('Guias Salariais'!$C$1:$C$1000)-ROW('Guias Salariais'!$C$1)+1),ROW(6:6))),"")</f>
        <v/>
      </c>
      <c r="BI7" s="495" t="str">
        <f t="shared" ref="BI7:BK7" si="78">IF(BH7="","",AND(BH7&gt;=BH$105,BH7&lt;=BH$104))</f>
        <v/>
      </c>
      <c r="BJ7" s="386" t="str" cm="1">
        <f t="array" ref="BJ7">IFERROR(INDEX('Guias Salariais'!$D$1:$D$1000,SMALL(IF(BJ$1='Guias Salariais'!$C$1:$C$1000,ROW('Guias Salariais'!$C$1:$C$1000)-ROW('Guias Salariais'!$C$1)+1),ROW(6:6))),"")</f>
        <v/>
      </c>
      <c r="BK7" s="495" t="str">
        <f t="shared" si="78"/>
        <v/>
      </c>
      <c r="BL7" s="386" cm="1">
        <f t="array" ref="BL7">IFERROR(INDEX('Guias Salariais'!$D$1:$D$1000,SMALL(IF(BL$1='Guias Salariais'!$C$1:$C$1000,ROW('Guias Salariais'!$C$1:$C$1000)-ROW('Guias Salariais'!$C$1)+1),ROW(6:6))),"")</f>
        <v>12432.29125</v>
      </c>
      <c r="BM7" s="495" t="b">
        <f t="shared" ref="BM7:BO7" si="79">IF(BL7="","",AND(BL7&gt;=BL$105,BL7&lt;=BL$104))</f>
        <v>1</v>
      </c>
      <c r="BN7" s="383" cm="1">
        <f t="array" ref="BN7">IFERROR(INDEX('Guias Salariais'!$D$1:$D$1000,SMALL(IF(BN$1='Guias Salariais'!$C$1:$C$1000,ROW('Guias Salariais'!$C$1:$C$1000)-ROW('Guias Salariais'!$C$1)+1),ROW(6:6))),"")</f>
        <v>20400</v>
      </c>
      <c r="BO7" s="520" t="b">
        <f t="shared" si="79"/>
        <v>1</v>
      </c>
      <c r="BP7" s="386" cm="1">
        <f t="array" ref="BP7">IFERROR(INDEX('Guias Salariais'!$D$1:$D$1000,SMALL(IF(BP$1='Guias Salariais'!$C$1:$C$1000,ROW('Guias Salariais'!$C$1:$C$1000)-ROW('Guias Salariais'!$C$1)+1),ROW(6:6))),"")</f>
        <v>11850</v>
      </c>
      <c r="BQ7" s="495" t="b">
        <f t="shared" ref="BQ7" si="80">IF(BP7="","",AND(BP7&gt;=BP$105,BP7&lt;=BP$104))</f>
        <v>1</v>
      </c>
      <c r="BR7" s="386" cm="1">
        <f t="array" ref="BR7">IFERROR(INDEX('Guias Salariais'!$D$1:$D$1000,SMALL(IF(BR$1='Guias Salariais'!$C$1:$C$1000,ROW('Guias Salariais'!$C$1:$C$1000)-ROW('Guias Salariais'!$C$1)+1),ROW(6:6))),"")</f>
        <v>13700</v>
      </c>
      <c r="BS7" s="520" t="b">
        <f t="shared" ref="BS7" si="81">IF(BR7="","",AND(BR7&gt;=BR$105,BR7&lt;=BR$104))</f>
        <v>1</v>
      </c>
    </row>
    <row r="8" spans="1:71" x14ac:dyDescent="0.25">
      <c r="A8" s="692"/>
      <c r="B8" s="383" t="str" cm="1">
        <f t="array" ref="B8">IFERROR(INDEX('Guias Salariais'!$D$1:$D$1000,SMALL(IF(B$1='Guias Salariais'!$C$1:$C$1000,ROW('Guias Salariais'!$C$1:$C$1000)-ROW('Guias Salariais'!$C$1)+1),ROW(7:7))),"")</f>
        <v/>
      </c>
      <c r="C8" s="495" t="str">
        <f t="shared" si="0"/>
        <v/>
      </c>
      <c r="D8" s="385" t="str" cm="1">
        <f t="array" ref="D8">IFERROR(INDEX('Guias Salariais'!$D$1:$D$1000,SMALL(IF(D$1='Guias Salariais'!$C$1:$C$1000,ROW('Guias Salariais'!$C$1:$C$1000)-ROW('Guias Salariais'!$C$1)+1),ROW(7:7))),"")</f>
        <v/>
      </c>
      <c r="E8" s="495" t="str">
        <f t="shared" si="1"/>
        <v/>
      </c>
      <c r="F8" s="385" t="str" cm="1">
        <f t="array" ref="F8">IFERROR(INDEX('Guias Salariais'!$D$1:$D$1000,SMALL(IF(F$1='Guias Salariais'!$C$1:$C$1000,ROW('Guias Salariais'!$C$1:$C$1000)-ROW('Guias Salariais'!$C$1)+1),ROW(7:7))),"")</f>
        <v/>
      </c>
      <c r="G8" s="520" t="str">
        <f t="shared" si="2"/>
        <v/>
      </c>
      <c r="H8" s="276" t="str" cm="1">
        <f t="array" ref="H8">IFERROR(INDEX('Guias Salariais'!$D$1:$D$1000,SMALL(IF(H$1='Guias Salariais'!$C$1:$C$1000,ROW('Guias Salariais'!$C$1:$C$1000)-ROW('Guias Salariais'!$C$1)+1),ROW(7:7))),"")</f>
        <v/>
      </c>
      <c r="I8" s="495" t="str">
        <f t="shared" si="3"/>
        <v/>
      </c>
      <c r="J8" s="386" t="str" cm="1">
        <f t="array" ref="J8">IFERROR(INDEX('Guias Salariais'!$D$1:$D$1000,SMALL(IF(J$1='Guias Salariais'!$C$1:$C$1000,ROW('Guias Salariais'!$C$1:$C$1000)-ROW('Guias Salariais'!$C$1)+1),ROW(7:7))),"")</f>
        <v/>
      </c>
      <c r="K8" s="495" t="str">
        <f t="shared" si="4"/>
        <v/>
      </c>
      <c r="L8" s="386" t="str" cm="1">
        <f t="array" ref="L8">IFERROR(INDEX('Guias Salariais'!$D$1:$D$1000,SMALL(IF(L$1='Guias Salariais'!$C$1:$C$1000,ROW('Guias Salariais'!$C$1:$C$1000)-ROW('Guias Salariais'!$C$1)+1),ROW(7:7))),"")</f>
        <v/>
      </c>
      <c r="M8" s="520" t="str">
        <f t="shared" si="5"/>
        <v/>
      </c>
      <c r="N8" s="383" t="str" cm="1">
        <f t="array" ref="N8">IFERROR(INDEX('Guias Salariais'!$D$1:$D$1000,SMALL(IF(N$1='Guias Salariais'!$C$1:$C$1000,ROW('Guias Salariais'!$C$1:$C$1000)-ROW('Guias Salariais'!$C$1)+1),ROW(7:7))),"")</f>
        <v/>
      </c>
      <c r="O8" s="520" t="str">
        <f t="shared" si="6"/>
        <v/>
      </c>
      <c r="P8" s="276" t="str" cm="1">
        <f t="array" ref="P8">IFERROR(INDEX('Guias Salariais'!$D$1:$D$1000,SMALL(IF(P$1='Guias Salariais'!$C$1:$C$1000,ROW('Guias Salariais'!$C$1:$C$1000)-ROW('Guias Salariais'!$C$1)+1),ROW(7:7))),"")</f>
        <v/>
      </c>
      <c r="Q8" s="495" t="str">
        <f t="shared" ref="Q8:S8" si="82">IF(P8="","",AND(P8&gt;=P$105,P8&lt;=P$104))</f>
        <v/>
      </c>
      <c r="R8" s="386" cm="1">
        <f t="array" ref="R8">IFERROR(INDEX('Guias Salariais'!$D$1:$D$1000,SMALL(IF(R$1='Guias Salariais'!$C$1:$C$1000,ROW('Guias Salariais'!$C$1:$C$1000)-ROW('Guias Salariais'!$C$1)+1),ROW(7:7))),"")</f>
        <v>4647.3125</v>
      </c>
      <c r="S8" s="495" t="b">
        <f t="shared" si="82"/>
        <v>1</v>
      </c>
      <c r="T8" s="386" cm="1">
        <f t="array" ref="T8">IFERROR(INDEX('Guias Salariais'!$D$1:$D$1000,SMALL(IF(T$1='Guias Salariais'!$C$1:$C$1000,ROW('Guias Salariais'!$C$1:$C$1000)-ROW('Guias Salariais'!$C$1)+1),ROW(7:7))),"")</f>
        <v>6733.9174999999996</v>
      </c>
      <c r="U8" s="520" t="b">
        <f t="shared" ref="U8:W8" si="83">IF(T8="","",AND(T8&gt;=T$105,T8&lt;=T$104))</f>
        <v>1</v>
      </c>
      <c r="V8" s="383" cm="1">
        <f t="array" ref="V8">IFERROR(INDEX('Guias Salariais'!$D$1:$D$1000,SMALL(IF(V$1='Guias Salariais'!$C$1:$C$1000,ROW('Guias Salariais'!$C$1:$C$1000)-ROW('Guias Salariais'!$C$1)+1),ROW(7:7))),"")</f>
        <v>18666.666666666668</v>
      </c>
      <c r="W8" s="520" t="b">
        <f t="shared" si="83"/>
        <v>1</v>
      </c>
      <c r="X8" s="276" t="str" cm="1">
        <f t="array" ref="X8">IFERROR(INDEX('Guias Salariais'!$D$1:$D$1000,SMALL(IF(X$1='Guias Salariais'!$C$1:$C$1000,ROW('Guias Salariais'!$C$1:$C$1000)-ROW('Guias Salariais'!$C$1)+1),ROW(7:7))),"")</f>
        <v/>
      </c>
      <c r="Y8" s="495" t="str">
        <f t="shared" ref="Y8:AA8" si="84">IF(X8="","",AND(X8&gt;=X$105,X8&lt;=X$104))</f>
        <v/>
      </c>
      <c r="Z8" s="386" t="str" cm="1">
        <f t="array" ref="Z8">IFERROR(INDEX('Guias Salariais'!$D$1:$D$1000,SMALL(IF(Z$1='Guias Salariais'!$C$1:$C$1000,ROW('Guias Salariais'!$C$1:$C$1000)-ROW('Guias Salariais'!$C$1)+1),ROW(7:7))),"")</f>
        <v/>
      </c>
      <c r="AA8" s="495" t="str">
        <f t="shared" si="84"/>
        <v/>
      </c>
      <c r="AB8" s="386" t="str" cm="1">
        <f t="array" ref="AB8">IFERROR(INDEX('Guias Salariais'!$D$1:$D$1000,SMALL(IF(AB$1='Guias Salariais'!$C$1:$C$1000,ROW('Guias Salariais'!$C$1:$C$1000)-ROW('Guias Salariais'!$C$1)+1),ROW(7:7))),"")</f>
        <v/>
      </c>
      <c r="AC8" s="520" t="str">
        <f t="shared" ref="AC8:AE8" si="85">IF(AB8="","",AND(AB8&gt;=AB$105,AB8&lt;=AB$104))</f>
        <v/>
      </c>
      <c r="AD8" s="383" t="str" cm="1">
        <f t="array" ref="AD8">IFERROR(INDEX('Guias Salariais'!$D$1:$D$1000,SMALL(IF(AD$1='Guias Salariais'!$C$1:$C$1000,ROW('Guias Salariais'!$C$1:$C$1000)-ROW('Guias Salariais'!$C$1)+1),ROW(7:7))),"")</f>
        <v/>
      </c>
      <c r="AE8" s="495" t="str">
        <f t="shared" si="85"/>
        <v/>
      </c>
      <c r="AF8" s="385" t="str" cm="1">
        <f t="array" ref="AF8">IFERROR(INDEX('Guias Salariais'!$D$1:$D$1000,SMALL(IF(AF$1='Guias Salariais'!$C$1:$C$1000,ROW('Guias Salariais'!$C$1:$C$1000)-ROW('Guias Salariais'!$C$1)+1),ROW(7:7))),"")</f>
        <v/>
      </c>
      <c r="AG8" s="495" t="str">
        <f t="shared" ref="AG8:AI8" si="86">IF(AF8="","",AND(AF8&gt;=AF$105,AF8&lt;=AF$104))</f>
        <v/>
      </c>
      <c r="AH8" s="385" t="str" cm="1">
        <f t="array" ref="AH8">IFERROR(INDEX('Guias Salariais'!$D$1:$D$1000,SMALL(IF(AH$1='Guias Salariais'!$C$1:$C$1000,ROW('Guias Salariais'!$C$1:$C$1000)-ROW('Guias Salariais'!$C$1)+1),ROW(7:7))),"")</f>
        <v/>
      </c>
      <c r="AI8" s="520" t="str">
        <f t="shared" si="86"/>
        <v/>
      </c>
      <c r="AJ8" s="276" cm="1">
        <f t="array" ref="AJ8">IFERROR(INDEX('Guias Salariais'!$D$1:$D$1000,SMALL(IF(AJ$1='Guias Salariais'!$C$1:$C$1000,ROW('Guias Salariais'!$C$1:$C$1000)-ROW('Guias Salariais'!$C$1)+1),ROW(7:7))),"")</f>
        <v>3661.4612499999994</v>
      </c>
      <c r="AK8" s="495" t="b">
        <f t="shared" ref="AK8:AM8" si="87">IF(AJ8="","",AND(AJ8&gt;=AJ$105,AJ8&lt;=AJ$104))</f>
        <v>1</v>
      </c>
      <c r="AL8" s="386" cm="1">
        <f t="array" ref="AL8">IFERROR(INDEX('Guias Salariais'!$D$1:$D$1000,SMALL(IF(AL$1='Guias Salariais'!$C$1:$C$1000,ROW('Guias Salariais'!$C$1:$C$1000)-ROW('Guias Salariais'!$C$1)+1),ROW(7:7))),"")</f>
        <v>5822.9137500000006</v>
      </c>
      <c r="AM8" s="495" t="b">
        <f t="shared" si="87"/>
        <v>1</v>
      </c>
      <c r="AN8" s="386" cm="1">
        <f t="array" ref="AN8">IFERROR(INDEX('Guias Salariais'!$D$1:$D$1000,SMALL(IF(AN$1='Guias Salariais'!$C$1:$C$1000,ROW('Guias Salariais'!$C$1:$C$1000)-ROW('Guias Salariais'!$C$1)+1),ROW(7:7))),"")</f>
        <v>13100</v>
      </c>
      <c r="AO8" s="520" t="b">
        <f t="shared" ref="AO8:AQ8" si="88">IF(AN8="","",AND(AN8&gt;=AN$105,AN8&lt;=AN$104))</f>
        <v>0</v>
      </c>
      <c r="AP8" s="383" t="str" cm="1">
        <f t="array" ref="AP8">IFERROR(INDEX('Guias Salariais'!$D$1:$D$1000,SMALL(IF(AP$1='Guias Salariais'!$C$1:$C$1000,ROW('Guias Salariais'!$C$1:$C$1000)-ROW('Guias Salariais'!$C$1)+1),ROW(7:7))),"")</f>
        <v/>
      </c>
      <c r="AQ8" s="495" t="str">
        <f t="shared" si="88"/>
        <v/>
      </c>
      <c r="AR8" s="385" t="str" cm="1">
        <f t="array" ref="AR8">IFERROR(INDEX('Guias Salariais'!$D$1:$D$1000,SMALL(IF(AR$1='Guias Salariais'!$C$1:$C$1000,ROW('Guias Salariais'!$C$1:$C$1000)-ROW('Guias Salariais'!$C$1)+1),ROW(7:7))),"")</f>
        <v/>
      </c>
      <c r="AS8" s="495" t="str">
        <f t="shared" ref="AS8:AU8" si="89">IF(AR8="","",AND(AR8&gt;=AR$105,AR8&lt;=AR$104))</f>
        <v/>
      </c>
      <c r="AT8" s="385" t="str" cm="1">
        <f t="array" ref="AT8">IFERROR(INDEX('Guias Salariais'!$D$1:$D$1000,SMALL(IF(AT$1='Guias Salariais'!$C$1:$C$1000,ROW('Guias Salariais'!$C$1:$C$1000)-ROW('Guias Salariais'!$C$1)+1),ROW(7:7))),"")</f>
        <v/>
      </c>
      <c r="AU8" s="520" t="str">
        <f t="shared" si="89"/>
        <v/>
      </c>
      <c r="AV8" s="276" cm="1">
        <f t="array" ref="AV8">IFERROR(INDEX('Guias Salariais'!$D$1:$D$1000,SMALL(IF(AV$1='Guias Salariais'!$C$1:$C$1000,ROW('Guias Salariais'!$C$1:$C$1000)-ROW('Guias Salariais'!$C$1)+1),ROW(7:7))),"")</f>
        <v>5880.125</v>
      </c>
      <c r="AW8" s="495" t="b">
        <f t="shared" ref="AW8:AY8" si="90">IF(AV8="","",AND(AV8&gt;=AV$105,AV8&lt;=AV$104))</f>
        <v>1</v>
      </c>
      <c r="AX8" s="386" cm="1">
        <f t="array" ref="AX8">IFERROR(INDEX('Guias Salariais'!$D$1:$D$1000,SMALL(IF(AX$1='Guias Salariais'!$C$1:$C$1000,ROW('Guias Salariais'!$C$1:$C$1000)-ROW('Guias Salariais'!$C$1)+1),ROW(7:7))),"")</f>
        <v>9000</v>
      </c>
      <c r="AY8" s="495" t="b">
        <f t="shared" si="90"/>
        <v>1</v>
      </c>
      <c r="AZ8" s="386" cm="1">
        <f t="array" ref="AZ8">IFERROR(INDEX('Guias Salariais'!$D$1:$D$1000,SMALL(IF(AZ$1='Guias Salariais'!$C$1:$C$1000,ROW('Guias Salariais'!$C$1:$C$1000)-ROW('Guias Salariais'!$C$1)+1),ROW(7:7))),"")</f>
        <v>12916.666666666666</v>
      </c>
      <c r="BA8" s="495" t="b">
        <f t="shared" ref="BA8:BC8" si="91">IF(AZ8="","",AND(AZ8&gt;=AZ$105,AZ8&lt;=AZ$104))</f>
        <v>1</v>
      </c>
      <c r="BB8" s="383" t="str" cm="1">
        <f t="array" ref="BB8">IFERROR(INDEX('Guias Salariais'!$D$1:$D$1000,SMALL(IF(BB$1='Guias Salariais'!$C$1:$C$1000,ROW('Guias Salariais'!$C$1:$C$1000)-ROW('Guias Salariais'!$C$1)+1),ROW(7:7))),"")</f>
        <v/>
      </c>
      <c r="BC8" s="495" t="str">
        <f t="shared" si="91"/>
        <v/>
      </c>
      <c r="BD8" s="385" t="str" cm="1">
        <f t="array" ref="BD8">IFERROR(INDEX('Guias Salariais'!$D$1:$D$1000,SMALL(IF(BD$1='Guias Salariais'!$C$1:$C$1000,ROW('Guias Salariais'!$C$1:$C$1000)-ROW('Guias Salariais'!$C$1)+1),ROW(7:7))),"")</f>
        <v/>
      </c>
      <c r="BE8" s="495" t="str">
        <f t="shared" ref="BE8:BG8" si="92">IF(BD8="","",AND(BD8&gt;=BD$105,BD8&lt;=BD$104))</f>
        <v/>
      </c>
      <c r="BF8" s="385" cm="1">
        <f t="array" ref="BF8">IFERROR(INDEX('Guias Salariais'!$D$1:$D$1000,SMALL(IF(BF$1='Guias Salariais'!$C$1:$C$1000,ROW('Guias Salariais'!$C$1:$C$1000)-ROW('Guias Salariais'!$C$1)+1),ROW(7:7))),"")</f>
        <v>9583.3362499999985</v>
      </c>
      <c r="BG8" s="495" t="b">
        <f t="shared" si="92"/>
        <v>1</v>
      </c>
      <c r="BH8" s="276" t="str" cm="1">
        <f t="array" ref="BH8">IFERROR(INDEX('Guias Salariais'!$D$1:$D$1000,SMALL(IF(BH$1='Guias Salariais'!$C$1:$C$1000,ROW('Guias Salariais'!$C$1:$C$1000)-ROW('Guias Salariais'!$C$1)+1),ROW(7:7))),"")</f>
        <v/>
      </c>
      <c r="BI8" s="495" t="str">
        <f t="shared" ref="BI8:BK8" si="93">IF(BH8="","",AND(BH8&gt;=BH$105,BH8&lt;=BH$104))</f>
        <v/>
      </c>
      <c r="BJ8" s="386" t="str" cm="1">
        <f t="array" ref="BJ8">IFERROR(INDEX('Guias Salariais'!$D$1:$D$1000,SMALL(IF(BJ$1='Guias Salariais'!$C$1:$C$1000,ROW('Guias Salariais'!$C$1:$C$1000)-ROW('Guias Salariais'!$C$1)+1),ROW(7:7))),"")</f>
        <v/>
      </c>
      <c r="BK8" s="495" t="str">
        <f t="shared" si="93"/>
        <v/>
      </c>
      <c r="BL8" s="386" cm="1">
        <f t="array" ref="BL8">IFERROR(INDEX('Guias Salariais'!$D$1:$D$1000,SMALL(IF(BL$1='Guias Salariais'!$C$1:$C$1000,ROW('Guias Salariais'!$C$1:$C$1000)-ROW('Guias Salariais'!$C$1)+1),ROW(7:7))),"")</f>
        <v>14637.5</v>
      </c>
      <c r="BM8" s="495" t="b">
        <f t="shared" ref="BM8:BO8" si="94">IF(BL8="","",AND(BL8&gt;=BL$105,BL8&lt;=BL$104))</f>
        <v>1</v>
      </c>
      <c r="BN8" s="383" cm="1">
        <f t="array" ref="BN8">IFERROR(INDEX('Guias Salariais'!$D$1:$D$1000,SMALL(IF(BN$1='Guias Salariais'!$C$1:$C$1000,ROW('Guias Salariais'!$C$1:$C$1000)-ROW('Guias Salariais'!$C$1)+1),ROW(7:7))),"")</f>
        <v>17325</v>
      </c>
      <c r="BO8" s="520" t="b">
        <f t="shared" si="94"/>
        <v>1</v>
      </c>
      <c r="BP8" s="386" cm="1">
        <f t="array" ref="BP8">IFERROR(INDEX('Guias Salariais'!$D$1:$D$1000,SMALL(IF(BP$1='Guias Salariais'!$C$1:$C$1000,ROW('Guias Salariais'!$C$1:$C$1000)-ROW('Guias Salariais'!$C$1)+1),ROW(7:7))),"")</f>
        <v>8771.875</v>
      </c>
      <c r="BQ8" s="495" t="b">
        <f t="shared" ref="BQ8" si="95">IF(BP8="","",AND(BP8&gt;=BP$105,BP8&lt;=BP$104))</f>
        <v>1</v>
      </c>
      <c r="BR8" s="386" cm="1">
        <f t="array" ref="BR8">IFERROR(INDEX('Guias Salariais'!$D$1:$D$1000,SMALL(IF(BR$1='Guias Salariais'!$C$1:$C$1000,ROW('Guias Salariais'!$C$1:$C$1000)-ROW('Guias Salariais'!$C$1)+1),ROW(7:7))),"")</f>
        <v>14350</v>
      </c>
      <c r="BS8" s="520" t="b">
        <f t="shared" ref="BS8" si="96">IF(BR8="","",AND(BR8&gt;=BR$105,BR8&lt;=BR$104))</f>
        <v>1</v>
      </c>
    </row>
    <row r="9" spans="1:71" x14ac:dyDescent="0.25">
      <c r="A9" s="692"/>
      <c r="B9" s="383" t="str" cm="1">
        <f t="array" ref="B9">IFERROR(INDEX('Guias Salariais'!$D$1:$D$1000,SMALL(IF(B$1='Guias Salariais'!$C$1:$C$1000,ROW('Guias Salariais'!$C$1:$C$1000)-ROW('Guias Salariais'!$C$1)+1),ROW(8:8))),"")</f>
        <v/>
      </c>
      <c r="C9" s="495" t="str">
        <f t="shared" si="0"/>
        <v/>
      </c>
      <c r="D9" s="385" t="str" cm="1">
        <f t="array" ref="D9">IFERROR(INDEX('Guias Salariais'!$D$1:$D$1000,SMALL(IF(D$1='Guias Salariais'!$C$1:$C$1000,ROW('Guias Salariais'!$C$1:$C$1000)-ROW('Guias Salariais'!$C$1)+1),ROW(8:8))),"")</f>
        <v/>
      </c>
      <c r="E9" s="495" t="str">
        <f t="shared" si="1"/>
        <v/>
      </c>
      <c r="F9" s="385" t="str" cm="1">
        <f t="array" ref="F9">IFERROR(INDEX('Guias Salariais'!$D$1:$D$1000,SMALL(IF(F$1='Guias Salariais'!$C$1:$C$1000,ROW('Guias Salariais'!$C$1:$C$1000)-ROW('Guias Salariais'!$C$1)+1),ROW(8:8))),"")</f>
        <v/>
      </c>
      <c r="G9" s="520" t="str">
        <f t="shared" si="2"/>
        <v/>
      </c>
      <c r="H9" s="276" t="str" cm="1">
        <f t="array" ref="H9">IFERROR(INDEX('Guias Salariais'!$D$1:$D$1000,SMALL(IF(H$1='Guias Salariais'!$C$1:$C$1000,ROW('Guias Salariais'!$C$1:$C$1000)-ROW('Guias Salariais'!$C$1)+1),ROW(8:8))),"")</f>
        <v/>
      </c>
      <c r="I9" s="495" t="str">
        <f t="shared" si="3"/>
        <v/>
      </c>
      <c r="J9" s="386" t="str" cm="1">
        <f t="array" ref="J9">IFERROR(INDEX('Guias Salariais'!$D$1:$D$1000,SMALL(IF(J$1='Guias Salariais'!$C$1:$C$1000,ROW('Guias Salariais'!$C$1:$C$1000)-ROW('Guias Salariais'!$C$1)+1),ROW(8:8))),"")</f>
        <v/>
      </c>
      <c r="K9" s="495" t="str">
        <f t="shared" si="4"/>
        <v/>
      </c>
      <c r="L9" s="386" t="str" cm="1">
        <f t="array" ref="L9">IFERROR(INDEX('Guias Salariais'!$D$1:$D$1000,SMALL(IF(L$1='Guias Salariais'!$C$1:$C$1000,ROW('Guias Salariais'!$C$1:$C$1000)-ROW('Guias Salariais'!$C$1)+1),ROW(8:8))),"")</f>
        <v/>
      </c>
      <c r="M9" s="520" t="str">
        <f t="shared" si="5"/>
        <v/>
      </c>
      <c r="N9" s="383" t="str" cm="1">
        <f t="array" ref="N9">IFERROR(INDEX('Guias Salariais'!$D$1:$D$1000,SMALL(IF(N$1='Guias Salariais'!$C$1:$C$1000,ROW('Guias Salariais'!$C$1:$C$1000)-ROW('Guias Salariais'!$C$1)+1),ROW(8:8))),"")</f>
        <v/>
      </c>
      <c r="O9" s="520" t="str">
        <f t="shared" si="6"/>
        <v/>
      </c>
      <c r="P9" s="276" t="str" cm="1">
        <f t="array" ref="P9">IFERROR(INDEX('Guias Salariais'!$D$1:$D$1000,SMALL(IF(P$1='Guias Salariais'!$C$1:$C$1000,ROW('Guias Salariais'!$C$1:$C$1000)-ROW('Guias Salariais'!$C$1)+1),ROW(8:8))),"")</f>
        <v/>
      </c>
      <c r="Q9" s="495" t="str">
        <f t="shared" ref="Q9:S9" si="97">IF(P9="","",AND(P9&gt;=P$105,P9&lt;=P$104))</f>
        <v/>
      </c>
      <c r="R9" s="386" t="str" cm="1">
        <f t="array" ref="R9">IFERROR(INDEX('Guias Salariais'!$D$1:$D$1000,SMALL(IF(R$1='Guias Salariais'!$C$1:$C$1000,ROW('Guias Salariais'!$C$1:$C$1000)-ROW('Guias Salariais'!$C$1)+1),ROW(8:8))),"")</f>
        <v/>
      </c>
      <c r="S9" s="495" t="str">
        <f t="shared" si="97"/>
        <v/>
      </c>
      <c r="T9" s="386" cm="1">
        <f t="array" ref="T9">IFERROR(INDEX('Guias Salariais'!$D$1:$D$1000,SMALL(IF(T$1='Guias Salariais'!$C$1:$C$1000,ROW('Guias Salariais'!$C$1:$C$1000)-ROW('Guias Salariais'!$C$1)+1),ROW(8:8))),"")</f>
        <v>10928.75</v>
      </c>
      <c r="U9" s="520" t="b">
        <f t="shared" ref="U9:W9" si="98">IF(T9="","",AND(T9&gt;=T$105,T9&lt;=T$104))</f>
        <v>0</v>
      </c>
      <c r="V9" s="383" cm="1">
        <f t="array" ref="V9">IFERROR(INDEX('Guias Salariais'!$D$1:$D$1000,SMALL(IF(V$1='Guias Salariais'!$C$1:$C$1000,ROW('Guias Salariais'!$C$1:$C$1000)-ROW('Guias Salariais'!$C$1)+1),ROW(8:8))),"")</f>
        <v>18500</v>
      </c>
      <c r="W9" s="520" t="b">
        <f t="shared" si="98"/>
        <v>1</v>
      </c>
      <c r="X9" s="276" t="str" cm="1">
        <f t="array" ref="X9">IFERROR(INDEX('Guias Salariais'!$D$1:$D$1000,SMALL(IF(X$1='Guias Salariais'!$C$1:$C$1000,ROW('Guias Salariais'!$C$1:$C$1000)-ROW('Guias Salariais'!$C$1)+1),ROW(8:8))),"")</f>
        <v/>
      </c>
      <c r="Y9" s="495" t="str">
        <f t="shared" ref="Y9:AA9" si="99">IF(X9="","",AND(X9&gt;=X$105,X9&lt;=X$104))</f>
        <v/>
      </c>
      <c r="Z9" s="386" t="str" cm="1">
        <f t="array" ref="Z9">IFERROR(INDEX('Guias Salariais'!$D$1:$D$1000,SMALL(IF(Z$1='Guias Salariais'!$C$1:$C$1000,ROW('Guias Salariais'!$C$1:$C$1000)-ROW('Guias Salariais'!$C$1)+1),ROW(8:8))),"")</f>
        <v/>
      </c>
      <c r="AA9" s="495" t="str">
        <f t="shared" si="99"/>
        <v/>
      </c>
      <c r="AB9" s="386" t="str" cm="1">
        <f t="array" ref="AB9">IFERROR(INDEX('Guias Salariais'!$D$1:$D$1000,SMALL(IF(AB$1='Guias Salariais'!$C$1:$C$1000,ROW('Guias Salariais'!$C$1:$C$1000)-ROW('Guias Salariais'!$C$1)+1),ROW(8:8))),"")</f>
        <v/>
      </c>
      <c r="AC9" s="520" t="str">
        <f t="shared" ref="AC9:AE9" si="100">IF(AB9="","",AND(AB9&gt;=AB$105,AB9&lt;=AB$104))</f>
        <v/>
      </c>
      <c r="AD9" s="383" t="str" cm="1">
        <f t="array" ref="AD9">IFERROR(INDEX('Guias Salariais'!$D$1:$D$1000,SMALL(IF(AD$1='Guias Salariais'!$C$1:$C$1000,ROW('Guias Salariais'!$C$1:$C$1000)-ROW('Guias Salariais'!$C$1)+1),ROW(8:8))),"")</f>
        <v/>
      </c>
      <c r="AE9" s="495" t="str">
        <f t="shared" si="100"/>
        <v/>
      </c>
      <c r="AF9" s="385" t="str" cm="1">
        <f t="array" ref="AF9">IFERROR(INDEX('Guias Salariais'!$D$1:$D$1000,SMALL(IF(AF$1='Guias Salariais'!$C$1:$C$1000,ROW('Guias Salariais'!$C$1:$C$1000)-ROW('Guias Salariais'!$C$1)+1),ROW(8:8))),"")</f>
        <v/>
      </c>
      <c r="AG9" s="495" t="str">
        <f t="shared" ref="AG9:AI9" si="101">IF(AF9="","",AND(AF9&gt;=AF$105,AF9&lt;=AF$104))</f>
        <v/>
      </c>
      <c r="AH9" s="385" t="str" cm="1">
        <f t="array" ref="AH9">IFERROR(INDEX('Guias Salariais'!$D$1:$D$1000,SMALL(IF(AH$1='Guias Salariais'!$C$1:$C$1000,ROW('Guias Salariais'!$C$1:$C$1000)-ROW('Guias Salariais'!$C$1)+1),ROW(8:8))),"")</f>
        <v/>
      </c>
      <c r="AI9" s="520" t="str">
        <f t="shared" si="101"/>
        <v/>
      </c>
      <c r="AJ9" s="276" cm="1">
        <f t="array" ref="AJ9">IFERROR(INDEX('Guias Salariais'!$D$1:$D$1000,SMALL(IF(AJ$1='Guias Salariais'!$C$1:$C$1000,ROW('Guias Salariais'!$C$1:$C$1000)-ROW('Guias Salariais'!$C$1)+1),ROW(8:8))),"")</f>
        <v>3925.8428571428572</v>
      </c>
      <c r="AK9" s="495" t="b">
        <f t="shared" ref="AK9:AM9" si="102">IF(AJ9="","",AND(AJ9&gt;=AJ$105,AJ9&lt;=AJ$104))</f>
        <v>1</v>
      </c>
      <c r="AL9" s="386" cm="1">
        <f t="array" ref="AL9">IFERROR(INDEX('Guias Salariais'!$D$1:$D$1000,SMALL(IF(AL$1='Guias Salariais'!$C$1:$C$1000,ROW('Guias Salariais'!$C$1:$C$1000)-ROW('Guias Salariais'!$C$1)+1),ROW(8:8))),"")</f>
        <v>5822.9137500000006</v>
      </c>
      <c r="AM9" s="495" t="b">
        <f t="shared" si="102"/>
        <v>1</v>
      </c>
      <c r="AN9" s="386" cm="1">
        <f t="array" ref="AN9">IFERROR(INDEX('Guias Salariais'!$D$1:$D$1000,SMALL(IF(AN$1='Guias Salariais'!$C$1:$C$1000,ROW('Guias Salariais'!$C$1:$C$1000)-ROW('Guias Salariais'!$C$1)+1),ROW(8:8))),"")</f>
        <v>8000</v>
      </c>
      <c r="AO9" s="520" t="b">
        <f t="shared" ref="AO9:AQ9" si="103">IF(AN9="","",AND(AN9&gt;=AN$105,AN9&lt;=AN$104))</f>
        <v>1</v>
      </c>
      <c r="AP9" s="383" t="str" cm="1">
        <f t="array" ref="AP9">IFERROR(INDEX('Guias Salariais'!$D$1:$D$1000,SMALL(IF(AP$1='Guias Salariais'!$C$1:$C$1000,ROW('Guias Salariais'!$C$1:$C$1000)-ROW('Guias Salariais'!$C$1)+1),ROW(8:8))),"")</f>
        <v/>
      </c>
      <c r="AQ9" s="495" t="str">
        <f t="shared" si="103"/>
        <v/>
      </c>
      <c r="AR9" s="385" t="str" cm="1">
        <f t="array" ref="AR9">IFERROR(INDEX('Guias Salariais'!$D$1:$D$1000,SMALL(IF(AR$1='Guias Salariais'!$C$1:$C$1000,ROW('Guias Salariais'!$C$1:$C$1000)-ROW('Guias Salariais'!$C$1)+1),ROW(8:8))),"")</f>
        <v/>
      </c>
      <c r="AS9" s="495" t="str">
        <f t="shared" ref="AS9:AU9" si="104">IF(AR9="","",AND(AR9&gt;=AR$105,AR9&lt;=AR$104))</f>
        <v/>
      </c>
      <c r="AT9" s="385" t="str" cm="1">
        <f t="array" ref="AT9">IFERROR(INDEX('Guias Salariais'!$D$1:$D$1000,SMALL(IF(AT$1='Guias Salariais'!$C$1:$C$1000,ROW('Guias Salariais'!$C$1:$C$1000)-ROW('Guias Salariais'!$C$1)+1),ROW(8:8))),"")</f>
        <v/>
      </c>
      <c r="AU9" s="520" t="str">
        <f t="shared" si="104"/>
        <v/>
      </c>
      <c r="AV9" s="276" cm="1">
        <f t="array" ref="AV9">IFERROR(INDEX('Guias Salariais'!$D$1:$D$1000,SMALL(IF(AV$1='Guias Salariais'!$C$1:$C$1000,ROW('Guias Salariais'!$C$1:$C$1000)-ROW('Guias Salariais'!$C$1)+1),ROW(8:8))),"")</f>
        <v>5745.8325000000004</v>
      </c>
      <c r="AW9" s="495" t="b">
        <f t="shared" ref="AW9:AY9" si="105">IF(AV9="","",AND(AV9&gt;=AV$105,AV9&lt;=AV$104))</f>
        <v>1</v>
      </c>
      <c r="AX9" s="386" cm="1">
        <f t="array" ref="AX9">IFERROR(INDEX('Guias Salariais'!$D$1:$D$1000,SMALL(IF(AX$1='Guias Salariais'!$C$1:$C$1000,ROW('Guias Salariais'!$C$1:$C$1000)-ROW('Guias Salariais'!$C$1)+1),ROW(8:8))),"")</f>
        <v>9800</v>
      </c>
      <c r="AY9" s="495" t="b">
        <f t="shared" si="105"/>
        <v>1</v>
      </c>
      <c r="AZ9" s="386" cm="1">
        <f t="array" ref="AZ9">IFERROR(INDEX('Guias Salariais'!$D$1:$D$1000,SMALL(IF(AZ$1='Guias Salariais'!$C$1:$C$1000,ROW('Guias Salariais'!$C$1:$C$1000)-ROW('Guias Salariais'!$C$1)+1),ROW(8:8))),"")</f>
        <v>22775</v>
      </c>
      <c r="BA9" s="495" t="b">
        <f t="shared" ref="BA9:BC9" si="106">IF(AZ9="","",AND(AZ9&gt;=AZ$105,AZ9&lt;=AZ$104))</f>
        <v>0</v>
      </c>
      <c r="BB9" s="383" t="str" cm="1">
        <f t="array" ref="BB9">IFERROR(INDEX('Guias Salariais'!$D$1:$D$1000,SMALL(IF(BB$1='Guias Salariais'!$C$1:$C$1000,ROW('Guias Salariais'!$C$1:$C$1000)-ROW('Guias Salariais'!$C$1)+1),ROW(8:8))),"")</f>
        <v/>
      </c>
      <c r="BC9" s="495" t="str">
        <f t="shared" si="106"/>
        <v/>
      </c>
      <c r="BD9" s="385" t="str" cm="1">
        <f t="array" ref="BD9">IFERROR(INDEX('Guias Salariais'!$D$1:$D$1000,SMALL(IF(BD$1='Guias Salariais'!$C$1:$C$1000,ROW('Guias Salariais'!$C$1:$C$1000)-ROW('Guias Salariais'!$C$1)+1),ROW(8:8))),"")</f>
        <v/>
      </c>
      <c r="BE9" s="495" t="str">
        <f t="shared" ref="BE9:BG9" si="107">IF(BD9="","",AND(BD9&gt;=BD$105,BD9&lt;=BD$104))</f>
        <v/>
      </c>
      <c r="BF9" s="385" cm="1">
        <f t="array" ref="BF9">IFERROR(INDEX('Guias Salariais'!$D$1:$D$1000,SMALL(IF(BF$1='Guias Salariais'!$C$1:$C$1000,ROW('Guias Salariais'!$C$1:$C$1000)-ROW('Guias Salariais'!$C$1)+1),ROW(8:8))),"")</f>
        <v>9025</v>
      </c>
      <c r="BG9" s="495" t="b">
        <f t="shared" si="107"/>
        <v>1</v>
      </c>
      <c r="BH9" s="276" t="str" cm="1">
        <f t="array" ref="BH9">IFERROR(INDEX('Guias Salariais'!$D$1:$D$1000,SMALL(IF(BH$1='Guias Salariais'!$C$1:$C$1000,ROW('Guias Salariais'!$C$1:$C$1000)-ROW('Guias Salariais'!$C$1)+1),ROW(8:8))),"")</f>
        <v/>
      </c>
      <c r="BI9" s="495" t="str">
        <f t="shared" ref="BI9:BK9" si="108">IF(BH9="","",AND(BH9&gt;=BH$105,BH9&lt;=BH$104))</f>
        <v/>
      </c>
      <c r="BJ9" s="386" t="str" cm="1">
        <f t="array" ref="BJ9">IFERROR(INDEX('Guias Salariais'!$D$1:$D$1000,SMALL(IF(BJ$1='Guias Salariais'!$C$1:$C$1000,ROW('Guias Salariais'!$C$1:$C$1000)-ROW('Guias Salariais'!$C$1)+1),ROW(8:8))),"")</f>
        <v/>
      </c>
      <c r="BK9" s="495" t="str">
        <f t="shared" si="108"/>
        <v/>
      </c>
      <c r="BL9" s="386" cm="1">
        <f t="array" ref="BL9">IFERROR(INDEX('Guias Salariais'!$D$1:$D$1000,SMALL(IF(BL$1='Guias Salariais'!$C$1:$C$1000,ROW('Guias Salariais'!$C$1:$C$1000)-ROW('Guias Salariais'!$C$1)+1),ROW(8:8))),"")</f>
        <v>12166.67</v>
      </c>
      <c r="BM9" s="495" t="b">
        <f t="shared" ref="BM9:BO9" si="109">IF(BL9="","",AND(BL9&gt;=BL$105,BL9&lt;=BL$104))</f>
        <v>1</v>
      </c>
      <c r="BN9" s="383" cm="1">
        <f t="array" ref="BN9">IFERROR(INDEX('Guias Salariais'!$D$1:$D$1000,SMALL(IF(BN$1='Guias Salariais'!$C$1:$C$1000,ROW('Guias Salariais'!$C$1:$C$1000)-ROW('Guias Salariais'!$C$1)+1),ROW(8:8))),"")</f>
        <v>15512.5</v>
      </c>
      <c r="BO9" s="520" t="b">
        <f t="shared" si="109"/>
        <v>1</v>
      </c>
      <c r="BP9" s="386" cm="1">
        <f t="array" ref="BP9">IFERROR(INDEX('Guias Salariais'!$D$1:$D$1000,SMALL(IF(BP$1='Guias Salariais'!$C$1:$C$1000,ROW('Guias Salariais'!$C$1:$C$1000)-ROW('Guias Salariais'!$C$1)+1),ROW(8:8))),"")</f>
        <v>8921.8774999999987</v>
      </c>
      <c r="BQ9" s="495" t="b">
        <f t="shared" ref="BQ9" si="110">IF(BP9="","",AND(BP9&gt;=BP$105,BP9&lt;=BP$104))</f>
        <v>1</v>
      </c>
      <c r="BR9" s="386" cm="1">
        <f t="array" ref="BR9">IFERROR(INDEX('Guias Salariais'!$D$1:$D$1000,SMALL(IF(BR$1='Guias Salariais'!$C$1:$C$1000,ROW('Guias Salariais'!$C$1:$C$1000)-ROW('Guias Salariais'!$C$1)+1),ROW(8:8))),"")</f>
        <v>14700</v>
      </c>
      <c r="BS9" s="520" t="b">
        <f t="shared" ref="BS9" si="111">IF(BR9="","",AND(BR9&gt;=BR$105,BR9&lt;=BR$104))</f>
        <v>1</v>
      </c>
    </row>
    <row r="10" spans="1:71" x14ac:dyDescent="0.25">
      <c r="A10" s="692"/>
      <c r="B10" s="383" t="str" cm="1">
        <f t="array" ref="B10">IFERROR(INDEX('Guias Salariais'!$D$1:$D$1000,SMALL(IF(B$1='Guias Salariais'!$C$1:$C$1000,ROW('Guias Salariais'!$C$1:$C$1000)-ROW('Guias Salariais'!$C$1)+1),ROW(9:9))),"")</f>
        <v/>
      </c>
      <c r="C10" s="495" t="str">
        <f t="shared" si="0"/>
        <v/>
      </c>
      <c r="D10" s="385" t="str" cm="1">
        <f t="array" ref="D10">IFERROR(INDEX('Guias Salariais'!$D$1:$D$1000,SMALL(IF(D$1='Guias Salariais'!$C$1:$C$1000,ROW('Guias Salariais'!$C$1:$C$1000)-ROW('Guias Salariais'!$C$1)+1),ROW(9:9))),"")</f>
        <v/>
      </c>
      <c r="E10" s="495" t="str">
        <f t="shared" si="1"/>
        <v/>
      </c>
      <c r="F10" s="385" t="str" cm="1">
        <f t="array" ref="F10">IFERROR(INDEX('Guias Salariais'!$D$1:$D$1000,SMALL(IF(F$1='Guias Salariais'!$C$1:$C$1000,ROW('Guias Salariais'!$C$1:$C$1000)-ROW('Guias Salariais'!$C$1)+1),ROW(9:9))),"")</f>
        <v/>
      </c>
      <c r="G10" s="520" t="str">
        <f t="shared" si="2"/>
        <v/>
      </c>
      <c r="H10" s="276" t="str" cm="1">
        <f t="array" ref="H10">IFERROR(INDEX('Guias Salariais'!$D$1:$D$1000,SMALL(IF(H$1='Guias Salariais'!$C$1:$C$1000,ROW('Guias Salariais'!$C$1:$C$1000)-ROW('Guias Salariais'!$C$1)+1),ROW(9:9))),"")</f>
        <v/>
      </c>
      <c r="I10" s="495" t="str">
        <f t="shared" si="3"/>
        <v/>
      </c>
      <c r="J10" s="386" t="str" cm="1">
        <f t="array" ref="J10">IFERROR(INDEX('Guias Salariais'!$D$1:$D$1000,SMALL(IF(J$1='Guias Salariais'!$C$1:$C$1000,ROW('Guias Salariais'!$C$1:$C$1000)-ROW('Guias Salariais'!$C$1)+1),ROW(9:9))),"")</f>
        <v/>
      </c>
      <c r="K10" s="495" t="str">
        <f t="shared" si="4"/>
        <v/>
      </c>
      <c r="L10" s="386" t="str" cm="1">
        <f t="array" ref="L10">IFERROR(INDEX('Guias Salariais'!$D$1:$D$1000,SMALL(IF(L$1='Guias Salariais'!$C$1:$C$1000,ROW('Guias Salariais'!$C$1:$C$1000)-ROW('Guias Salariais'!$C$1)+1),ROW(9:9))),"")</f>
        <v/>
      </c>
      <c r="M10" s="520" t="str">
        <f t="shared" si="5"/>
        <v/>
      </c>
      <c r="N10" s="383" t="str" cm="1">
        <f t="array" ref="N10">IFERROR(INDEX('Guias Salariais'!$D$1:$D$1000,SMALL(IF(N$1='Guias Salariais'!$C$1:$C$1000,ROW('Guias Salariais'!$C$1:$C$1000)-ROW('Guias Salariais'!$C$1)+1),ROW(9:9))),"")</f>
        <v/>
      </c>
      <c r="O10" s="520" t="str">
        <f t="shared" si="6"/>
        <v/>
      </c>
      <c r="P10" s="276" t="str" cm="1">
        <f t="array" ref="P10">IFERROR(INDEX('Guias Salariais'!$D$1:$D$1000,SMALL(IF(P$1='Guias Salariais'!$C$1:$C$1000,ROW('Guias Salariais'!$C$1:$C$1000)-ROW('Guias Salariais'!$C$1)+1),ROW(9:9))),"")</f>
        <v/>
      </c>
      <c r="Q10" s="495" t="str">
        <f t="shared" ref="Q10:S10" si="112">IF(P10="","",AND(P10&gt;=P$105,P10&lt;=P$104))</f>
        <v/>
      </c>
      <c r="R10" s="386" t="str" cm="1">
        <f t="array" ref="R10">IFERROR(INDEX('Guias Salariais'!$D$1:$D$1000,SMALL(IF(R$1='Guias Salariais'!$C$1:$C$1000,ROW('Guias Salariais'!$C$1:$C$1000)-ROW('Guias Salariais'!$C$1)+1),ROW(9:9))),"")</f>
        <v/>
      </c>
      <c r="S10" s="495" t="str">
        <f t="shared" si="112"/>
        <v/>
      </c>
      <c r="T10" s="386" cm="1">
        <f t="array" ref="T10">IFERROR(INDEX('Guias Salariais'!$D$1:$D$1000,SMALL(IF(T$1='Guias Salariais'!$C$1:$C$1000,ROW('Guias Salariais'!$C$1:$C$1000)-ROW('Guias Salariais'!$C$1)+1),ROW(9:9))),"")</f>
        <v>6686.4562500000002</v>
      </c>
      <c r="U10" s="520" t="b">
        <f t="shared" ref="U10:W10" si="113">IF(T10="","",AND(T10&gt;=T$105,T10&lt;=T$104))</f>
        <v>1</v>
      </c>
      <c r="V10" s="383" cm="1">
        <f t="array" ref="V10">IFERROR(INDEX('Guias Salariais'!$D$1:$D$1000,SMALL(IF(V$1='Guias Salariais'!$C$1:$C$1000,ROW('Guias Salariais'!$C$1:$C$1000)-ROW('Guias Salariais'!$C$1)+1),ROW(9:9))),"")</f>
        <v>12000</v>
      </c>
      <c r="W10" s="520" t="b">
        <f t="shared" si="113"/>
        <v>1</v>
      </c>
      <c r="X10" s="276" t="str" cm="1">
        <f t="array" ref="X10">IFERROR(INDEX('Guias Salariais'!$D$1:$D$1000,SMALL(IF(X$1='Guias Salariais'!$C$1:$C$1000,ROW('Guias Salariais'!$C$1:$C$1000)-ROW('Guias Salariais'!$C$1)+1),ROW(9:9))),"")</f>
        <v/>
      </c>
      <c r="Y10" s="495" t="str">
        <f t="shared" ref="Y10:AA10" si="114">IF(X10="","",AND(X10&gt;=X$105,X10&lt;=X$104))</f>
        <v/>
      </c>
      <c r="Z10" s="386" t="str" cm="1">
        <f t="array" ref="Z10">IFERROR(INDEX('Guias Salariais'!$D$1:$D$1000,SMALL(IF(Z$1='Guias Salariais'!$C$1:$C$1000,ROW('Guias Salariais'!$C$1:$C$1000)-ROW('Guias Salariais'!$C$1)+1),ROW(9:9))),"")</f>
        <v/>
      </c>
      <c r="AA10" s="495" t="str">
        <f t="shared" si="114"/>
        <v/>
      </c>
      <c r="AB10" s="386" t="str" cm="1">
        <f t="array" ref="AB10">IFERROR(INDEX('Guias Salariais'!$D$1:$D$1000,SMALL(IF(AB$1='Guias Salariais'!$C$1:$C$1000,ROW('Guias Salariais'!$C$1:$C$1000)-ROW('Guias Salariais'!$C$1)+1),ROW(9:9))),"")</f>
        <v/>
      </c>
      <c r="AC10" s="520" t="str">
        <f t="shared" ref="AC10:AE10" si="115">IF(AB10="","",AND(AB10&gt;=AB$105,AB10&lt;=AB$104))</f>
        <v/>
      </c>
      <c r="AD10" s="383" t="str" cm="1">
        <f t="array" ref="AD10">IFERROR(INDEX('Guias Salariais'!$D$1:$D$1000,SMALL(IF(AD$1='Guias Salariais'!$C$1:$C$1000,ROW('Guias Salariais'!$C$1:$C$1000)-ROW('Guias Salariais'!$C$1)+1),ROW(9:9))),"")</f>
        <v/>
      </c>
      <c r="AE10" s="495" t="str">
        <f t="shared" si="115"/>
        <v/>
      </c>
      <c r="AF10" s="385" t="str" cm="1">
        <f t="array" ref="AF10">IFERROR(INDEX('Guias Salariais'!$D$1:$D$1000,SMALL(IF(AF$1='Guias Salariais'!$C$1:$C$1000,ROW('Guias Salariais'!$C$1:$C$1000)-ROW('Guias Salariais'!$C$1)+1),ROW(9:9))),"")</f>
        <v/>
      </c>
      <c r="AG10" s="495" t="str">
        <f t="shared" ref="AG10:AI10" si="116">IF(AF10="","",AND(AF10&gt;=AF$105,AF10&lt;=AF$104))</f>
        <v/>
      </c>
      <c r="AH10" s="385" t="str" cm="1">
        <f t="array" ref="AH10">IFERROR(INDEX('Guias Salariais'!$D$1:$D$1000,SMALL(IF(AH$1='Guias Salariais'!$C$1:$C$1000,ROW('Guias Salariais'!$C$1:$C$1000)-ROW('Guias Salariais'!$C$1)+1),ROW(9:9))),"")</f>
        <v/>
      </c>
      <c r="AI10" s="520" t="str">
        <f t="shared" si="116"/>
        <v/>
      </c>
      <c r="AJ10" s="276" cm="1">
        <f t="array" ref="AJ10">IFERROR(INDEX('Guias Salariais'!$D$1:$D$1000,SMALL(IF(AJ$1='Guias Salariais'!$C$1:$C$1000,ROW('Guias Salariais'!$C$1:$C$1000)-ROW('Guias Salariais'!$C$1)+1),ROW(9:9))),"")</f>
        <v>8981.25</v>
      </c>
      <c r="AK10" s="495" t="b">
        <f t="shared" ref="AK10:AM10" si="117">IF(AJ10="","",AND(AJ10&gt;=AJ$105,AJ10&lt;=AJ$104))</f>
        <v>0</v>
      </c>
      <c r="AL10" s="386" cm="1">
        <f t="array" ref="AL10">IFERROR(INDEX('Guias Salariais'!$D$1:$D$1000,SMALL(IF(AL$1='Guias Salariais'!$C$1:$C$1000,ROW('Guias Salariais'!$C$1:$C$1000)-ROW('Guias Salariais'!$C$1)+1),ROW(9:9))),"")</f>
        <v>5619.7887500000006</v>
      </c>
      <c r="AM10" s="495" t="b">
        <f t="shared" si="117"/>
        <v>1</v>
      </c>
      <c r="AN10" s="386" cm="1">
        <f t="array" ref="AN10">IFERROR(INDEX('Guias Salariais'!$D$1:$D$1000,SMALL(IF(AN$1='Guias Salariais'!$C$1:$C$1000,ROW('Guias Salariais'!$C$1:$C$1000)-ROW('Guias Salariais'!$C$1)+1),ROW(9:9))),"")</f>
        <v>8600</v>
      </c>
      <c r="AO10" s="520" t="b">
        <f t="shared" ref="AO10:AQ10" si="118">IF(AN10="","",AND(AN10&gt;=AN$105,AN10&lt;=AN$104))</f>
        <v>1</v>
      </c>
      <c r="AP10" s="383" t="str" cm="1">
        <f t="array" ref="AP10">IFERROR(INDEX('Guias Salariais'!$D$1:$D$1000,SMALL(IF(AP$1='Guias Salariais'!$C$1:$C$1000,ROW('Guias Salariais'!$C$1:$C$1000)-ROW('Guias Salariais'!$C$1)+1),ROW(9:9))),"")</f>
        <v/>
      </c>
      <c r="AQ10" s="495" t="str">
        <f t="shared" si="118"/>
        <v/>
      </c>
      <c r="AR10" s="385" t="str" cm="1">
        <f t="array" ref="AR10">IFERROR(INDEX('Guias Salariais'!$D$1:$D$1000,SMALL(IF(AR$1='Guias Salariais'!$C$1:$C$1000,ROW('Guias Salariais'!$C$1:$C$1000)-ROW('Guias Salariais'!$C$1)+1),ROW(9:9))),"")</f>
        <v/>
      </c>
      <c r="AS10" s="495" t="str">
        <f t="shared" ref="AS10:AU10" si="119">IF(AR10="","",AND(AR10&gt;=AR$105,AR10&lt;=AR$104))</f>
        <v/>
      </c>
      <c r="AT10" s="385" t="str" cm="1">
        <f t="array" ref="AT10">IFERROR(INDEX('Guias Salariais'!$D$1:$D$1000,SMALL(IF(AT$1='Guias Salariais'!$C$1:$C$1000,ROW('Guias Salariais'!$C$1:$C$1000)-ROW('Guias Salariais'!$C$1)+1),ROW(9:9))),"")</f>
        <v/>
      </c>
      <c r="AU10" s="520" t="str">
        <f t="shared" si="119"/>
        <v/>
      </c>
      <c r="AV10" s="276" cm="1">
        <f t="array" ref="AV10">IFERROR(INDEX('Guias Salariais'!$D$1:$D$1000,SMALL(IF(AV$1='Guias Salariais'!$C$1:$C$1000,ROW('Guias Salariais'!$C$1:$C$1000)-ROW('Guias Salariais'!$C$1)+1),ROW(9:9))),"")</f>
        <v>6500</v>
      </c>
      <c r="AW10" s="495" t="b">
        <f t="shared" ref="AW10:AY10" si="120">IF(AV10="","",AND(AV10&gt;=AV$105,AV10&lt;=AV$104))</f>
        <v>1</v>
      </c>
      <c r="AX10" s="386" cm="1">
        <f t="array" ref="AX10">IFERROR(INDEX('Guias Salariais'!$D$1:$D$1000,SMALL(IF(AX$1='Guias Salariais'!$C$1:$C$1000,ROW('Guias Salariais'!$C$1:$C$1000)-ROW('Guias Salariais'!$C$1)+1),ROW(9:9))),"")</f>
        <v>9083.3333333333339</v>
      </c>
      <c r="AY10" s="495" t="b">
        <f t="shared" si="120"/>
        <v>1</v>
      </c>
      <c r="AZ10" s="386" cm="1">
        <f t="array" ref="AZ10">IFERROR(INDEX('Guias Salariais'!$D$1:$D$1000,SMALL(IF(AZ$1='Guias Salariais'!$C$1:$C$1000,ROW('Guias Salariais'!$C$1:$C$1000)-ROW('Guias Salariais'!$C$1)+1),ROW(9:9))),"")</f>
        <v>20475</v>
      </c>
      <c r="BA10" s="495" t="b">
        <f t="shared" ref="BA10:BC10" si="121">IF(AZ10="","",AND(AZ10&gt;=AZ$105,AZ10&lt;=AZ$104))</f>
        <v>0</v>
      </c>
      <c r="BB10" s="383" t="str" cm="1">
        <f t="array" ref="BB10">IFERROR(INDEX('Guias Salariais'!$D$1:$D$1000,SMALL(IF(BB$1='Guias Salariais'!$C$1:$C$1000,ROW('Guias Salariais'!$C$1:$C$1000)-ROW('Guias Salariais'!$C$1)+1),ROW(9:9))),"")</f>
        <v/>
      </c>
      <c r="BC10" s="495" t="str">
        <f t="shared" si="121"/>
        <v/>
      </c>
      <c r="BD10" s="385" t="str" cm="1">
        <f t="array" ref="BD10">IFERROR(INDEX('Guias Salariais'!$D$1:$D$1000,SMALL(IF(BD$1='Guias Salariais'!$C$1:$C$1000,ROW('Guias Salariais'!$C$1:$C$1000)-ROW('Guias Salariais'!$C$1)+1),ROW(9:9))),"")</f>
        <v/>
      </c>
      <c r="BE10" s="495" t="str">
        <f t="shared" ref="BE10:BG10" si="122">IF(BD10="","",AND(BD10&gt;=BD$105,BD10&lt;=BD$104))</f>
        <v/>
      </c>
      <c r="BF10" s="385" t="str" cm="1">
        <f t="array" ref="BF10">IFERROR(INDEX('Guias Salariais'!$D$1:$D$1000,SMALL(IF(BF$1='Guias Salariais'!$C$1:$C$1000,ROW('Guias Salariais'!$C$1:$C$1000)-ROW('Guias Salariais'!$C$1)+1),ROW(9:9))),"")</f>
        <v/>
      </c>
      <c r="BG10" s="495" t="str">
        <f t="shared" si="122"/>
        <v/>
      </c>
      <c r="BH10" s="276" t="str" cm="1">
        <f t="array" ref="BH10">IFERROR(INDEX('Guias Salariais'!$D$1:$D$1000,SMALL(IF(BH$1='Guias Salariais'!$C$1:$C$1000,ROW('Guias Salariais'!$C$1:$C$1000)-ROW('Guias Salariais'!$C$1)+1),ROW(9:9))),"")</f>
        <v/>
      </c>
      <c r="BI10" s="495" t="str">
        <f t="shared" ref="BI10:BK10" si="123">IF(BH10="","",AND(BH10&gt;=BH$105,BH10&lt;=BH$104))</f>
        <v/>
      </c>
      <c r="BJ10" s="386" t="str" cm="1">
        <f t="array" ref="BJ10">IFERROR(INDEX('Guias Salariais'!$D$1:$D$1000,SMALL(IF(BJ$1='Guias Salariais'!$C$1:$C$1000,ROW('Guias Salariais'!$C$1:$C$1000)-ROW('Guias Salariais'!$C$1)+1),ROW(9:9))),"")</f>
        <v/>
      </c>
      <c r="BK10" s="495" t="str">
        <f t="shared" si="123"/>
        <v/>
      </c>
      <c r="BL10" s="386" cm="1">
        <f t="array" ref="BL10">IFERROR(INDEX('Guias Salariais'!$D$1:$D$1000,SMALL(IF(BL$1='Guias Salariais'!$C$1:$C$1000,ROW('Guias Salariais'!$C$1:$C$1000)-ROW('Guias Salariais'!$C$1)+1),ROW(9:9))),"")</f>
        <v>12912.5</v>
      </c>
      <c r="BM10" s="495" t="b">
        <f t="shared" ref="BM10:BO10" si="124">IF(BL10="","",AND(BL10&gt;=BL$105,BL10&lt;=BL$104))</f>
        <v>1</v>
      </c>
      <c r="BN10" s="383" cm="1">
        <f t="array" ref="BN10">IFERROR(INDEX('Guias Salariais'!$D$1:$D$1000,SMALL(IF(BN$1='Guias Salariais'!$C$1:$C$1000,ROW('Guias Salariais'!$C$1:$C$1000)-ROW('Guias Salariais'!$C$1)+1),ROW(9:9))),"")</f>
        <v>22432.2925</v>
      </c>
      <c r="BO10" s="520" t="b">
        <f t="shared" si="124"/>
        <v>1</v>
      </c>
      <c r="BP10" s="386" cm="1">
        <f t="array" ref="BP10">IFERROR(INDEX('Guias Salariais'!$D$1:$D$1000,SMALL(IF(BP$1='Guias Salariais'!$C$1:$C$1000,ROW('Guias Salariais'!$C$1:$C$1000)-ROW('Guias Salariais'!$C$1)+1),ROW(9:9))),"")</f>
        <v>8921.8774999999987</v>
      </c>
      <c r="BQ10" s="495" t="b">
        <f t="shared" ref="BQ10" si="125">IF(BP10="","",AND(BP10&gt;=BP$105,BP10&lt;=BP$104))</f>
        <v>1</v>
      </c>
      <c r="BR10" s="386" cm="1">
        <f t="array" ref="BR10">IFERROR(INDEX('Guias Salariais'!$D$1:$D$1000,SMALL(IF(BR$1='Guias Salariais'!$C$1:$C$1000,ROW('Guias Salariais'!$C$1:$C$1000)-ROW('Guias Salariais'!$C$1)+1),ROW(9:9))),"")</f>
        <v>10368.75</v>
      </c>
      <c r="BS10" s="520" t="b">
        <f t="shared" ref="BS10" si="126">IF(BR10="","",AND(BR10&gt;=BR$105,BR10&lt;=BR$104))</f>
        <v>1</v>
      </c>
    </row>
    <row r="11" spans="1:71" x14ac:dyDescent="0.25">
      <c r="A11" s="692"/>
      <c r="B11" s="383" t="str" cm="1">
        <f t="array" ref="B11">IFERROR(INDEX('Guias Salariais'!$D$1:$D$1000,SMALL(IF(B$1='Guias Salariais'!$C$1:$C$1000,ROW('Guias Salariais'!$C$1:$C$1000)-ROW('Guias Salariais'!$C$1)+1),ROW(10:10))),"")</f>
        <v/>
      </c>
      <c r="C11" s="495" t="str">
        <f t="shared" si="0"/>
        <v/>
      </c>
      <c r="D11" s="385" t="str" cm="1">
        <f t="array" ref="D11">IFERROR(INDEX('Guias Salariais'!$D$1:$D$1000,SMALL(IF(D$1='Guias Salariais'!$C$1:$C$1000,ROW('Guias Salariais'!$C$1:$C$1000)-ROW('Guias Salariais'!$C$1)+1),ROW(10:10))),"")</f>
        <v/>
      </c>
      <c r="E11" s="495" t="str">
        <f t="shared" si="1"/>
        <v/>
      </c>
      <c r="F11" s="385" t="str" cm="1">
        <f t="array" ref="F11">IFERROR(INDEX('Guias Salariais'!$D$1:$D$1000,SMALL(IF(F$1='Guias Salariais'!$C$1:$C$1000,ROW('Guias Salariais'!$C$1:$C$1000)-ROW('Guias Salariais'!$C$1)+1),ROW(10:10))),"")</f>
        <v/>
      </c>
      <c r="G11" s="520" t="str">
        <f t="shared" si="2"/>
        <v/>
      </c>
      <c r="H11" s="276" t="str" cm="1">
        <f t="array" ref="H11">IFERROR(INDEX('Guias Salariais'!$D$1:$D$1000,SMALL(IF(H$1='Guias Salariais'!$C$1:$C$1000,ROW('Guias Salariais'!$C$1:$C$1000)-ROW('Guias Salariais'!$C$1)+1),ROW(10:10))),"")</f>
        <v/>
      </c>
      <c r="I11" s="495" t="str">
        <f t="shared" si="3"/>
        <v/>
      </c>
      <c r="J11" s="386" t="str" cm="1">
        <f t="array" ref="J11">IFERROR(INDEX('Guias Salariais'!$D$1:$D$1000,SMALL(IF(J$1='Guias Salariais'!$C$1:$C$1000,ROW('Guias Salariais'!$C$1:$C$1000)-ROW('Guias Salariais'!$C$1)+1),ROW(10:10))),"")</f>
        <v/>
      </c>
      <c r="K11" s="495" t="str">
        <f t="shared" si="4"/>
        <v/>
      </c>
      <c r="L11" s="386" t="str" cm="1">
        <f t="array" ref="L11">IFERROR(INDEX('Guias Salariais'!$D$1:$D$1000,SMALL(IF(L$1='Guias Salariais'!$C$1:$C$1000,ROW('Guias Salariais'!$C$1:$C$1000)-ROW('Guias Salariais'!$C$1)+1),ROW(10:10))),"")</f>
        <v/>
      </c>
      <c r="M11" s="520" t="str">
        <f t="shared" si="5"/>
        <v/>
      </c>
      <c r="N11" s="383" t="str" cm="1">
        <f t="array" ref="N11">IFERROR(INDEX('Guias Salariais'!$D$1:$D$1000,SMALL(IF(N$1='Guias Salariais'!$C$1:$C$1000,ROW('Guias Salariais'!$C$1:$C$1000)-ROW('Guias Salariais'!$C$1)+1),ROW(10:10))),"")</f>
        <v/>
      </c>
      <c r="O11" s="520" t="str">
        <f t="shared" si="6"/>
        <v/>
      </c>
      <c r="P11" s="276" t="str" cm="1">
        <f t="array" ref="P11">IFERROR(INDEX('Guias Salariais'!$D$1:$D$1000,SMALL(IF(P$1='Guias Salariais'!$C$1:$C$1000,ROW('Guias Salariais'!$C$1:$C$1000)-ROW('Guias Salariais'!$C$1)+1),ROW(10:10))),"")</f>
        <v/>
      </c>
      <c r="Q11" s="495" t="str">
        <f t="shared" ref="Q11:S11" si="127">IF(P11="","",AND(P11&gt;=P$105,P11&lt;=P$104))</f>
        <v/>
      </c>
      <c r="R11" s="386" t="str" cm="1">
        <f t="array" ref="R11">IFERROR(INDEX('Guias Salariais'!$D$1:$D$1000,SMALL(IF(R$1='Guias Salariais'!$C$1:$C$1000,ROW('Guias Salariais'!$C$1:$C$1000)-ROW('Guias Salariais'!$C$1)+1),ROW(10:10))),"")</f>
        <v/>
      </c>
      <c r="S11" s="495" t="str">
        <f t="shared" si="127"/>
        <v/>
      </c>
      <c r="T11" s="386" cm="1">
        <f t="array" ref="T11">IFERROR(INDEX('Guias Salariais'!$D$1:$D$1000,SMALL(IF(T$1='Guias Salariais'!$C$1:$C$1000,ROW('Guias Salariais'!$C$1:$C$1000)-ROW('Guias Salariais'!$C$1)+1),ROW(10:10))),"")</f>
        <v>7954.3325000000004</v>
      </c>
      <c r="U11" s="520" t="b">
        <f t="shared" ref="U11:W11" si="128">IF(T11="","",AND(T11&gt;=T$105,T11&lt;=T$104))</f>
        <v>1</v>
      </c>
      <c r="V11" s="383" cm="1">
        <f t="array" ref="V11">IFERROR(INDEX('Guias Salariais'!$D$1:$D$1000,SMALL(IF(V$1='Guias Salariais'!$C$1:$C$1000,ROW('Guias Salariais'!$C$1:$C$1000)-ROW('Guias Salariais'!$C$1)+1),ROW(10:10))),"")</f>
        <v>17300</v>
      </c>
      <c r="W11" s="520" t="b">
        <f t="shared" si="128"/>
        <v>1</v>
      </c>
      <c r="X11" s="276" t="str" cm="1">
        <f t="array" ref="X11">IFERROR(INDEX('Guias Salariais'!$D$1:$D$1000,SMALL(IF(X$1='Guias Salariais'!$C$1:$C$1000,ROW('Guias Salariais'!$C$1:$C$1000)-ROW('Guias Salariais'!$C$1)+1),ROW(10:10))),"")</f>
        <v/>
      </c>
      <c r="Y11" s="495" t="str">
        <f t="shared" ref="Y11:AA11" si="129">IF(X11="","",AND(X11&gt;=X$105,X11&lt;=X$104))</f>
        <v/>
      </c>
      <c r="Z11" s="386" t="str" cm="1">
        <f t="array" ref="Z11">IFERROR(INDEX('Guias Salariais'!$D$1:$D$1000,SMALL(IF(Z$1='Guias Salariais'!$C$1:$C$1000,ROW('Guias Salariais'!$C$1:$C$1000)-ROW('Guias Salariais'!$C$1)+1),ROW(10:10))),"")</f>
        <v/>
      </c>
      <c r="AA11" s="495" t="str">
        <f t="shared" si="129"/>
        <v/>
      </c>
      <c r="AB11" s="386" t="str" cm="1">
        <f t="array" ref="AB11">IFERROR(INDEX('Guias Salariais'!$D$1:$D$1000,SMALL(IF(AB$1='Guias Salariais'!$C$1:$C$1000,ROW('Guias Salariais'!$C$1:$C$1000)-ROW('Guias Salariais'!$C$1)+1),ROW(10:10))),"")</f>
        <v/>
      </c>
      <c r="AC11" s="520" t="str">
        <f t="shared" ref="AC11:AE11" si="130">IF(AB11="","",AND(AB11&gt;=AB$105,AB11&lt;=AB$104))</f>
        <v/>
      </c>
      <c r="AD11" s="383" t="str" cm="1">
        <f t="array" ref="AD11">IFERROR(INDEX('Guias Salariais'!$D$1:$D$1000,SMALL(IF(AD$1='Guias Salariais'!$C$1:$C$1000,ROW('Guias Salariais'!$C$1:$C$1000)-ROW('Guias Salariais'!$C$1)+1),ROW(10:10))),"")</f>
        <v/>
      </c>
      <c r="AE11" s="495" t="str">
        <f t="shared" si="130"/>
        <v/>
      </c>
      <c r="AF11" s="385" t="str" cm="1">
        <f t="array" ref="AF11">IFERROR(INDEX('Guias Salariais'!$D$1:$D$1000,SMALL(IF(AF$1='Guias Salariais'!$C$1:$C$1000,ROW('Guias Salariais'!$C$1:$C$1000)-ROW('Guias Salariais'!$C$1)+1),ROW(10:10))),"")</f>
        <v/>
      </c>
      <c r="AG11" s="495" t="str">
        <f t="shared" ref="AG11:AI11" si="131">IF(AF11="","",AND(AF11&gt;=AF$105,AF11&lt;=AF$104))</f>
        <v/>
      </c>
      <c r="AH11" s="385" t="str" cm="1">
        <f t="array" ref="AH11">IFERROR(INDEX('Guias Salariais'!$D$1:$D$1000,SMALL(IF(AH$1='Guias Salariais'!$C$1:$C$1000,ROW('Guias Salariais'!$C$1:$C$1000)-ROW('Guias Salariais'!$C$1)+1),ROW(10:10))),"")</f>
        <v/>
      </c>
      <c r="AI11" s="520" t="str">
        <f t="shared" si="131"/>
        <v/>
      </c>
      <c r="AJ11" s="276" cm="1">
        <f t="array" ref="AJ11">IFERROR(INDEX('Guias Salariais'!$D$1:$D$1000,SMALL(IF(AJ$1='Guias Salariais'!$C$1:$C$1000,ROW('Guias Salariais'!$C$1:$C$1000)-ROW('Guias Salariais'!$C$1)+1),ROW(10:10))),"")</f>
        <v>4120.0012500000003</v>
      </c>
      <c r="AK11" s="495" t="b">
        <f t="shared" ref="AK11:AM11" si="132">IF(AJ11="","",AND(AJ11&gt;=AJ$105,AJ11&lt;=AJ$104))</f>
        <v>1</v>
      </c>
      <c r="AL11" s="386" cm="1">
        <f t="array" ref="AL11">IFERROR(INDEX('Guias Salariais'!$D$1:$D$1000,SMALL(IF(AL$1='Guias Salariais'!$C$1:$C$1000,ROW('Guias Salariais'!$C$1:$C$1000)-ROW('Guias Salariais'!$C$1)+1),ROW(10:10))),"")</f>
        <v>5822.9137500000006</v>
      </c>
      <c r="AM11" s="495" t="b">
        <f t="shared" si="132"/>
        <v>1</v>
      </c>
      <c r="AN11" s="386" cm="1">
        <f t="array" ref="AN11">IFERROR(INDEX('Guias Salariais'!$D$1:$D$1000,SMALL(IF(AN$1='Guias Salariais'!$C$1:$C$1000,ROW('Guias Salariais'!$C$1:$C$1000)-ROW('Guias Salariais'!$C$1)+1),ROW(10:10))),"")</f>
        <v>8000</v>
      </c>
      <c r="AO11" s="520" t="b">
        <f t="shared" ref="AO11:AQ11" si="133">IF(AN11="","",AND(AN11&gt;=AN$105,AN11&lt;=AN$104))</f>
        <v>1</v>
      </c>
      <c r="AP11" s="383" t="str" cm="1">
        <f t="array" ref="AP11">IFERROR(INDEX('Guias Salariais'!$D$1:$D$1000,SMALL(IF(AP$1='Guias Salariais'!$C$1:$C$1000,ROW('Guias Salariais'!$C$1:$C$1000)-ROW('Guias Salariais'!$C$1)+1),ROW(10:10))),"")</f>
        <v/>
      </c>
      <c r="AQ11" s="495" t="str">
        <f t="shared" si="133"/>
        <v/>
      </c>
      <c r="AR11" s="385" t="str" cm="1">
        <f t="array" ref="AR11">IFERROR(INDEX('Guias Salariais'!$D$1:$D$1000,SMALL(IF(AR$1='Guias Salariais'!$C$1:$C$1000,ROW('Guias Salariais'!$C$1:$C$1000)-ROW('Guias Salariais'!$C$1)+1),ROW(10:10))),"")</f>
        <v/>
      </c>
      <c r="AS11" s="495" t="str">
        <f t="shared" ref="AS11:AU11" si="134">IF(AR11="","",AND(AR11&gt;=AR$105,AR11&lt;=AR$104))</f>
        <v/>
      </c>
      <c r="AT11" s="385" t="str" cm="1">
        <f t="array" ref="AT11">IFERROR(INDEX('Guias Salariais'!$D$1:$D$1000,SMALL(IF(AT$1='Guias Salariais'!$C$1:$C$1000,ROW('Guias Salariais'!$C$1:$C$1000)-ROW('Guias Salariais'!$C$1)+1),ROW(10:10))),"")</f>
        <v/>
      </c>
      <c r="AU11" s="520" t="str">
        <f t="shared" si="134"/>
        <v/>
      </c>
      <c r="AV11" s="276" t="str" cm="1">
        <f t="array" ref="AV11">IFERROR(INDEX('Guias Salariais'!$D$1:$D$1000,SMALL(IF(AV$1='Guias Salariais'!$C$1:$C$1000,ROW('Guias Salariais'!$C$1:$C$1000)-ROW('Guias Salariais'!$C$1)+1),ROW(10:10))),"")</f>
        <v/>
      </c>
      <c r="AW11" s="495" t="str">
        <f t="shared" ref="AW11:AY11" si="135">IF(AV11="","",AND(AV11&gt;=AV$105,AV11&lt;=AV$104))</f>
        <v/>
      </c>
      <c r="AX11" s="386" cm="1">
        <f t="array" ref="AX11">IFERROR(INDEX('Guias Salariais'!$D$1:$D$1000,SMALL(IF(AX$1='Guias Salariais'!$C$1:$C$1000,ROW('Guias Salariais'!$C$1:$C$1000)-ROW('Guias Salariais'!$C$1)+1),ROW(10:10))),"")</f>
        <v>17825</v>
      </c>
      <c r="AY11" s="495" t="b">
        <f t="shared" si="135"/>
        <v>0</v>
      </c>
      <c r="AZ11" s="386" cm="1">
        <f t="array" ref="AZ11">IFERROR(INDEX('Guias Salariais'!$D$1:$D$1000,SMALL(IF(AZ$1='Guias Salariais'!$C$1:$C$1000,ROW('Guias Salariais'!$C$1:$C$1000)-ROW('Guias Salariais'!$C$1)+1),ROW(10:10))),"")</f>
        <v>9061.1875</v>
      </c>
      <c r="BA11" s="495" t="b">
        <f t="shared" ref="BA11:BC11" si="136">IF(AZ11="","",AND(AZ11&gt;=AZ$105,AZ11&lt;=AZ$104))</f>
        <v>1</v>
      </c>
      <c r="BB11" s="383" t="str" cm="1">
        <f t="array" ref="BB11">IFERROR(INDEX('Guias Salariais'!$D$1:$D$1000,SMALL(IF(BB$1='Guias Salariais'!$C$1:$C$1000,ROW('Guias Salariais'!$C$1:$C$1000)-ROW('Guias Salariais'!$C$1)+1),ROW(10:10))),"")</f>
        <v/>
      </c>
      <c r="BC11" s="495" t="str">
        <f t="shared" si="136"/>
        <v/>
      </c>
      <c r="BD11" s="385" t="str" cm="1">
        <f t="array" ref="BD11">IFERROR(INDEX('Guias Salariais'!$D$1:$D$1000,SMALL(IF(BD$1='Guias Salariais'!$C$1:$C$1000,ROW('Guias Salariais'!$C$1:$C$1000)-ROW('Guias Salariais'!$C$1)+1),ROW(10:10))),"")</f>
        <v/>
      </c>
      <c r="BE11" s="495" t="str">
        <f t="shared" ref="BE11:BG11" si="137">IF(BD11="","",AND(BD11&gt;=BD$105,BD11&lt;=BD$104))</f>
        <v/>
      </c>
      <c r="BF11" s="385" t="str" cm="1">
        <f t="array" ref="BF11">IFERROR(INDEX('Guias Salariais'!$D$1:$D$1000,SMALL(IF(BF$1='Guias Salariais'!$C$1:$C$1000,ROW('Guias Salariais'!$C$1:$C$1000)-ROW('Guias Salariais'!$C$1)+1),ROW(10:10))),"")</f>
        <v/>
      </c>
      <c r="BG11" s="495" t="str">
        <f t="shared" si="137"/>
        <v/>
      </c>
      <c r="BH11" s="276" t="str" cm="1">
        <f t="array" ref="BH11">IFERROR(INDEX('Guias Salariais'!$D$1:$D$1000,SMALL(IF(BH$1='Guias Salariais'!$C$1:$C$1000,ROW('Guias Salariais'!$C$1:$C$1000)-ROW('Guias Salariais'!$C$1)+1),ROW(10:10))),"")</f>
        <v/>
      </c>
      <c r="BI11" s="495" t="str">
        <f t="shared" ref="BI11:BK11" si="138">IF(BH11="","",AND(BH11&gt;=BH$105,BH11&lt;=BH$104))</f>
        <v/>
      </c>
      <c r="BJ11" s="386" t="str" cm="1">
        <f t="array" ref="BJ11">IFERROR(INDEX('Guias Salariais'!$D$1:$D$1000,SMALL(IF(BJ$1='Guias Salariais'!$C$1:$C$1000,ROW('Guias Salariais'!$C$1:$C$1000)-ROW('Guias Salariais'!$C$1)+1),ROW(10:10))),"")</f>
        <v/>
      </c>
      <c r="BK11" s="495" t="str">
        <f t="shared" si="138"/>
        <v/>
      </c>
      <c r="BL11" s="386" t="str" cm="1">
        <f t="array" ref="BL11">IFERROR(INDEX('Guias Salariais'!$D$1:$D$1000,SMALL(IF(BL$1='Guias Salariais'!$C$1:$C$1000,ROW('Guias Salariais'!$C$1:$C$1000)-ROW('Guias Salariais'!$C$1)+1),ROW(10:10))),"")</f>
        <v/>
      </c>
      <c r="BM11" s="495" t="str">
        <f t="shared" ref="BM11:BO11" si="139">IF(BL11="","",AND(BL11&gt;=BL$105,BL11&lt;=BL$104))</f>
        <v/>
      </c>
      <c r="BN11" s="383" t="str" cm="1">
        <f t="array" ref="BN11">IFERROR(INDEX('Guias Salariais'!$D$1:$D$1000,SMALL(IF(BN$1='Guias Salariais'!$C$1:$C$1000,ROW('Guias Salariais'!$C$1:$C$1000)-ROW('Guias Salariais'!$C$1)+1),ROW(10:10))),"")</f>
        <v/>
      </c>
      <c r="BO11" s="520" t="str">
        <f t="shared" si="139"/>
        <v/>
      </c>
      <c r="BP11" s="386" t="str" cm="1">
        <f t="array" ref="BP11">IFERROR(INDEX('Guias Salariais'!$D$1:$D$1000,SMALL(IF(BP$1='Guias Salariais'!$C$1:$C$1000,ROW('Guias Salariais'!$C$1:$C$1000)-ROW('Guias Salariais'!$C$1)+1),ROW(10:10))),"")</f>
        <v/>
      </c>
      <c r="BQ11" s="495" t="str">
        <f t="shared" ref="BQ11" si="140">IF(BP11="","",AND(BP11&gt;=BP$105,BP11&lt;=BP$104))</f>
        <v/>
      </c>
      <c r="BR11" s="386" cm="1">
        <f t="array" ref="BR11">IFERROR(INDEX('Guias Salariais'!$D$1:$D$1000,SMALL(IF(BR$1='Guias Salariais'!$C$1:$C$1000,ROW('Guias Salariais'!$C$1:$C$1000)-ROW('Guias Salariais'!$C$1)+1),ROW(10:10))),"")</f>
        <v>17500</v>
      </c>
      <c r="BS11" s="520" t="b">
        <f t="shared" ref="BS11" si="141">IF(BR11="","",AND(BR11&gt;=BR$105,BR11&lt;=BR$104))</f>
        <v>1</v>
      </c>
    </row>
    <row r="12" spans="1:71" x14ac:dyDescent="0.25">
      <c r="A12" s="692"/>
      <c r="B12" s="383" t="str" cm="1">
        <f t="array" ref="B12">IFERROR(INDEX('Guias Salariais'!$D$1:$D$1000,SMALL(IF(B$1='Guias Salariais'!$C$1:$C$1000,ROW('Guias Salariais'!$C$1:$C$1000)-ROW('Guias Salariais'!$C$1)+1),ROW(11:11))),"")</f>
        <v/>
      </c>
      <c r="C12" s="495" t="str">
        <f t="shared" si="0"/>
        <v/>
      </c>
      <c r="D12" s="385" t="str" cm="1">
        <f t="array" ref="D12">IFERROR(INDEX('Guias Salariais'!$D$1:$D$1000,SMALL(IF(D$1='Guias Salariais'!$C$1:$C$1000,ROW('Guias Salariais'!$C$1:$C$1000)-ROW('Guias Salariais'!$C$1)+1),ROW(11:11))),"")</f>
        <v/>
      </c>
      <c r="E12" s="495" t="str">
        <f t="shared" si="1"/>
        <v/>
      </c>
      <c r="F12" s="385" t="str" cm="1">
        <f t="array" ref="F12">IFERROR(INDEX('Guias Salariais'!$D$1:$D$1000,SMALL(IF(F$1='Guias Salariais'!$C$1:$C$1000,ROW('Guias Salariais'!$C$1:$C$1000)-ROW('Guias Salariais'!$C$1)+1),ROW(11:11))),"")</f>
        <v/>
      </c>
      <c r="G12" s="520" t="str">
        <f t="shared" si="2"/>
        <v/>
      </c>
      <c r="H12" s="276" t="str" cm="1">
        <f t="array" ref="H12">IFERROR(INDEX('Guias Salariais'!$D$1:$D$1000,SMALL(IF(H$1='Guias Salariais'!$C$1:$C$1000,ROW('Guias Salariais'!$C$1:$C$1000)-ROW('Guias Salariais'!$C$1)+1),ROW(11:11))),"")</f>
        <v/>
      </c>
      <c r="I12" s="495" t="str">
        <f t="shared" si="3"/>
        <v/>
      </c>
      <c r="J12" s="386" t="str" cm="1">
        <f t="array" ref="J12">IFERROR(INDEX('Guias Salariais'!$D$1:$D$1000,SMALL(IF(J$1='Guias Salariais'!$C$1:$C$1000,ROW('Guias Salariais'!$C$1:$C$1000)-ROW('Guias Salariais'!$C$1)+1),ROW(11:11))),"")</f>
        <v/>
      </c>
      <c r="K12" s="495" t="str">
        <f t="shared" si="4"/>
        <v/>
      </c>
      <c r="L12" s="386" t="str" cm="1">
        <f t="array" ref="L12">IFERROR(INDEX('Guias Salariais'!$D$1:$D$1000,SMALL(IF(L$1='Guias Salariais'!$C$1:$C$1000,ROW('Guias Salariais'!$C$1:$C$1000)-ROW('Guias Salariais'!$C$1)+1),ROW(11:11))),"")</f>
        <v/>
      </c>
      <c r="M12" s="520" t="str">
        <f t="shared" si="5"/>
        <v/>
      </c>
      <c r="N12" s="383" t="str" cm="1">
        <f t="array" ref="N12">IFERROR(INDEX('Guias Salariais'!$D$1:$D$1000,SMALL(IF(N$1='Guias Salariais'!$C$1:$C$1000,ROW('Guias Salariais'!$C$1:$C$1000)-ROW('Guias Salariais'!$C$1)+1),ROW(11:11))),"")</f>
        <v/>
      </c>
      <c r="O12" s="520" t="str">
        <f t="shared" si="6"/>
        <v/>
      </c>
      <c r="P12" s="276" t="str" cm="1">
        <f t="array" ref="P12">IFERROR(INDEX('Guias Salariais'!$D$1:$D$1000,SMALL(IF(P$1='Guias Salariais'!$C$1:$C$1000,ROW('Guias Salariais'!$C$1:$C$1000)-ROW('Guias Salariais'!$C$1)+1),ROW(11:11))),"")</f>
        <v/>
      </c>
      <c r="Q12" s="495" t="str">
        <f t="shared" ref="Q12:S12" si="142">IF(P12="","",AND(P12&gt;=P$105,P12&lt;=P$104))</f>
        <v/>
      </c>
      <c r="R12" s="386" t="str" cm="1">
        <f t="array" ref="R12">IFERROR(INDEX('Guias Salariais'!$D$1:$D$1000,SMALL(IF(R$1='Guias Salariais'!$C$1:$C$1000,ROW('Guias Salariais'!$C$1:$C$1000)-ROW('Guias Salariais'!$C$1)+1),ROW(11:11))),"")</f>
        <v/>
      </c>
      <c r="S12" s="495" t="str">
        <f t="shared" si="142"/>
        <v/>
      </c>
      <c r="T12" s="386" t="str" cm="1">
        <f t="array" ref="T12">IFERROR(INDEX('Guias Salariais'!$D$1:$D$1000,SMALL(IF(T$1='Guias Salariais'!$C$1:$C$1000,ROW('Guias Salariais'!$C$1:$C$1000)-ROW('Guias Salariais'!$C$1)+1),ROW(11:11))),"")</f>
        <v/>
      </c>
      <c r="U12" s="520" t="str">
        <f t="shared" ref="U12:W12" si="143">IF(T12="","",AND(T12&gt;=T$105,T12&lt;=T$104))</f>
        <v/>
      </c>
      <c r="V12" s="383" cm="1">
        <f t="array" ref="V12">IFERROR(INDEX('Guias Salariais'!$D$1:$D$1000,SMALL(IF(V$1='Guias Salariais'!$C$1:$C$1000,ROW('Guias Salariais'!$C$1:$C$1000)-ROW('Guias Salariais'!$C$1)+1),ROW(11:11))),"")</f>
        <v>13100</v>
      </c>
      <c r="W12" s="520" t="b">
        <f t="shared" si="143"/>
        <v>1</v>
      </c>
      <c r="X12" s="276" t="str" cm="1">
        <f t="array" ref="X12">IFERROR(INDEX('Guias Salariais'!$D$1:$D$1000,SMALL(IF(X$1='Guias Salariais'!$C$1:$C$1000,ROW('Guias Salariais'!$C$1:$C$1000)-ROW('Guias Salariais'!$C$1)+1),ROW(11:11))),"")</f>
        <v/>
      </c>
      <c r="Y12" s="495" t="str">
        <f t="shared" ref="Y12:AA12" si="144">IF(X12="","",AND(X12&gt;=X$105,X12&lt;=X$104))</f>
        <v/>
      </c>
      <c r="Z12" s="386" t="str" cm="1">
        <f t="array" ref="Z12">IFERROR(INDEX('Guias Salariais'!$D$1:$D$1000,SMALL(IF(Z$1='Guias Salariais'!$C$1:$C$1000,ROW('Guias Salariais'!$C$1:$C$1000)-ROW('Guias Salariais'!$C$1)+1),ROW(11:11))),"")</f>
        <v/>
      </c>
      <c r="AA12" s="495" t="str">
        <f t="shared" si="144"/>
        <v/>
      </c>
      <c r="AB12" s="386" t="str" cm="1">
        <f t="array" ref="AB12">IFERROR(INDEX('Guias Salariais'!$D$1:$D$1000,SMALL(IF(AB$1='Guias Salariais'!$C$1:$C$1000,ROW('Guias Salariais'!$C$1:$C$1000)-ROW('Guias Salariais'!$C$1)+1),ROW(11:11))),"")</f>
        <v/>
      </c>
      <c r="AC12" s="520" t="str">
        <f t="shared" ref="AC12:AE12" si="145">IF(AB12="","",AND(AB12&gt;=AB$105,AB12&lt;=AB$104))</f>
        <v/>
      </c>
      <c r="AD12" s="383" t="str" cm="1">
        <f t="array" ref="AD12">IFERROR(INDEX('Guias Salariais'!$D$1:$D$1000,SMALL(IF(AD$1='Guias Salariais'!$C$1:$C$1000,ROW('Guias Salariais'!$C$1:$C$1000)-ROW('Guias Salariais'!$C$1)+1),ROW(11:11))),"")</f>
        <v/>
      </c>
      <c r="AE12" s="495" t="str">
        <f t="shared" si="145"/>
        <v/>
      </c>
      <c r="AF12" s="385" t="str" cm="1">
        <f t="array" ref="AF12">IFERROR(INDEX('Guias Salariais'!$D$1:$D$1000,SMALL(IF(AF$1='Guias Salariais'!$C$1:$C$1000,ROW('Guias Salariais'!$C$1:$C$1000)-ROW('Guias Salariais'!$C$1)+1),ROW(11:11))),"")</f>
        <v/>
      </c>
      <c r="AG12" s="495" t="str">
        <f t="shared" ref="AG12:AI12" si="146">IF(AF12="","",AND(AF12&gt;=AF$105,AF12&lt;=AF$104))</f>
        <v/>
      </c>
      <c r="AH12" s="385" t="str" cm="1">
        <f t="array" ref="AH12">IFERROR(INDEX('Guias Salariais'!$D$1:$D$1000,SMALL(IF(AH$1='Guias Salariais'!$C$1:$C$1000,ROW('Guias Salariais'!$C$1:$C$1000)-ROW('Guias Salariais'!$C$1)+1),ROW(11:11))),"")</f>
        <v/>
      </c>
      <c r="AI12" s="520" t="str">
        <f t="shared" si="146"/>
        <v/>
      </c>
      <c r="AJ12" s="276" cm="1">
        <f t="array" ref="AJ12">IFERROR(INDEX('Guias Salariais'!$D$1:$D$1000,SMALL(IF(AJ$1='Guias Salariais'!$C$1:$C$1000,ROW('Guias Salariais'!$C$1:$C$1000)-ROW('Guias Salariais'!$C$1)+1),ROW(11:11))),"")</f>
        <v>10000</v>
      </c>
      <c r="AK12" s="495" t="b">
        <f t="shared" ref="AK12:AM12" si="147">IF(AJ12="","",AND(AJ12&gt;=AJ$105,AJ12&lt;=AJ$104))</f>
        <v>0</v>
      </c>
      <c r="AL12" s="386" cm="1">
        <f t="array" ref="AL12">IFERROR(INDEX('Guias Salariais'!$D$1:$D$1000,SMALL(IF(AL$1='Guias Salariais'!$C$1:$C$1000,ROW('Guias Salariais'!$C$1:$C$1000)-ROW('Guias Salariais'!$C$1)+1),ROW(11:11))),"")</f>
        <v>6025.52</v>
      </c>
      <c r="AM12" s="495" t="b">
        <f t="shared" si="147"/>
        <v>1</v>
      </c>
      <c r="AN12" s="386" cm="1">
        <f t="array" ref="AN12">IFERROR(INDEX('Guias Salariais'!$D$1:$D$1000,SMALL(IF(AN$1='Guias Salariais'!$C$1:$C$1000,ROW('Guias Salariais'!$C$1:$C$1000)-ROW('Guias Salariais'!$C$1)+1),ROW(11:11))),"")</f>
        <v>9100</v>
      </c>
      <c r="AO12" s="520" t="b">
        <f t="shared" ref="AO12:AQ12" si="148">IF(AN12="","",AND(AN12&gt;=AN$105,AN12&lt;=AN$104))</f>
        <v>1</v>
      </c>
      <c r="AP12" s="383" t="str" cm="1">
        <f t="array" ref="AP12">IFERROR(INDEX('Guias Salariais'!$D$1:$D$1000,SMALL(IF(AP$1='Guias Salariais'!$C$1:$C$1000,ROW('Guias Salariais'!$C$1:$C$1000)-ROW('Guias Salariais'!$C$1)+1),ROW(11:11))),"")</f>
        <v/>
      </c>
      <c r="AQ12" s="495" t="str">
        <f t="shared" si="148"/>
        <v/>
      </c>
      <c r="AR12" s="385" t="str" cm="1">
        <f t="array" ref="AR12">IFERROR(INDEX('Guias Salariais'!$D$1:$D$1000,SMALL(IF(AR$1='Guias Salariais'!$C$1:$C$1000,ROW('Guias Salariais'!$C$1:$C$1000)-ROW('Guias Salariais'!$C$1)+1),ROW(11:11))),"")</f>
        <v/>
      </c>
      <c r="AS12" s="495" t="str">
        <f t="shared" ref="AS12:AU12" si="149">IF(AR12="","",AND(AR12&gt;=AR$105,AR12&lt;=AR$104))</f>
        <v/>
      </c>
      <c r="AT12" s="385" t="str" cm="1">
        <f t="array" ref="AT12">IFERROR(INDEX('Guias Salariais'!$D$1:$D$1000,SMALL(IF(AT$1='Guias Salariais'!$C$1:$C$1000,ROW('Guias Salariais'!$C$1:$C$1000)-ROW('Guias Salariais'!$C$1)+1),ROW(11:11))),"")</f>
        <v/>
      </c>
      <c r="AU12" s="520" t="str">
        <f t="shared" si="149"/>
        <v/>
      </c>
      <c r="AV12" s="276" t="str" cm="1">
        <f t="array" ref="AV12">IFERROR(INDEX('Guias Salariais'!$D$1:$D$1000,SMALL(IF(AV$1='Guias Salariais'!$C$1:$C$1000,ROW('Guias Salariais'!$C$1:$C$1000)-ROW('Guias Salariais'!$C$1)+1),ROW(11:11))),"")</f>
        <v/>
      </c>
      <c r="AW12" s="495" t="str">
        <f t="shared" ref="AW12:AY12" si="150">IF(AV12="","",AND(AV12&gt;=AV$105,AV12&lt;=AV$104))</f>
        <v/>
      </c>
      <c r="AX12" s="386" cm="1">
        <f t="array" ref="AX12">IFERROR(INDEX('Guias Salariais'!$D$1:$D$1000,SMALL(IF(AX$1='Guias Salariais'!$C$1:$C$1000,ROW('Guias Salariais'!$C$1:$C$1000)-ROW('Guias Salariais'!$C$1)+1),ROW(11:11))),"")</f>
        <v>15600</v>
      </c>
      <c r="AY12" s="495" t="b">
        <f t="shared" si="150"/>
        <v>0</v>
      </c>
      <c r="AZ12" s="386" cm="1">
        <f t="array" ref="AZ12">IFERROR(INDEX('Guias Salariais'!$D$1:$D$1000,SMALL(IF(AZ$1='Guias Salariais'!$C$1:$C$1000,ROW('Guias Salariais'!$C$1:$C$1000)-ROW('Guias Salariais'!$C$1)+1),ROW(11:11))),"")</f>
        <v>11732.125</v>
      </c>
      <c r="BA12" s="495" t="b">
        <f t="shared" ref="BA12:BC12" si="151">IF(AZ12="","",AND(AZ12&gt;=AZ$105,AZ12&lt;=AZ$104))</f>
        <v>1</v>
      </c>
      <c r="BB12" s="383" t="str" cm="1">
        <f t="array" ref="BB12">IFERROR(INDEX('Guias Salariais'!$D$1:$D$1000,SMALL(IF(BB$1='Guias Salariais'!$C$1:$C$1000,ROW('Guias Salariais'!$C$1:$C$1000)-ROW('Guias Salariais'!$C$1)+1),ROW(11:11))),"")</f>
        <v/>
      </c>
      <c r="BC12" s="495" t="str">
        <f t="shared" si="151"/>
        <v/>
      </c>
      <c r="BD12" s="385" t="str" cm="1">
        <f t="array" ref="BD12">IFERROR(INDEX('Guias Salariais'!$D$1:$D$1000,SMALL(IF(BD$1='Guias Salariais'!$C$1:$C$1000,ROW('Guias Salariais'!$C$1:$C$1000)-ROW('Guias Salariais'!$C$1)+1),ROW(11:11))),"")</f>
        <v/>
      </c>
      <c r="BE12" s="495" t="str">
        <f t="shared" ref="BE12:BG12" si="152">IF(BD12="","",AND(BD12&gt;=BD$105,BD12&lt;=BD$104))</f>
        <v/>
      </c>
      <c r="BF12" s="385" t="str" cm="1">
        <f t="array" ref="BF12">IFERROR(INDEX('Guias Salariais'!$D$1:$D$1000,SMALL(IF(BF$1='Guias Salariais'!$C$1:$C$1000,ROW('Guias Salariais'!$C$1:$C$1000)-ROW('Guias Salariais'!$C$1)+1),ROW(11:11))),"")</f>
        <v/>
      </c>
      <c r="BG12" s="495" t="str">
        <f t="shared" si="152"/>
        <v/>
      </c>
      <c r="BH12" s="276" t="str" cm="1">
        <f t="array" ref="BH12">IFERROR(INDEX('Guias Salariais'!$D$1:$D$1000,SMALL(IF(BH$1='Guias Salariais'!$C$1:$C$1000,ROW('Guias Salariais'!$C$1:$C$1000)-ROW('Guias Salariais'!$C$1)+1),ROW(11:11))),"")</f>
        <v/>
      </c>
      <c r="BI12" s="495" t="str">
        <f t="shared" ref="BI12:BK12" si="153">IF(BH12="","",AND(BH12&gt;=BH$105,BH12&lt;=BH$104))</f>
        <v/>
      </c>
      <c r="BJ12" s="386" t="str" cm="1">
        <f t="array" ref="BJ12">IFERROR(INDEX('Guias Salariais'!$D$1:$D$1000,SMALL(IF(BJ$1='Guias Salariais'!$C$1:$C$1000,ROW('Guias Salariais'!$C$1:$C$1000)-ROW('Guias Salariais'!$C$1)+1),ROW(11:11))),"")</f>
        <v/>
      </c>
      <c r="BK12" s="495" t="str">
        <f t="shared" si="153"/>
        <v/>
      </c>
      <c r="BL12" s="386" t="str" cm="1">
        <f t="array" ref="BL12">IFERROR(INDEX('Guias Salariais'!$D$1:$D$1000,SMALL(IF(BL$1='Guias Salariais'!$C$1:$C$1000,ROW('Guias Salariais'!$C$1:$C$1000)-ROW('Guias Salariais'!$C$1)+1),ROW(11:11))),"")</f>
        <v/>
      </c>
      <c r="BM12" s="495" t="str">
        <f t="shared" ref="BM12:BO12" si="154">IF(BL12="","",AND(BL12&gt;=BL$105,BL12&lt;=BL$104))</f>
        <v/>
      </c>
      <c r="BN12" s="383" t="str" cm="1">
        <f t="array" ref="BN12">IFERROR(INDEX('Guias Salariais'!$D$1:$D$1000,SMALL(IF(BN$1='Guias Salariais'!$C$1:$C$1000,ROW('Guias Salariais'!$C$1:$C$1000)-ROW('Guias Salariais'!$C$1)+1),ROW(11:11))),"")</f>
        <v/>
      </c>
      <c r="BO12" s="520" t="str">
        <f t="shared" si="154"/>
        <v/>
      </c>
      <c r="BP12" s="386" t="str" cm="1">
        <f t="array" ref="BP12">IFERROR(INDEX('Guias Salariais'!$D$1:$D$1000,SMALL(IF(BP$1='Guias Salariais'!$C$1:$C$1000,ROW('Guias Salariais'!$C$1:$C$1000)-ROW('Guias Salariais'!$C$1)+1),ROW(11:11))),"")</f>
        <v/>
      </c>
      <c r="BQ12" s="495" t="str">
        <f t="shared" ref="BQ12" si="155">IF(BP12="","",AND(BP12&gt;=BP$105,BP12&lt;=BP$104))</f>
        <v/>
      </c>
      <c r="BR12" s="386" cm="1">
        <f t="array" ref="BR12">IFERROR(INDEX('Guias Salariais'!$D$1:$D$1000,SMALL(IF(BR$1='Guias Salariais'!$C$1:$C$1000,ROW('Guias Salariais'!$C$1:$C$1000)-ROW('Guias Salariais'!$C$1)+1),ROW(11:11))),"")</f>
        <v>10984.377499999999</v>
      </c>
      <c r="BS12" s="520" t="b">
        <f t="shared" ref="BS12" si="156">IF(BR12="","",AND(BR12&gt;=BR$105,BR12&lt;=BR$104))</f>
        <v>1</v>
      </c>
    </row>
    <row r="13" spans="1:71" x14ac:dyDescent="0.25">
      <c r="A13" s="692"/>
      <c r="B13" s="383" t="str" cm="1">
        <f t="array" ref="B13">IFERROR(INDEX('Guias Salariais'!$D$1:$D$1000,SMALL(IF(B$1='Guias Salariais'!$C$1:$C$1000,ROW('Guias Salariais'!$C$1:$C$1000)-ROW('Guias Salariais'!$C$1)+1),ROW(12:12))),"")</f>
        <v/>
      </c>
      <c r="C13" s="495" t="str">
        <f t="shared" si="0"/>
        <v/>
      </c>
      <c r="D13" s="385" t="str" cm="1">
        <f t="array" ref="D13">IFERROR(INDEX('Guias Salariais'!$D$1:$D$1000,SMALL(IF(D$1='Guias Salariais'!$C$1:$C$1000,ROW('Guias Salariais'!$C$1:$C$1000)-ROW('Guias Salariais'!$C$1)+1),ROW(12:12))),"")</f>
        <v/>
      </c>
      <c r="E13" s="495" t="str">
        <f t="shared" si="1"/>
        <v/>
      </c>
      <c r="F13" s="385" t="str" cm="1">
        <f t="array" ref="F13">IFERROR(INDEX('Guias Salariais'!$D$1:$D$1000,SMALL(IF(F$1='Guias Salariais'!$C$1:$C$1000,ROW('Guias Salariais'!$C$1:$C$1000)-ROW('Guias Salariais'!$C$1)+1),ROW(12:12))),"")</f>
        <v/>
      </c>
      <c r="G13" s="520" t="str">
        <f t="shared" si="2"/>
        <v/>
      </c>
      <c r="H13" s="276" t="str" cm="1">
        <f t="array" ref="H13">IFERROR(INDEX('Guias Salariais'!$D$1:$D$1000,SMALL(IF(H$1='Guias Salariais'!$C$1:$C$1000,ROW('Guias Salariais'!$C$1:$C$1000)-ROW('Guias Salariais'!$C$1)+1),ROW(12:12))),"")</f>
        <v/>
      </c>
      <c r="I13" s="495" t="str">
        <f t="shared" si="3"/>
        <v/>
      </c>
      <c r="J13" s="386" t="str" cm="1">
        <f t="array" ref="J13">IFERROR(INDEX('Guias Salariais'!$D$1:$D$1000,SMALL(IF(J$1='Guias Salariais'!$C$1:$C$1000,ROW('Guias Salariais'!$C$1:$C$1000)-ROW('Guias Salariais'!$C$1)+1),ROW(12:12))),"")</f>
        <v/>
      </c>
      <c r="K13" s="495" t="str">
        <f t="shared" si="4"/>
        <v/>
      </c>
      <c r="L13" s="386" t="str" cm="1">
        <f t="array" ref="L13">IFERROR(INDEX('Guias Salariais'!$D$1:$D$1000,SMALL(IF(L$1='Guias Salariais'!$C$1:$C$1000,ROW('Guias Salariais'!$C$1:$C$1000)-ROW('Guias Salariais'!$C$1)+1),ROW(12:12))),"")</f>
        <v/>
      </c>
      <c r="M13" s="520" t="str">
        <f t="shared" si="5"/>
        <v/>
      </c>
      <c r="N13" s="383" t="str" cm="1">
        <f t="array" ref="N13">IFERROR(INDEX('Guias Salariais'!$D$1:$D$1000,SMALL(IF(N$1='Guias Salariais'!$C$1:$C$1000,ROW('Guias Salariais'!$C$1:$C$1000)-ROW('Guias Salariais'!$C$1)+1),ROW(12:12))),"")</f>
        <v/>
      </c>
      <c r="O13" s="520" t="str">
        <f t="shared" si="6"/>
        <v/>
      </c>
      <c r="P13" s="276" t="str" cm="1">
        <f t="array" ref="P13">IFERROR(INDEX('Guias Salariais'!$D$1:$D$1000,SMALL(IF(P$1='Guias Salariais'!$C$1:$C$1000,ROW('Guias Salariais'!$C$1:$C$1000)-ROW('Guias Salariais'!$C$1)+1),ROW(12:12))),"")</f>
        <v/>
      </c>
      <c r="Q13" s="495" t="str">
        <f t="shared" ref="Q13:S13" si="157">IF(P13="","",AND(P13&gt;=P$105,P13&lt;=P$104))</f>
        <v/>
      </c>
      <c r="R13" s="386" t="str" cm="1">
        <f t="array" ref="R13">IFERROR(INDEX('Guias Salariais'!$D$1:$D$1000,SMALL(IF(R$1='Guias Salariais'!$C$1:$C$1000,ROW('Guias Salariais'!$C$1:$C$1000)-ROW('Guias Salariais'!$C$1)+1),ROW(12:12))),"")</f>
        <v/>
      </c>
      <c r="S13" s="495" t="str">
        <f t="shared" si="157"/>
        <v/>
      </c>
      <c r="T13" s="386" t="str" cm="1">
        <f t="array" ref="T13">IFERROR(INDEX('Guias Salariais'!$D$1:$D$1000,SMALL(IF(T$1='Guias Salariais'!$C$1:$C$1000,ROW('Guias Salariais'!$C$1:$C$1000)-ROW('Guias Salariais'!$C$1)+1),ROW(12:12))),"")</f>
        <v/>
      </c>
      <c r="U13" s="520" t="str">
        <f t="shared" ref="U13:W13" si="158">IF(T13="","",AND(T13&gt;=T$105,T13&lt;=T$104))</f>
        <v/>
      </c>
      <c r="V13" s="383" cm="1">
        <f t="array" ref="V13">IFERROR(INDEX('Guias Salariais'!$D$1:$D$1000,SMALL(IF(V$1='Guias Salariais'!$C$1:$C$1000,ROW('Guias Salariais'!$C$1:$C$1000)-ROW('Guias Salariais'!$C$1)+1),ROW(12:12))),"")</f>
        <v>15200</v>
      </c>
      <c r="W13" s="520" t="b">
        <f t="shared" si="158"/>
        <v>1</v>
      </c>
      <c r="X13" s="276" t="str" cm="1">
        <f t="array" ref="X13">IFERROR(INDEX('Guias Salariais'!$D$1:$D$1000,SMALL(IF(X$1='Guias Salariais'!$C$1:$C$1000,ROW('Guias Salariais'!$C$1:$C$1000)-ROW('Guias Salariais'!$C$1)+1),ROW(12:12))),"")</f>
        <v/>
      </c>
      <c r="Y13" s="495" t="str">
        <f t="shared" ref="Y13:AA13" si="159">IF(X13="","",AND(X13&gt;=X$105,X13&lt;=X$104))</f>
        <v/>
      </c>
      <c r="Z13" s="386" t="str" cm="1">
        <f t="array" ref="Z13">IFERROR(INDEX('Guias Salariais'!$D$1:$D$1000,SMALL(IF(Z$1='Guias Salariais'!$C$1:$C$1000,ROW('Guias Salariais'!$C$1:$C$1000)-ROW('Guias Salariais'!$C$1)+1),ROW(12:12))),"")</f>
        <v/>
      </c>
      <c r="AA13" s="495" t="str">
        <f t="shared" si="159"/>
        <v/>
      </c>
      <c r="AB13" s="386" t="str" cm="1">
        <f t="array" ref="AB13">IFERROR(INDEX('Guias Salariais'!$D$1:$D$1000,SMALL(IF(AB$1='Guias Salariais'!$C$1:$C$1000,ROW('Guias Salariais'!$C$1:$C$1000)-ROW('Guias Salariais'!$C$1)+1),ROW(12:12))),"")</f>
        <v/>
      </c>
      <c r="AC13" s="520" t="str">
        <f t="shared" ref="AC13:AE13" si="160">IF(AB13="","",AND(AB13&gt;=AB$105,AB13&lt;=AB$104))</f>
        <v/>
      </c>
      <c r="AD13" s="383" t="str" cm="1">
        <f t="array" ref="AD13">IFERROR(INDEX('Guias Salariais'!$D$1:$D$1000,SMALL(IF(AD$1='Guias Salariais'!$C$1:$C$1000,ROW('Guias Salariais'!$C$1:$C$1000)-ROW('Guias Salariais'!$C$1)+1),ROW(12:12))),"")</f>
        <v/>
      </c>
      <c r="AE13" s="495" t="str">
        <f t="shared" si="160"/>
        <v/>
      </c>
      <c r="AF13" s="385" t="str" cm="1">
        <f t="array" ref="AF13">IFERROR(INDEX('Guias Salariais'!$D$1:$D$1000,SMALL(IF(AF$1='Guias Salariais'!$C$1:$C$1000,ROW('Guias Salariais'!$C$1:$C$1000)-ROW('Guias Salariais'!$C$1)+1),ROW(12:12))),"")</f>
        <v/>
      </c>
      <c r="AG13" s="495" t="str">
        <f t="shared" ref="AG13:AI13" si="161">IF(AF13="","",AND(AF13&gt;=AF$105,AF13&lt;=AF$104))</f>
        <v/>
      </c>
      <c r="AH13" s="385" t="str" cm="1">
        <f t="array" ref="AH13">IFERROR(INDEX('Guias Salariais'!$D$1:$D$1000,SMALL(IF(AH$1='Guias Salariais'!$C$1:$C$1000,ROW('Guias Salariais'!$C$1:$C$1000)-ROW('Guias Salariais'!$C$1)+1),ROW(12:12))),"")</f>
        <v/>
      </c>
      <c r="AI13" s="520" t="str">
        <f t="shared" si="161"/>
        <v/>
      </c>
      <c r="AJ13" s="276" cm="1">
        <f t="array" ref="AJ13">IFERROR(INDEX('Guias Salariais'!$D$1:$D$1000,SMALL(IF(AJ$1='Guias Salariais'!$C$1:$C$1000,ROW('Guias Salariais'!$C$1:$C$1000)-ROW('Guias Salariais'!$C$1)+1),ROW(12:12))),"")</f>
        <v>2666.67</v>
      </c>
      <c r="AK13" s="495" t="b">
        <f t="shared" ref="AK13:AM13" si="162">IF(AJ13="","",AND(AJ13&gt;=AJ$105,AJ13&lt;=AJ$104))</f>
        <v>0</v>
      </c>
      <c r="AL13" s="386" cm="1">
        <f t="array" ref="AL13">IFERROR(INDEX('Guias Salariais'!$D$1:$D$1000,SMALL(IF(AL$1='Guias Salariais'!$C$1:$C$1000,ROW('Guias Salariais'!$C$1:$C$1000)-ROW('Guias Salariais'!$C$1)+1),ROW(12:12))),"")</f>
        <v>10307.668749999999</v>
      </c>
      <c r="AM13" s="495" t="b">
        <f t="shared" si="162"/>
        <v>0</v>
      </c>
      <c r="AN13" s="386" cm="1">
        <f t="array" ref="AN13">IFERROR(INDEX('Guias Salariais'!$D$1:$D$1000,SMALL(IF(AN$1='Guias Salariais'!$C$1:$C$1000,ROW('Guias Salariais'!$C$1:$C$1000)-ROW('Guias Salariais'!$C$1)+1),ROW(12:12))),"")</f>
        <v>8000</v>
      </c>
      <c r="AO13" s="520" t="b">
        <f t="shared" ref="AO13:AQ13" si="163">IF(AN13="","",AND(AN13&gt;=AN$105,AN13&lt;=AN$104))</f>
        <v>1</v>
      </c>
      <c r="AP13" s="383" t="str" cm="1">
        <f t="array" ref="AP13">IFERROR(INDEX('Guias Salariais'!$D$1:$D$1000,SMALL(IF(AP$1='Guias Salariais'!$C$1:$C$1000,ROW('Guias Salariais'!$C$1:$C$1000)-ROW('Guias Salariais'!$C$1)+1),ROW(12:12))),"")</f>
        <v/>
      </c>
      <c r="AQ13" s="495" t="str">
        <f t="shared" si="163"/>
        <v/>
      </c>
      <c r="AR13" s="385" t="str" cm="1">
        <f t="array" ref="AR13">IFERROR(INDEX('Guias Salariais'!$D$1:$D$1000,SMALL(IF(AR$1='Guias Salariais'!$C$1:$C$1000,ROW('Guias Salariais'!$C$1:$C$1000)-ROW('Guias Salariais'!$C$1)+1),ROW(12:12))),"")</f>
        <v/>
      </c>
      <c r="AS13" s="495" t="str">
        <f t="shared" ref="AS13:AU13" si="164">IF(AR13="","",AND(AR13&gt;=AR$105,AR13&lt;=AR$104))</f>
        <v/>
      </c>
      <c r="AT13" s="385" t="str" cm="1">
        <f t="array" ref="AT13">IFERROR(INDEX('Guias Salariais'!$D$1:$D$1000,SMALL(IF(AT$1='Guias Salariais'!$C$1:$C$1000,ROW('Guias Salariais'!$C$1:$C$1000)-ROW('Guias Salariais'!$C$1)+1),ROW(12:12))),"")</f>
        <v/>
      </c>
      <c r="AU13" s="520" t="str">
        <f t="shared" si="164"/>
        <v/>
      </c>
      <c r="AV13" s="276" t="str" cm="1">
        <f t="array" ref="AV13">IFERROR(INDEX('Guias Salariais'!$D$1:$D$1000,SMALL(IF(AV$1='Guias Salariais'!$C$1:$C$1000,ROW('Guias Salariais'!$C$1:$C$1000)-ROW('Guias Salariais'!$C$1)+1),ROW(12:12))),"")</f>
        <v/>
      </c>
      <c r="AW13" s="495" t="str">
        <f t="shared" ref="AW13:AY13" si="165">IF(AV13="","",AND(AV13&gt;=AV$105,AV13&lt;=AV$104))</f>
        <v/>
      </c>
      <c r="AX13" s="386" cm="1">
        <f t="array" ref="AX13">IFERROR(INDEX('Guias Salariais'!$D$1:$D$1000,SMALL(IF(AX$1='Guias Salariais'!$C$1:$C$1000,ROW('Guias Salariais'!$C$1:$C$1000)-ROW('Guias Salariais'!$C$1)+1),ROW(12:12))),"")</f>
        <v>7458.25</v>
      </c>
      <c r="AY13" s="495" t="b">
        <f t="shared" si="165"/>
        <v>1</v>
      </c>
      <c r="AZ13" s="386" cm="1">
        <f t="array" ref="AZ13">IFERROR(INDEX('Guias Salariais'!$D$1:$D$1000,SMALL(IF(AZ$1='Guias Salariais'!$C$1:$C$1000,ROW('Guias Salariais'!$C$1:$C$1000)-ROW('Guias Salariais'!$C$1)+1),ROW(12:12))),"")</f>
        <v>12893.75</v>
      </c>
      <c r="BA13" s="495" t="b">
        <f t="shared" ref="BA13:BC13" si="166">IF(AZ13="","",AND(AZ13&gt;=AZ$105,AZ13&lt;=AZ$104))</f>
        <v>1</v>
      </c>
      <c r="BB13" s="383" t="str" cm="1">
        <f t="array" ref="BB13">IFERROR(INDEX('Guias Salariais'!$D$1:$D$1000,SMALL(IF(BB$1='Guias Salariais'!$C$1:$C$1000,ROW('Guias Salariais'!$C$1:$C$1000)-ROW('Guias Salariais'!$C$1)+1),ROW(12:12))),"")</f>
        <v/>
      </c>
      <c r="BC13" s="495" t="str">
        <f t="shared" si="166"/>
        <v/>
      </c>
      <c r="BD13" s="385" t="str" cm="1">
        <f t="array" ref="BD13">IFERROR(INDEX('Guias Salariais'!$D$1:$D$1000,SMALL(IF(BD$1='Guias Salariais'!$C$1:$C$1000,ROW('Guias Salariais'!$C$1:$C$1000)-ROW('Guias Salariais'!$C$1)+1),ROW(12:12))),"")</f>
        <v/>
      </c>
      <c r="BE13" s="495" t="str">
        <f t="shared" ref="BE13:BG13" si="167">IF(BD13="","",AND(BD13&gt;=BD$105,BD13&lt;=BD$104))</f>
        <v/>
      </c>
      <c r="BF13" s="385" t="str" cm="1">
        <f t="array" ref="BF13">IFERROR(INDEX('Guias Salariais'!$D$1:$D$1000,SMALL(IF(BF$1='Guias Salariais'!$C$1:$C$1000,ROW('Guias Salariais'!$C$1:$C$1000)-ROW('Guias Salariais'!$C$1)+1),ROW(12:12))),"")</f>
        <v/>
      </c>
      <c r="BG13" s="495" t="str">
        <f t="shared" si="167"/>
        <v/>
      </c>
      <c r="BH13" s="276" t="str" cm="1">
        <f t="array" ref="BH13">IFERROR(INDEX('Guias Salariais'!$D$1:$D$1000,SMALL(IF(BH$1='Guias Salariais'!$C$1:$C$1000,ROW('Guias Salariais'!$C$1:$C$1000)-ROW('Guias Salariais'!$C$1)+1),ROW(12:12))),"")</f>
        <v/>
      </c>
      <c r="BI13" s="495" t="str">
        <f t="shared" ref="BI13:BK13" si="168">IF(BH13="","",AND(BH13&gt;=BH$105,BH13&lt;=BH$104))</f>
        <v/>
      </c>
      <c r="BJ13" s="386" t="str" cm="1">
        <f t="array" ref="BJ13">IFERROR(INDEX('Guias Salariais'!$D$1:$D$1000,SMALL(IF(BJ$1='Guias Salariais'!$C$1:$C$1000,ROW('Guias Salariais'!$C$1:$C$1000)-ROW('Guias Salariais'!$C$1)+1),ROW(12:12))),"")</f>
        <v/>
      </c>
      <c r="BK13" s="495" t="str">
        <f t="shared" si="168"/>
        <v/>
      </c>
      <c r="BL13" s="386" t="str" cm="1">
        <f t="array" ref="BL13">IFERROR(INDEX('Guias Salariais'!$D$1:$D$1000,SMALL(IF(BL$1='Guias Salariais'!$C$1:$C$1000,ROW('Guias Salariais'!$C$1:$C$1000)-ROW('Guias Salariais'!$C$1)+1),ROW(12:12))),"")</f>
        <v/>
      </c>
      <c r="BM13" s="495" t="str">
        <f t="shared" ref="BM13:BO13" si="169">IF(BL13="","",AND(BL13&gt;=BL$105,BL13&lt;=BL$104))</f>
        <v/>
      </c>
      <c r="BN13" s="383" t="str" cm="1">
        <f t="array" ref="BN13">IFERROR(INDEX('Guias Salariais'!$D$1:$D$1000,SMALL(IF(BN$1='Guias Salariais'!$C$1:$C$1000,ROW('Guias Salariais'!$C$1:$C$1000)-ROW('Guias Salariais'!$C$1)+1),ROW(12:12))),"")</f>
        <v/>
      </c>
      <c r="BO13" s="520" t="str">
        <f t="shared" si="169"/>
        <v/>
      </c>
      <c r="BP13" s="386" t="str" cm="1">
        <f t="array" ref="BP13">IFERROR(INDEX('Guias Salariais'!$D$1:$D$1000,SMALL(IF(BP$1='Guias Salariais'!$C$1:$C$1000,ROW('Guias Salariais'!$C$1:$C$1000)-ROW('Guias Salariais'!$C$1)+1),ROW(12:12))),"")</f>
        <v/>
      </c>
      <c r="BQ13" s="495" t="str">
        <f t="shared" ref="BQ13" si="170">IF(BP13="","",AND(BP13&gt;=BP$105,BP13&lt;=BP$104))</f>
        <v/>
      </c>
      <c r="BR13" s="386" cm="1">
        <f t="array" ref="BR13">IFERROR(INDEX('Guias Salariais'!$D$1:$D$1000,SMALL(IF(BR$1='Guias Salariais'!$C$1:$C$1000,ROW('Guias Salariais'!$C$1:$C$1000)-ROW('Guias Salariais'!$C$1)+1),ROW(12:12))),"")</f>
        <v>17500</v>
      </c>
      <c r="BS13" s="520" t="b">
        <f t="shared" ref="BS13" si="171">IF(BR13="","",AND(BR13&gt;=BR$105,BR13&lt;=BR$104))</f>
        <v>1</v>
      </c>
    </row>
    <row r="14" spans="1:71" x14ac:dyDescent="0.25">
      <c r="A14" s="692"/>
      <c r="B14" s="383" t="str" cm="1">
        <f t="array" ref="B14">IFERROR(INDEX('Guias Salariais'!$D$1:$D$1000,SMALL(IF(B$1='Guias Salariais'!$C$1:$C$1000,ROW('Guias Salariais'!$C$1:$C$1000)-ROW('Guias Salariais'!$C$1)+1),ROW(13:13))),"")</f>
        <v/>
      </c>
      <c r="C14" s="495" t="str">
        <f t="shared" si="0"/>
        <v/>
      </c>
      <c r="D14" s="385" t="str" cm="1">
        <f t="array" ref="D14">IFERROR(INDEX('Guias Salariais'!$D$1:$D$1000,SMALL(IF(D$1='Guias Salariais'!$C$1:$C$1000,ROW('Guias Salariais'!$C$1:$C$1000)-ROW('Guias Salariais'!$C$1)+1),ROW(13:13))),"")</f>
        <v/>
      </c>
      <c r="E14" s="495" t="str">
        <f t="shared" si="1"/>
        <v/>
      </c>
      <c r="F14" s="385" t="str" cm="1">
        <f t="array" ref="F14">IFERROR(INDEX('Guias Salariais'!$D$1:$D$1000,SMALL(IF(F$1='Guias Salariais'!$C$1:$C$1000,ROW('Guias Salariais'!$C$1:$C$1000)-ROW('Guias Salariais'!$C$1)+1),ROW(13:13))),"")</f>
        <v/>
      </c>
      <c r="G14" s="520" t="str">
        <f t="shared" si="2"/>
        <v/>
      </c>
      <c r="H14" s="276" t="str" cm="1">
        <f t="array" ref="H14">IFERROR(INDEX('Guias Salariais'!$D$1:$D$1000,SMALL(IF(H$1='Guias Salariais'!$C$1:$C$1000,ROW('Guias Salariais'!$C$1:$C$1000)-ROW('Guias Salariais'!$C$1)+1),ROW(13:13))),"")</f>
        <v/>
      </c>
      <c r="I14" s="495" t="str">
        <f t="shared" si="3"/>
        <v/>
      </c>
      <c r="J14" s="386" t="str" cm="1">
        <f t="array" ref="J14">IFERROR(INDEX('Guias Salariais'!$D$1:$D$1000,SMALL(IF(J$1='Guias Salariais'!$C$1:$C$1000,ROW('Guias Salariais'!$C$1:$C$1000)-ROW('Guias Salariais'!$C$1)+1),ROW(13:13))),"")</f>
        <v/>
      </c>
      <c r="K14" s="495" t="str">
        <f t="shared" si="4"/>
        <v/>
      </c>
      <c r="L14" s="386" t="str" cm="1">
        <f t="array" ref="L14">IFERROR(INDEX('Guias Salariais'!$D$1:$D$1000,SMALL(IF(L$1='Guias Salariais'!$C$1:$C$1000,ROW('Guias Salariais'!$C$1:$C$1000)-ROW('Guias Salariais'!$C$1)+1),ROW(13:13))),"")</f>
        <v/>
      </c>
      <c r="M14" s="520" t="str">
        <f t="shared" si="5"/>
        <v/>
      </c>
      <c r="N14" s="383" t="str" cm="1">
        <f t="array" ref="N14">IFERROR(INDEX('Guias Salariais'!$D$1:$D$1000,SMALL(IF(N$1='Guias Salariais'!$C$1:$C$1000,ROW('Guias Salariais'!$C$1:$C$1000)-ROW('Guias Salariais'!$C$1)+1),ROW(13:13))),"")</f>
        <v/>
      </c>
      <c r="O14" s="520" t="str">
        <f t="shared" si="6"/>
        <v/>
      </c>
      <c r="P14" s="276" t="str" cm="1">
        <f t="array" ref="P14">IFERROR(INDEX('Guias Salariais'!$D$1:$D$1000,SMALL(IF(P$1='Guias Salariais'!$C$1:$C$1000,ROW('Guias Salariais'!$C$1:$C$1000)-ROW('Guias Salariais'!$C$1)+1),ROW(13:13))),"")</f>
        <v/>
      </c>
      <c r="Q14" s="495" t="str">
        <f t="shared" ref="Q14:S14" si="172">IF(P14="","",AND(P14&gt;=P$105,P14&lt;=P$104))</f>
        <v/>
      </c>
      <c r="R14" s="386" t="str" cm="1">
        <f t="array" ref="R14">IFERROR(INDEX('Guias Salariais'!$D$1:$D$1000,SMALL(IF(R$1='Guias Salariais'!$C$1:$C$1000,ROW('Guias Salariais'!$C$1:$C$1000)-ROW('Guias Salariais'!$C$1)+1),ROW(13:13))),"")</f>
        <v/>
      </c>
      <c r="S14" s="495" t="str">
        <f t="shared" si="172"/>
        <v/>
      </c>
      <c r="T14" s="386" t="str" cm="1">
        <f t="array" ref="T14">IFERROR(INDEX('Guias Salariais'!$D$1:$D$1000,SMALL(IF(T$1='Guias Salariais'!$C$1:$C$1000,ROW('Guias Salariais'!$C$1:$C$1000)-ROW('Guias Salariais'!$C$1)+1),ROW(13:13))),"")</f>
        <v/>
      </c>
      <c r="U14" s="520" t="str">
        <f t="shared" ref="U14:W14" si="173">IF(T14="","",AND(T14&gt;=T$105,T14&lt;=T$104))</f>
        <v/>
      </c>
      <c r="V14" s="383" cm="1">
        <f t="array" ref="V14">IFERROR(INDEX('Guias Salariais'!$D$1:$D$1000,SMALL(IF(V$1='Guias Salariais'!$C$1:$C$1000,ROW('Guias Salariais'!$C$1:$C$1000)-ROW('Guias Salariais'!$C$1)+1),ROW(13:13))),"")</f>
        <v>13450</v>
      </c>
      <c r="W14" s="520" t="b">
        <f t="shared" si="173"/>
        <v>1</v>
      </c>
      <c r="X14" s="276" t="str" cm="1">
        <f t="array" ref="X14">IFERROR(INDEX('Guias Salariais'!$D$1:$D$1000,SMALL(IF(X$1='Guias Salariais'!$C$1:$C$1000,ROW('Guias Salariais'!$C$1:$C$1000)-ROW('Guias Salariais'!$C$1)+1),ROW(13:13))),"")</f>
        <v/>
      </c>
      <c r="Y14" s="495" t="str">
        <f t="shared" ref="Y14:AA14" si="174">IF(X14="","",AND(X14&gt;=X$105,X14&lt;=X$104))</f>
        <v/>
      </c>
      <c r="Z14" s="386" t="str" cm="1">
        <f t="array" ref="Z14">IFERROR(INDEX('Guias Salariais'!$D$1:$D$1000,SMALL(IF(Z$1='Guias Salariais'!$C$1:$C$1000,ROW('Guias Salariais'!$C$1:$C$1000)-ROW('Guias Salariais'!$C$1)+1),ROW(13:13))),"")</f>
        <v/>
      </c>
      <c r="AA14" s="495" t="str">
        <f t="shared" si="174"/>
        <v/>
      </c>
      <c r="AB14" s="386" t="str" cm="1">
        <f t="array" ref="AB14">IFERROR(INDEX('Guias Salariais'!$D$1:$D$1000,SMALL(IF(AB$1='Guias Salariais'!$C$1:$C$1000,ROW('Guias Salariais'!$C$1:$C$1000)-ROW('Guias Salariais'!$C$1)+1),ROW(13:13))),"")</f>
        <v/>
      </c>
      <c r="AC14" s="520" t="str">
        <f t="shared" ref="AC14:AE14" si="175">IF(AB14="","",AND(AB14&gt;=AB$105,AB14&lt;=AB$104))</f>
        <v/>
      </c>
      <c r="AD14" s="383" t="str" cm="1">
        <f t="array" ref="AD14">IFERROR(INDEX('Guias Salariais'!$D$1:$D$1000,SMALL(IF(AD$1='Guias Salariais'!$C$1:$C$1000,ROW('Guias Salariais'!$C$1:$C$1000)-ROW('Guias Salariais'!$C$1)+1),ROW(13:13))),"")</f>
        <v/>
      </c>
      <c r="AE14" s="495" t="str">
        <f t="shared" si="175"/>
        <v/>
      </c>
      <c r="AF14" s="385" t="str" cm="1">
        <f t="array" ref="AF14">IFERROR(INDEX('Guias Salariais'!$D$1:$D$1000,SMALL(IF(AF$1='Guias Salariais'!$C$1:$C$1000,ROW('Guias Salariais'!$C$1:$C$1000)-ROW('Guias Salariais'!$C$1)+1),ROW(13:13))),"")</f>
        <v/>
      </c>
      <c r="AG14" s="495" t="str">
        <f t="shared" ref="AG14:AI14" si="176">IF(AF14="","",AND(AF14&gt;=AF$105,AF14&lt;=AF$104))</f>
        <v/>
      </c>
      <c r="AH14" s="385" t="str" cm="1">
        <f t="array" ref="AH14">IFERROR(INDEX('Guias Salariais'!$D$1:$D$1000,SMALL(IF(AH$1='Guias Salariais'!$C$1:$C$1000,ROW('Guias Salariais'!$C$1:$C$1000)-ROW('Guias Salariais'!$C$1)+1),ROW(13:13))),"")</f>
        <v/>
      </c>
      <c r="AI14" s="520" t="str">
        <f t="shared" si="176"/>
        <v/>
      </c>
      <c r="AJ14" s="276" cm="1">
        <f t="array" ref="AJ14">IFERROR(INDEX('Guias Salariais'!$D$1:$D$1000,SMALL(IF(AJ$1='Guias Salariais'!$C$1:$C$1000,ROW('Guias Salariais'!$C$1:$C$1000)-ROW('Guias Salariais'!$C$1)+1),ROW(13:13))),"")</f>
        <v>5166.6699999999992</v>
      </c>
      <c r="AK14" s="495" t="b">
        <f t="shared" ref="AK14:AM14" si="177">IF(AJ14="","",AND(AJ14&gt;=AJ$105,AJ14&lt;=AJ$104))</f>
        <v>1</v>
      </c>
      <c r="AL14" s="386" cm="1">
        <f t="array" ref="AL14">IFERROR(INDEX('Guias Salariais'!$D$1:$D$1000,SMALL(IF(AL$1='Guias Salariais'!$C$1:$C$1000,ROW('Guias Salariais'!$C$1:$C$1000)-ROW('Guias Salariais'!$C$1)+1),ROW(13:13))),"")</f>
        <v>6377.0837500000007</v>
      </c>
      <c r="AM14" s="495" t="b">
        <f t="shared" si="177"/>
        <v>1</v>
      </c>
      <c r="AN14" s="386" cm="1">
        <f t="array" ref="AN14">IFERROR(INDEX('Guias Salariais'!$D$1:$D$1000,SMALL(IF(AN$1='Guias Salariais'!$C$1:$C$1000,ROW('Guias Salariais'!$C$1:$C$1000)-ROW('Guias Salariais'!$C$1)+1),ROW(13:13))),"")</f>
        <v>9075</v>
      </c>
      <c r="AO14" s="520" t="b">
        <f t="shared" ref="AO14:AQ14" si="178">IF(AN14="","",AND(AN14&gt;=AN$105,AN14&lt;=AN$104))</f>
        <v>1</v>
      </c>
      <c r="AP14" s="383" t="str" cm="1">
        <f t="array" ref="AP14">IFERROR(INDEX('Guias Salariais'!$D$1:$D$1000,SMALL(IF(AP$1='Guias Salariais'!$C$1:$C$1000,ROW('Guias Salariais'!$C$1:$C$1000)-ROW('Guias Salariais'!$C$1)+1),ROW(13:13))),"")</f>
        <v/>
      </c>
      <c r="AQ14" s="495" t="str">
        <f t="shared" si="178"/>
        <v/>
      </c>
      <c r="AR14" s="385" t="str" cm="1">
        <f t="array" ref="AR14">IFERROR(INDEX('Guias Salariais'!$D$1:$D$1000,SMALL(IF(AR$1='Guias Salariais'!$C$1:$C$1000,ROW('Guias Salariais'!$C$1:$C$1000)-ROW('Guias Salariais'!$C$1)+1),ROW(13:13))),"")</f>
        <v/>
      </c>
      <c r="AS14" s="495" t="str">
        <f t="shared" ref="AS14:AU14" si="179">IF(AR14="","",AND(AR14&gt;=AR$105,AR14&lt;=AR$104))</f>
        <v/>
      </c>
      <c r="AT14" s="385" t="str" cm="1">
        <f t="array" ref="AT14">IFERROR(INDEX('Guias Salariais'!$D$1:$D$1000,SMALL(IF(AT$1='Guias Salariais'!$C$1:$C$1000,ROW('Guias Salariais'!$C$1:$C$1000)-ROW('Guias Salariais'!$C$1)+1),ROW(13:13))),"")</f>
        <v/>
      </c>
      <c r="AU14" s="520" t="str">
        <f t="shared" si="179"/>
        <v/>
      </c>
      <c r="AV14" s="276" t="str" cm="1">
        <f t="array" ref="AV14">IFERROR(INDEX('Guias Salariais'!$D$1:$D$1000,SMALL(IF(AV$1='Guias Salariais'!$C$1:$C$1000,ROW('Guias Salariais'!$C$1:$C$1000)-ROW('Guias Salariais'!$C$1)+1),ROW(13:13))),"")</f>
        <v/>
      </c>
      <c r="AW14" s="495" t="str">
        <f t="shared" ref="AW14:AY14" si="180">IF(AV14="","",AND(AV14&gt;=AV$105,AV14&lt;=AV$104))</f>
        <v/>
      </c>
      <c r="AX14" s="386" cm="1">
        <f t="array" ref="AX14">IFERROR(INDEX('Guias Salariais'!$D$1:$D$1000,SMALL(IF(AX$1='Guias Salariais'!$C$1:$C$1000,ROW('Guias Salariais'!$C$1:$C$1000)-ROW('Guias Salariais'!$C$1)+1),ROW(13:13))),"")</f>
        <v>9602.0849999999991</v>
      </c>
      <c r="AY14" s="495" t="b">
        <f t="shared" si="180"/>
        <v>1</v>
      </c>
      <c r="AZ14" s="386" cm="1">
        <f t="array" ref="AZ14">IFERROR(INDEX('Guias Salariais'!$D$1:$D$1000,SMALL(IF(AZ$1='Guias Salariais'!$C$1:$C$1000,ROW('Guias Salariais'!$C$1:$C$1000)-ROW('Guias Salariais'!$C$1)+1),ROW(13:13))),"")</f>
        <v>12841.875</v>
      </c>
      <c r="BA14" s="495" t="b">
        <f t="shared" ref="BA14:BC14" si="181">IF(AZ14="","",AND(AZ14&gt;=AZ$105,AZ14&lt;=AZ$104))</f>
        <v>1</v>
      </c>
      <c r="BB14" s="383" t="str" cm="1">
        <f t="array" ref="BB14">IFERROR(INDEX('Guias Salariais'!$D$1:$D$1000,SMALL(IF(BB$1='Guias Salariais'!$C$1:$C$1000,ROW('Guias Salariais'!$C$1:$C$1000)-ROW('Guias Salariais'!$C$1)+1),ROW(13:13))),"")</f>
        <v/>
      </c>
      <c r="BC14" s="495" t="str">
        <f t="shared" si="181"/>
        <v/>
      </c>
      <c r="BD14" s="385" t="str" cm="1">
        <f t="array" ref="BD14">IFERROR(INDEX('Guias Salariais'!$D$1:$D$1000,SMALL(IF(BD$1='Guias Salariais'!$C$1:$C$1000,ROW('Guias Salariais'!$C$1:$C$1000)-ROW('Guias Salariais'!$C$1)+1),ROW(13:13))),"")</f>
        <v/>
      </c>
      <c r="BE14" s="495" t="str">
        <f t="shared" ref="BE14:BG14" si="182">IF(BD14="","",AND(BD14&gt;=BD$105,BD14&lt;=BD$104))</f>
        <v/>
      </c>
      <c r="BF14" s="385" t="str" cm="1">
        <f t="array" ref="BF14">IFERROR(INDEX('Guias Salariais'!$D$1:$D$1000,SMALL(IF(BF$1='Guias Salariais'!$C$1:$C$1000,ROW('Guias Salariais'!$C$1:$C$1000)-ROW('Guias Salariais'!$C$1)+1),ROW(13:13))),"")</f>
        <v/>
      </c>
      <c r="BG14" s="495" t="str">
        <f t="shared" si="182"/>
        <v/>
      </c>
      <c r="BH14" s="276" t="str" cm="1">
        <f t="array" ref="BH14">IFERROR(INDEX('Guias Salariais'!$D$1:$D$1000,SMALL(IF(BH$1='Guias Salariais'!$C$1:$C$1000,ROW('Guias Salariais'!$C$1:$C$1000)-ROW('Guias Salariais'!$C$1)+1),ROW(13:13))),"")</f>
        <v/>
      </c>
      <c r="BI14" s="495" t="str">
        <f t="shared" ref="BI14:BK14" si="183">IF(BH14="","",AND(BH14&gt;=BH$105,BH14&lt;=BH$104))</f>
        <v/>
      </c>
      <c r="BJ14" s="386" t="str" cm="1">
        <f t="array" ref="BJ14">IFERROR(INDEX('Guias Salariais'!$D$1:$D$1000,SMALL(IF(BJ$1='Guias Salariais'!$C$1:$C$1000,ROW('Guias Salariais'!$C$1:$C$1000)-ROW('Guias Salariais'!$C$1)+1),ROW(13:13))),"")</f>
        <v/>
      </c>
      <c r="BK14" s="495" t="str">
        <f t="shared" si="183"/>
        <v/>
      </c>
      <c r="BL14" s="386" t="str" cm="1">
        <f t="array" ref="BL14">IFERROR(INDEX('Guias Salariais'!$D$1:$D$1000,SMALL(IF(BL$1='Guias Salariais'!$C$1:$C$1000,ROW('Guias Salariais'!$C$1:$C$1000)-ROW('Guias Salariais'!$C$1)+1),ROW(13:13))),"")</f>
        <v/>
      </c>
      <c r="BM14" s="495" t="str">
        <f t="shared" ref="BM14:BO14" si="184">IF(BL14="","",AND(BL14&gt;=BL$105,BL14&lt;=BL$104))</f>
        <v/>
      </c>
      <c r="BN14" s="383" t="str" cm="1">
        <f t="array" ref="BN14">IFERROR(INDEX('Guias Salariais'!$D$1:$D$1000,SMALL(IF(BN$1='Guias Salariais'!$C$1:$C$1000,ROW('Guias Salariais'!$C$1:$C$1000)-ROW('Guias Salariais'!$C$1)+1),ROW(13:13))),"")</f>
        <v/>
      </c>
      <c r="BO14" s="520" t="str">
        <f t="shared" si="184"/>
        <v/>
      </c>
      <c r="BP14" s="386" t="str" cm="1">
        <f t="array" ref="BP14">IFERROR(INDEX('Guias Salariais'!$D$1:$D$1000,SMALL(IF(BP$1='Guias Salariais'!$C$1:$C$1000,ROW('Guias Salariais'!$C$1:$C$1000)-ROW('Guias Salariais'!$C$1)+1),ROW(13:13))),"")</f>
        <v/>
      </c>
      <c r="BQ14" s="495" t="str">
        <f t="shared" ref="BQ14" si="185">IF(BP14="","",AND(BP14&gt;=BP$105,BP14&lt;=BP$104))</f>
        <v/>
      </c>
      <c r="BR14" s="386" cm="1">
        <f t="array" ref="BR14">IFERROR(INDEX('Guias Salariais'!$D$1:$D$1000,SMALL(IF(BR$1='Guias Salariais'!$C$1:$C$1000,ROW('Guias Salariais'!$C$1:$C$1000)-ROW('Guias Salariais'!$C$1)+1),ROW(13:13))),"")</f>
        <v>10984.377499999999</v>
      </c>
      <c r="BS14" s="520" t="b">
        <f t="shared" ref="BS14" si="186">IF(BR14="","",AND(BR14&gt;=BR$105,BR14&lt;=BR$104))</f>
        <v>1</v>
      </c>
    </row>
    <row r="15" spans="1:71" x14ac:dyDescent="0.25">
      <c r="A15" s="692"/>
      <c r="B15" s="383" t="str" cm="1">
        <f t="array" ref="B15">IFERROR(INDEX('Guias Salariais'!$D$1:$D$1000,SMALL(IF(B$1='Guias Salariais'!$C$1:$C$1000,ROW('Guias Salariais'!$C$1:$C$1000)-ROW('Guias Salariais'!$C$1)+1),ROW(14:14))),"")</f>
        <v/>
      </c>
      <c r="C15" s="495" t="str">
        <f t="shared" si="0"/>
        <v/>
      </c>
      <c r="D15" s="385" t="str" cm="1">
        <f t="array" ref="D15">IFERROR(INDEX('Guias Salariais'!$D$1:$D$1000,SMALL(IF(D$1='Guias Salariais'!$C$1:$C$1000,ROW('Guias Salariais'!$C$1:$C$1000)-ROW('Guias Salariais'!$C$1)+1),ROW(14:14))),"")</f>
        <v/>
      </c>
      <c r="E15" s="495" t="str">
        <f t="shared" si="1"/>
        <v/>
      </c>
      <c r="F15" s="385" t="str" cm="1">
        <f t="array" ref="F15">IFERROR(INDEX('Guias Salariais'!$D$1:$D$1000,SMALL(IF(F$1='Guias Salariais'!$C$1:$C$1000,ROW('Guias Salariais'!$C$1:$C$1000)-ROW('Guias Salariais'!$C$1)+1),ROW(14:14))),"")</f>
        <v/>
      </c>
      <c r="G15" s="520" t="str">
        <f t="shared" si="2"/>
        <v/>
      </c>
      <c r="H15" s="276" t="str" cm="1">
        <f t="array" ref="H15">IFERROR(INDEX('Guias Salariais'!$D$1:$D$1000,SMALL(IF(H$1='Guias Salariais'!$C$1:$C$1000,ROW('Guias Salariais'!$C$1:$C$1000)-ROW('Guias Salariais'!$C$1)+1),ROW(14:14))),"")</f>
        <v/>
      </c>
      <c r="I15" s="495" t="str">
        <f t="shared" si="3"/>
        <v/>
      </c>
      <c r="J15" s="386" t="str" cm="1">
        <f t="array" ref="J15">IFERROR(INDEX('Guias Salariais'!$D$1:$D$1000,SMALL(IF(J$1='Guias Salariais'!$C$1:$C$1000,ROW('Guias Salariais'!$C$1:$C$1000)-ROW('Guias Salariais'!$C$1)+1),ROW(14:14))),"")</f>
        <v/>
      </c>
      <c r="K15" s="495" t="str">
        <f t="shared" si="4"/>
        <v/>
      </c>
      <c r="L15" s="386" t="str" cm="1">
        <f t="array" ref="L15">IFERROR(INDEX('Guias Salariais'!$D$1:$D$1000,SMALL(IF(L$1='Guias Salariais'!$C$1:$C$1000,ROW('Guias Salariais'!$C$1:$C$1000)-ROW('Guias Salariais'!$C$1)+1),ROW(14:14))),"")</f>
        <v/>
      </c>
      <c r="M15" s="520" t="str">
        <f t="shared" si="5"/>
        <v/>
      </c>
      <c r="N15" s="383" t="str" cm="1">
        <f t="array" ref="N15">IFERROR(INDEX('Guias Salariais'!$D$1:$D$1000,SMALL(IF(N$1='Guias Salariais'!$C$1:$C$1000,ROW('Guias Salariais'!$C$1:$C$1000)-ROW('Guias Salariais'!$C$1)+1),ROW(14:14))),"")</f>
        <v/>
      </c>
      <c r="O15" s="520" t="str">
        <f t="shared" si="6"/>
        <v/>
      </c>
      <c r="P15" s="276" t="str" cm="1">
        <f t="array" ref="P15">IFERROR(INDEX('Guias Salariais'!$D$1:$D$1000,SMALL(IF(P$1='Guias Salariais'!$C$1:$C$1000,ROW('Guias Salariais'!$C$1:$C$1000)-ROW('Guias Salariais'!$C$1)+1),ROW(14:14))),"")</f>
        <v/>
      </c>
      <c r="Q15" s="495" t="str">
        <f t="shared" ref="Q15:S15" si="187">IF(P15="","",AND(P15&gt;=P$105,P15&lt;=P$104))</f>
        <v/>
      </c>
      <c r="R15" s="386" t="str" cm="1">
        <f t="array" ref="R15">IFERROR(INDEX('Guias Salariais'!$D$1:$D$1000,SMALL(IF(R$1='Guias Salariais'!$C$1:$C$1000,ROW('Guias Salariais'!$C$1:$C$1000)-ROW('Guias Salariais'!$C$1)+1),ROW(14:14))),"")</f>
        <v/>
      </c>
      <c r="S15" s="495" t="str">
        <f t="shared" si="187"/>
        <v/>
      </c>
      <c r="T15" s="386" t="str" cm="1">
        <f t="array" ref="T15">IFERROR(INDEX('Guias Salariais'!$D$1:$D$1000,SMALL(IF(T$1='Guias Salariais'!$C$1:$C$1000,ROW('Guias Salariais'!$C$1:$C$1000)-ROW('Guias Salariais'!$C$1)+1),ROW(14:14))),"")</f>
        <v/>
      </c>
      <c r="U15" s="520" t="str">
        <f t="shared" ref="U15:W15" si="188">IF(T15="","",AND(T15&gt;=T$105,T15&lt;=T$104))</f>
        <v/>
      </c>
      <c r="V15" s="383" cm="1">
        <f t="array" ref="V15">IFERROR(INDEX('Guias Salariais'!$D$1:$D$1000,SMALL(IF(V$1='Guias Salariais'!$C$1:$C$1000,ROW('Guias Salariais'!$C$1:$C$1000)-ROW('Guias Salariais'!$C$1)+1),ROW(14:14))),"")</f>
        <v>16166.67</v>
      </c>
      <c r="W15" s="520" t="b">
        <f t="shared" si="188"/>
        <v>1</v>
      </c>
      <c r="X15" s="276" t="str" cm="1">
        <f t="array" ref="X15">IFERROR(INDEX('Guias Salariais'!$D$1:$D$1000,SMALL(IF(X$1='Guias Salariais'!$C$1:$C$1000,ROW('Guias Salariais'!$C$1:$C$1000)-ROW('Guias Salariais'!$C$1)+1),ROW(14:14))),"")</f>
        <v/>
      </c>
      <c r="Y15" s="495" t="str">
        <f t="shared" ref="Y15:AA15" si="189">IF(X15="","",AND(X15&gt;=X$105,X15&lt;=X$104))</f>
        <v/>
      </c>
      <c r="Z15" s="386" t="str" cm="1">
        <f t="array" ref="Z15">IFERROR(INDEX('Guias Salariais'!$D$1:$D$1000,SMALL(IF(Z$1='Guias Salariais'!$C$1:$C$1000,ROW('Guias Salariais'!$C$1:$C$1000)-ROW('Guias Salariais'!$C$1)+1),ROW(14:14))),"")</f>
        <v/>
      </c>
      <c r="AA15" s="495" t="str">
        <f t="shared" si="189"/>
        <v/>
      </c>
      <c r="AB15" s="386" t="str" cm="1">
        <f t="array" ref="AB15">IFERROR(INDEX('Guias Salariais'!$D$1:$D$1000,SMALL(IF(AB$1='Guias Salariais'!$C$1:$C$1000,ROW('Guias Salariais'!$C$1:$C$1000)-ROW('Guias Salariais'!$C$1)+1),ROW(14:14))),"")</f>
        <v/>
      </c>
      <c r="AC15" s="520" t="str">
        <f t="shared" ref="AC15:AE15" si="190">IF(AB15="","",AND(AB15&gt;=AB$105,AB15&lt;=AB$104))</f>
        <v/>
      </c>
      <c r="AD15" s="383" t="str" cm="1">
        <f t="array" ref="AD15">IFERROR(INDEX('Guias Salariais'!$D$1:$D$1000,SMALL(IF(AD$1='Guias Salariais'!$C$1:$C$1000,ROW('Guias Salariais'!$C$1:$C$1000)-ROW('Guias Salariais'!$C$1)+1),ROW(14:14))),"")</f>
        <v/>
      </c>
      <c r="AE15" s="495" t="str">
        <f t="shared" si="190"/>
        <v/>
      </c>
      <c r="AF15" s="385" t="str" cm="1">
        <f t="array" ref="AF15">IFERROR(INDEX('Guias Salariais'!$D$1:$D$1000,SMALL(IF(AF$1='Guias Salariais'!$C$1:$C$1000,ROW('Guias Salariais'!$C$1:$C$1000)-ROW('Guias Salariais'!$C$1)+1),ROW(14:14))),"")</f>
        <v/>
      </c>
      <c r="AG15" s="495" t="str">
        <f t="shared" ref="AG15:AI15" si="191">IF(AF15="","",AND(AF15&gt;=AF$105,AF15&lt;=AF$104))</f>
        <v/>
      </c>
      <c r="AH15" s="385" t="str" cm="1">
        <f t="array" ref="AH15">IFERROR(INDEX('Guias Salariais'!$D$1:$D$1000,SMALL(IF(AH$1='Guias Salariais'!$C$1:$C$1000,ROW('Guias Salariais'!$C$1:$C$1000)-ROW('Guias Salariais'!$C$1)+1),ROW(14:14))),"")</f>
        <v/>
      </c>
      <c r="AI15" s="520" t="str">
        <f t="shared" si="191"/>
        <v/>
      </c>
      <c r="AJ15" s="276" t="str" cm="1">
        <f t="array" ref="AJ15">IFERROR(INDEX('Guias Salariais'!$D$1:$D$1000,SMALL(IF(AJ$1='Guias Salariais'!$C$1:$C$1000,ROW('Guias Salariais'!$C$1:$C$1000)-ROW('Guias Salariais'!$C$1)+1),ROW(14:14))),"")</f>
        <v/>
      </c>
      <c r="AK15" s="495" t="str">
        <f t="shared" ref="AK15:AM15" si="192">IF(AJ15="","",AND(AJ15&gt;=AJ$105,AJ15&lt;=AJ$104))</f>
        <v/>
      </c>
      <c r="AL15" s="386" cm="1">
        <f t="array" ref="AL15">IFERROR(INDEX('Guias Salariais'!$D$1:$D$1000,SMALL(IF(AL$1='Guias Salariais'!$C$1:$C$1000,ROW('Guias Salariais'!$C$1:$C$1000)-ROW('Guias Salariais'!$C$1)+1),ROW(14:14))),"")</f>
        <v>11000</v>
      </c>
      <c r="AM15" s="495" t="b">
        <f t="shared" si="192"/>
        <v>0</v>
      </c>
      <c r="AN15" s="386" cm="1">
        <f t="array" ref="AN15">IFERROR(INDEX('Guias Salariais'!$D$1:$D$1000,SMALL(IF(AN$1='Guias Salariais'!$C$1:$C$1000,ROW('Guias Salariais'!$C$1:$C$1000)-ROW('Guias Salariais'!$C$1)+1),ROW(14:14))),"")</f>
        <v>7796.875</v>
      </c>
      <c r="AO15" s="520" t="b">
        <f t="shared" ref="AO15:AQ15" si="193">IF(AN15="","",AND(AN15&gt;=AN$105,AN15&lt;=AN$104))</f>
        <v>1</v>
      </c>
      <c r="AP15" s="383" t="str" cm="1">
        <f t="array" ref="AP15">IFERROR(INDEX('Guias Salariais'!$D$1:$D$1000,SMALL(IF(AP$1='Guias Salariais'!$C$1:$C$1000,ROW('Guias Salariais'!$C$1:$C$1000)-ROW('Guias Salariais'!$C$1)+1),ROW(14:14))),"")</f>
        <v/>
      </c>
      <c r="AQ15" s="495" t="str">
        <f t="shared" si="193"/>
        <v/>
      </c>
      <c r="AR15" s="385" t="str" cm="1">
        <f t="array" ref="AR15">IFERROR(INDEX('Guias Salariais'!$D$1:$D$1000,SMALL(IF(AR$1='Guias Salariais'!$C$1:$C$1000,ROW('Guias Salariais'!$C$1:$C$1000)-ROW('Guias Salariais'!$C$1)+1),ROW(14:14))),"")</f>
        <v/>
      </c>
      <c r="AS15" s="495" t="str">
        <f t="shared" ref="AS15:AU15" si="194">IF(AR15="","",AND(AR15&gt;=AR$105,AR15&lt;=AR$104))</f>
        <v/>
      </c>
      <c r="AT15" s="385" t="str" cm="1">
        <f t="array" ref="AT15">IFERROR(INDEX('Guias Salariais'!$D$1:$D$1000,SMALL(IF(AT$1='Guias Salariais'!$C$1:$C$1000,ROW('Guias Salariais'!$C$1:$C$1000)-ROW('Guias Salariais'!$C$1)+1),ROW(14:14))),"")</f>
        <v/>
      </c>
      <c r="AU15" s="520" t="str">
        <f t="shared" si="194"/>
        <v/>
      </c>
      <c r="AV15" s="276" t="str" cm="1">
        <f t="array" ref="AV15">IFERROR(INDEX('Guias Salariais'!$D$1:$D$1000,SMALL(IF(AV$1='Guias Salariais'!$C$1:$C$1000,ROW('Guias Salariais'!$C$1:$C$1000)-ROW('Guias Salariais'!$C$1)+1),ROW(14:14))),"")</f>
        <v/>
      </c>
      <c r="AW15" s="495" t="str">
        <f t="shared" ref="AW15:AY15" si="195">IF(AV15="","",AND(AV15&gt;=AV$105,AV15&lt;=AV$104))</f>
        <v/>
      </c>
      <c r="AX15" s="386" cm="1">
        <f t="array" ref="AX15">IFERROR(INDEX('Guias Salariais'!$D$1:$D$1000,SMALL(IF(AX$1='Guias Salariais'!$C$1:$C$1000,ROW('Guias Salariais'!$C$1:$C$1000)-ROW('Guias Salariais'!$C$1)+1),ROW(14:14))),"")</f>
        <v>9333.33</v>
      </c>
      <c r="AY15" s="495" t="b">
        <f t="shared" si="195"/>
        <v>1</v>
      </c>
      <c r="AZ15" s="386" cm="1">
        <f t="array" ref="AZ15">IFERROR(INDEX('Guias Salariais'!$D$1:$D$1000,SMALL(IF(AZ$1='Guias Salariais'!$C$1:$C$1000,ROW('Guias Salariais'!$C$1:$C$1000)-ROW('Guias Salariais'!$C$1)+1),ROW(14:14))),"")</f>
        <v>12500</v>
      </c>
      <c r="BA15" s="495" t="b">
        <f t="shared" ref="BA15:BC15" si="196">IF(AZ15="","",AND(AZ15&gt;=AZ$105,AZ15&lt;=AZ$104))</f>
        <v>1</v>
      </c>
      <c r="BB15" s="383" t="str" cm="1">
        <f t="array" ref="BB15">IFERROR(INDEX('Guias Salariais'!$D$1:$D$1000,SMALL(IF(BB$1='Guias Salariais'!$C$1:$C$1000,ROW('Guias Salariais'!$C$1:$C$1000)-ROW('Guias Salariais'!$C$1)+1),ROW(14:14))),"")</f>
        <v/>
      </c>
      <c r="BC15" s="495" t="str">
        <f t="shared" si="196"/>
        <v/>
      </c>
      <c r="BD15" s="385" t="str" cm="1">
        <f t="array" ref="BD15">IFERROR(INDEX('Guias Salariais'!$D$1:$D$1000,SMALL(IF(BD$1='Guias Salariais'!$C$1:$C$1000,ROW('Guias Salariais'!$C$1:$C$1000)-ROW('Guias Salariais'!$C$1)+1),ROW(14:14))),"")</f>
        <v/>
      </c>
      <c r="BE15" s="495" t="str">
        <f t="shared" ref="BE15:BG15" si="197">IF(BD15="","",AND(BD15&gt;=BD$105,BD15&lt;=BD$104))</f>
        <v/>
      </c>
      <c r="BF15" s="385" t="str" cm="1">
        <f t="array" ref="BF15">IFERROR(INDEX('Guias Salariais'!$D$1:$D$1000,SMALL(IF(BF$1='Guias Salariais'!$C$1:$C$1000,ROW('Guias Salariais'!$C$1:$C$1000)-ROW('Guias Salariais'!$C$1)+1),ROW(14:14))),"")</f>
        <v/>
      </c>
      <c r="BG15" s="495" t="str">
        <f t="shared" si="197"/>
        <v/>
      </c>
      <c r="BH15" s="276" t="str" cm="1">
        <f t="array" ref="BH15">IFERROR(INDEX('Guias Salariais'!$D$1:$D$1000,SMALL(IF(BH$1='Guias Salariais'!$C$1:$C$1000,ROW('Guias Salariais'!$C$1:$C$1000)-ROW('Guias Salariais'!$C$1)+1),ROW(14:14))),"")</f>
        <v/>
      </c>
      <c r="BI15" s="495" t="str">
        <f t="shared" ref="BI15:BK15" si="198">IF(BH15="","",AND(BH15&gt;=BH$105,BH15&lt;=BH$104))</f>
        <v/>
      </c>
      <c r="BJ15" s="386" t="str" cm="1">
        <f t="array" ref="BJ15">IFERROR(INDEX('Guias Salariais'!$D$1:$D$1000,SMALL(IF(BJ$1='Guias Salariais'!$C$1:$C$1000,ROW('Guias Salariais'!$C$1:$C$1000)-ROW('Guias Salariais'!$C$1)+1),ROW(14:14))),"")</f>
        <v/>
      </c>
      <c r="BK15" s="495" t="str">
        <f t="shared" si="198"/>
        <v/>
      </c>
      <c r="BL15" s="386" t="str" cm="1">
        <f t="array" ref="BL15">IFERROR(INDEX('Guias Salariais'!$D$1:$D$1000,SMALL(IF(BL$1='Guias Salariais'!$C$1:$C$1000,ROW('Guias Salariais'!$C$1:$C$1000)-ROW('Guias Salariais'!$C$1)+1),ROW(14:14))),"")</f>
        <v/>
      </c>
      <c r="BM15" s="495" t="str">
        <f t="shared" ref="BM15:BO15" si="199">IF(BL15="","",AND(BL15&gt;=BL$105,BL15&lt;=BL$104))</f>
        <v/>
      </c>
      <c r="BN15" s="383" t="str" cm="1">
        <f t="array" ref="BN15">IFERROR(INDEX('Guias Salariais'!$D$1:$D$1000,SMALL(IF(BN$1='Guias Salariais'!$C$1:$C$1000,ROW('Guias Salariais'!$C$1:$C$1000)-ROW('Guias Salariais'!$C$1)+1),ROW(14:14))),"")</f>
        <v/>
      </c>
      <c r="BO15" s="520" t="str">
        <f t="shared" si="199"/>
        <v/>
      </c>
      <c r="BP15" s="386" t="str" cm="1">
        <f t="array" ref="BP15">IFERROR(INDEX('Guias Salariais'!$D$1:$D$1000,SMALL(IF(BP$1='Guias Salariais'!$C$1:$C$1000,ROW('Guias Salariais'!$C$1:$C$1000)-ROW('Guias Salariais'!$C$1)+1),ROW(14:14))),"")</f>
        <v/>
      </c>
      <c r="BQ15" s="495" t="str">
        <f t="shared" ref="BQ15" si="200">IF(BP15="","",AND(BP15&gt;=BP$105,BP15&lt;=BP$104))</f>
        <v/>
      </c>
      <c r="BR15" s="386" cm="1">
        <f t="array" ref="BR15">IFERROR(INDEX('Guias Salariais'!$D$1:$D$1000,SMALL(IF(BR$1='Guias Salariais'!$C$1:$C$1000,ROW('Guias Salariais'!$C$1:$C$1000)-ROW('Guias Salariais'!$C$1)+1),ROW(14:14))),"")</f>
        <v>17500</v>
      </c>
      <c r="BS15" s="520" t="b">
        <f t="shared" ref="BS15" si="201">IF(BR15="","",AND(BR15&gt;=BR$105,BR15&lt;=BR$104))</f>
        <v>1</v>
      </c>
    </row>
    <row r="16" spans="1:71" x14ac:dyDescent="0.25">
      <c r="A16" s="692"/>
      <c r="B16" s="383" t="str" cm="1">
        <f t="array" ref="B16">IFERROR(INDEX('Guias Salariais'!$D$1:$D$1000,SMALL(IF(B$1='Guias Salariais'!$C$1:$C$1000,ROW('Guias Salariais'!$C$1:$C$1000)-ROW('Guias Salariais'!$C$1)+1),ROW(15:15))),"")</f>
        <v/>
      </c>
      <c r="C16" s="495" t="str">
        <f t="shared" si="0"/>
        <v/>
      </c>
      <c r="D16" s="385" t="str" cm="1">
        <f t="array" ref="D16">IFERROR(INDEX('Guias Salariais'!$D$1:$D$1000,SMALL(IF(D$1='Guias Salariais'!$C$1:$C$1000,ROW('Guias Salariais'!$C$1:$C$1000)-ROW('Guias Salariais'!$C$1)+1),ROW(15:15))),"")</f>
        <v/>
      </c>
      <c r="E16" s="495" t="str">
        <f t="shared" si="1"/>
        <v/>
      </c>
      <c r="F16" s="385" t="str" cm="1">
        <f t="array" ref="F16">IFERROR(INDEX('Guias Salariais'!$D$1:$D$1000,SMALL(IF(F$1='Guias Salariais'!$C$1:$C$1000,ROW('Guias Salariais'!$C$1:$C$1000)-ROW('Guias Salariais'!$C$1)+1),ROW(15:15))),"")</f>
        <v/>
      </c>
      <c r="G16" s="520" t="str">
        <f t="shared" si="2"/>
        <v/>
      </c>
      <c r="H16" s="276" t="str" cm="1">
        <f t="array" ref="H16">IFERROR(INDEX('Guias Salariais'!$D$1:$D$1000,SMALL(IF(H$1='Guias Salariais'!$C$1:$C$1000,ROW('Guias Salariais'!$C$1:$C$1000)-ROW('Guias Salariais'!$C$1)+1),ROW(15:15))),"")</f>
        <v/>
      </c>
      <c r="I16" s="495" t="str">
        <f t="shared" si="3"/>
        <v/>
      </c>
      <c r="J16" s="386" t="str" cm="1">
        <f t="array" ref="J16">IFERROR(INDEX('Guias Salariais'!$D$1:$D$1000,SMALL(IF(J$1='Guias Salariais'!$C$1:$C$1000,ROW('Guias Salariais'!$C$1:$C$1000)-ROW('Guias Salariais'!$C$1)+1),ROW(15:15))),"")</f>
        <v/>
      </c>
      <c r="K16" s="495" t="str">
        <f t="shared" si="4"/>
        <v/>
      </c>
      <c r="L16" s="386" t="str" cm="1">
        <f t="array" ref="L16">IFERROR(INDEX('Guias Salariais'!$D$1:$D$1000,SMALL(IF(L$1='Guias Salariais'!$C$1:$C$1000,ROW('Guias Salariais'!$C$1:$C$1000)-ROW('Guias Salariais'!$C$1)+1),ROW(15:15))),"")</f>
        <v/>
      </c>
      <c r="M16" s="520" t="str">
        <f t="shared" si="5"/>
        <v/>
      </c>
      <c r="N16" s="383" t="str" cm="1">
        <f t="array" ref="N16">IFERROR(INDEX('Guias Salariais'!$D$1:$D$1000,SMALL(IF(N$1='Guias Salariais'!$C$1:$C$1000,ROW('Guias Salariais'!$C$1:$C$1000)-ROW('Guias Salariais'!$C$1)+1),ROW(15:15))),"")</f>
        <v/>
      </c>
      <c r="O16" s="520" t="str">
        <f t="shared" si="6"/>
        <v/>
      </c>
      <c r="P16" s="276" t="str" cm="1">
        <f t="array" ref="P16">IFERROR(INDEX('Guias Salariais'!$D$1:$D$1000,SMALL(IF(P$1='Guias Salariais'!$C$1:$C$1000,ROW('Guias Salariais'!$C$1:$C$1000)-ROW('Guias Salariais'!$C$1)+1),ROW(15:15))),"")</f>
        <v/>
      </c>
      <c r="Q16" s="495" t="str">
        <f t="shared" ref="Q16:S16" si="202">IF(P16="","",AND(P16&gt;=P$105,P16&lt;=P$104))</f>
        <v/>
      </c>
      <c r="R16" s="386" t="str" cm="1">
        <f t="array" ref="R16">IFERROR(INDEX('Guias Salariais'!$D$1:$D$1000,SMALL(IF(R$1='Guias Salariais'!$C$1:$C$1000,ROW('Guias Salariais'!$C$1:$C$1000)-ROW('Guias Salariais'!$C$1)+1),ROW(15:15))),"")</f>
        <v/>
      </c>
      <c r="S16" s="495" t="str">
        <f t="shared" si="202"/>
        <v/>
      </c>
      <c r="T16" s="386" t="str" cm="1">
        <f t="array" ref="T16">IFERROR(INDEX('Guias Salariais'!$D$1:$D$1000,SMALL(IF(T$1='Guias Salariais'!$C$1:$C$1000,ROW('Guias Salariais'!$C$1:$C$1000)-ROW('Guias Salariais'!$C$1)+1),ROW(15:15))),"")</f>
        <v/>
      </c>
      <c r="U16" s="520" t="str">
        <f t="shared" ref="U16:W16" si="203">IF(T16="","",AND(T16&gt;=T$105,T16&lt;=T$104))</f>
        <v/>
      </c>
      <c r="V16" s="383" cm="1">
        <f t="array" ref="V16">IFERROR(INDEX('Guias Salariais'!$D$1:$D$1000,SMALL(IF(V$1='Guias Salariais'!$C$1:$C$1000,ROW('Guias Salariais'!$C$1:$C$1000)-ROW('Guias Salariais'!$C$1)+1),ROW(15:15))),"")</f>
        <v>20640.626250000001</v>
      </c>
      <c r="W16" s="520" t="b">
        <f t="shared" si="203"/>
        <v>1</v>
      </c>
      <c r="X16" s="276" t="str" cm="1">
        <f t="array" ref="X16">IFERROR(INDEX('Guias Salariais'!$D$1:$D$1000,SMALL(IF(X$1='Guias Salariais'!$C$1:$C$1000,ROW('Guias Salariais'!$C$1:$C$1000)-ROW('Guias Salariais'!$C$1)+1),ROW(15:15))),"")</f>
        <v/>
      </c>
      <c r="Y16" s="495" t="str">
        <f t="shared" ref="Y16:AA16" si="204">IF(X16="","",AND(X16&gt;=X$105,X16&lt;=X$104))</f>
        <v/>
      </c>
      <c r="Z16" s="386" t="str" cm="1">
        <f t="array" ref="Z16">IFERROR(INDEX('Guias Salariais'!$D$1:$D$1000,SMALL(IF(Z$1='Guias Salariais'!$C$1:$C$1000,ROW('Guias Salariais'!$C$1:$C$1000)-ROW('Guias Salariais'!$C$1)+1),ROW(15:15))),"")</f>
        <v/>
      </c>
      <c r="AA16" s="495" t="str">
        <f t="shared" si="204"/>
        <v/>
      </c>
      <c r="AB16" s="386" t="str" cm="1">
        <f t="array" ref="AB16">IFERROR(INDEX('Guias Salariais'!$D$1:$D$1000,SMALL(IF(AB$1='Guias Salariais'!$C$1:$C$1000,ROW('Guias Salariais'!$C$1:$C$1000)-ROW('Guias Salariais'!$C$1)+1),ROW(15:15))),"")</f>
        <v/>
      </c>
      <c r="AC16" s="520" t="str">
        <f t="shared" ref="AC16:AE16" si="205">IF(AB16="","",AND(AB16&gt;=AB$105,AB16&lt;=AB$104))</f>
        <v/>
      </c>
      <c r="AD16" s="383" t="str" cm="1">
        <f t="array" ref="AD16">IFERROR(INDEX('Guias Salariais'!$D$1:$D$1000,SMALL(IF(AD$1='Guias Salariais'!$C$1:$C$1000,ROW('Guias Salariais'!$C$1:$C$1000)-ROW('Guias Salariais'!$C$1)+1),ROW(15:15))),"")</f>
        <v/>
      </c>
      <c r="AE16" s="495" t="str">
        <f t="shared" si="205"/>
        <v/>
      </c>
      <c r="AF16" s="385" t="str" cm="1">
        <f t="array" ref="AF16">IFERROR(INDEX('Guias Salariais'!$D$1:$D$1000,SMALL(IF(AF$1='Guias Salariais'!$C$1:$C$1000,ROW('Guias Salariais'!$C$1:$C$1000)-ROW('Guias Salariais'!$C$1)+1),ROW(15:15))),"")</f>
        <v/>
      </c>
      <c r="AG16" s="495" t="str">
        <f t="shared" ref="AG16:AI16" si="206">IF(AF16="","",AND(AF16&gt;=AF$105,AF16&lt;=AF$104))</f>
        <v/>
      </c>
      <c r="AH16" s="385" t="str" cm="1">
        <f t="array" ref="AH16">IFERROR(INDEX('Guias Salariais'!$D$1:$D$1000,SMALL(IF(AH$1='Guias Salariais'!$C$1:$C$1000,ROW('Guias Salariais'!$C$1:$C$1000)-ROW('Guias Salariais'!$C$1)+1),ROW(15:15))),"")</f>
        <v/>
      </c>
      <c r="AI16" s="520" t="str">
        <f t="shared" si="206"/>
        <v/>
      </c>
      <c r="AJ16" s="276" t="str" cm="1">
        <f t="array" ref="AJ16">IFERROR(INDEX('Guias Salariais'!$D$1:$D$1000,SMALL(IF(AJ$1='Guias Salariais'!$C$1:$C$1000,ROW('Guias Salariais'!$C$1:$C$1000)-ROW('Guias Salariais'!$C$1)+1),ROW(15:15))),"")</f>
        <v/>
      </c>
      <c r="AK16" s="495" t="str">
        <f t="shared" ref="AK16:AM16" si="207">IF(AJ16="","",AND(AJ16&gt;=AJ$105,AJ16&lt;=AJ$104))</f>
        <v/>
      </c>
      <c r="AL16" s="386" cm="1">
        <f t="array" ref="AL16">IFERROR(INDEX('Guias Salariais'!$D$1:$D$1000,SMALL(IF(AL$1='Guias Salariais'!$C$1:$C$1000,ROW('Guias Salariais'!$C$1:$C$1000)-ROW('Guias Salariais'!$C$1)+1),ROW(15:15))),"")</f>
        <v>4166.6699999999992</v>
      </c>
      <c r="AM16" s="495" t="b">
        <f t="shared" si="207"/>
        <v>1</v>
      </c>
      <c r="AN16" s="386" cm="1">
        <f t="array" ref="AN16">IFERROR(INDEX('Guias Salariais'!$D$1:$D$1000,SMALL(IF(AN$1='Guias Salariais'!$C$1:$C$1000,ROW('Guias Salariais'!$C$1:$C$1000)-ROW('Guias Salariais'!$C$1)+1),ROW(15:15))),"")</f>
        <v>8934.375</v>
      </c>
      <c r="AO16" s="520" t="b">
        <f t="shared" ref="AO16:AQ16" si="208">IF(AN16="","",AND(AN16&gt;=AN$105,AN16&lt;=AN$104))</f>
        <v>1</v>
      </c>
      <c r="AP16" s="383" t="str" cm="1">
        <f t="array" ref="AP16">IFERROR(INDEX('Guias Salariais'!$D$1:$D$1000,SMALL(IF(AP$1='Guias Salariais'!$C$1:$C$1000,ROW('Guias Salariais'!$C$1:$C$1000)-ROW('Guias Salariais'!$C$1)+1),ROW(15:15))),"")</f>
        <v/>
      </c>
      <c r="AQ16" s="495" t="str">
        <f t="shared" si="208"/>
        <v/>
      </c>
      <c r="AR16" s="385" t="str" cm="1">
        <f t="array" ref="AR16">IFERROR(INDEX('Guias Salariais'!$D$1:$D$1000,SMALL(IF(AR$1='Guias Salariais'!$C$1:$C$1000,ROW('Guias Salariais'!$C$1:$C$1000)-ROW('Guias Salariais'!$C$1)+1),ROW(15:15))),"")</f>
        <v/>
      </c>
      <c r="AS16" s="495" t="str">
        <f t="shared" ref="AS16:AU16" si="209">IF(AR16="","",AND(AR16&gt;=AR$105,AR16&lt;=AR$104))</f>
        <v/>
      </c>
      <c r="AT16" s="385" t="str" cm="1">
        <f t="array" ref="AT16">IFERROR(INDEX('Guias Salariais'!$D$1:$D$1000,SMALL(IF(AT$1='Guias Salariais'!$C$1:$C$1000,ROW('Guias Salariais'!$C$1:$C$1000)-ROW('Guias Salariais'!$C$1)+1),ROW(15:15))),"")</f>
        <v/>
      </c>
      <c r="AU16" s="520" t="str">
        <f t="shared" si="209"/>
        <v/>
      </c>
      <c r="AV16" s="276" t="str" cm="1">
        <f t="array" ref="AV16">IFERROR(INDEX('Guias Salariais'!$D$1:$D$1000,SMALL(IF(AV$1='Guias Salariais'!$C$1:$C$1000,ROW('Guias Salariais'!$C$1:$C$1000)-ROW('Guias Salariais'!$C$1)+1),ROW(15:15))),"")</f>
        <v/>
      </c>
      <c r="AW16" s="495" t="str">
        <f t="shared" ref="AW16:AY16" si="210">IF(AV16="","",AND(AV16&gt;=AV$105,AV16&lt;=AV$104))</f>
        <v/>
      </c>
      <c r="AX16" s="386" t="str" cm="1">
        <f t="array" ref="AX16">IFERROR(INDEX('Guias Salariais'!$D$1:$D$1000,SMALL(IF(AX$1='Guias Salariais'!$C$1:$C$1000,ROW('Guias Salariais'!$C$1:$C$1000)-ROW('Guias Salariais'!$C$1)+1),ROW(15:15))),"")</f>
        <v/>
      </c>
      <c r="AY16" s="495" t="str">
        <f t="shared" si="210"/>
        <v/>
      </c>
      <c r="AZ16" s="386" cm="1">
        <f t="array" ref="AZ16">IFERROR(INDEX('Guias Salariais'!$D$1:$D$1000,SMALL(IF(AZ$1='Guias Salariais'!$C$1:$C$1000,ROW('Guias Salariais'!$C$1:$C$1000)-ROW('Guias Salariais'!$C$1)+1),ROW(15:15))),"")</f>
        <v>12182.5</v>
      </c>
      <c r="BA16" s="495" t="b">
        <f t="shared" ref="BA16:BC16" si="211">IF(AZ16="","",AND(AZ16&gt;=AZ$105,AZ16&lt;=AZ$104))</f>
        <v>1</v>
      </c>
      <c r="BB16" s="383" t="str" cm="1">
        <f t="array" ref="BB16">IFERROR(INDEX('Guias Salariais'!$D$1:$D$1000,SMALL(IF(BB$1='Guias Salariais'!$C$1:$C$1000,ROW('Guias Salariais'!$C$1:$C$1000)-ROW('Guias Salariais'!$C$1)+1),ROW(15:15))),"")</f>
        <v/>
      </c>
      <c r="BC16" s="495" t="str">
        <f t="shared" si="211"/>
        <v/>
      </c>
      <c r="BD16" s="385" t="str" cm="1">
        <f t="array" ref="BD16">IFERROR(INDEX('Guias Salariais'!$D$1:$D$1000,SMALL(IF(BD$1='Guias Salariais'!$C$1:$C$1000,ROW('Guias Salariais'!$C$1:$C$1000)-ROW('Guias Salariais'!$C$1)+1),ROW(15:15))),"")</f>
        <v/>
      </c>
      <c r="BE16" s="495" t="str">
        <f t="shared" ref="BE16:BG16" si="212">IF(BD16="","",AND(BD16&gt;=BD$105,BD16&lt;=BD$104))</f>
        <v/>
      </c>
      <c r="BF16" s="385" t="str" cm="1">
        <f t="array" ref="BF16">IFERROR(INDEX('Guias Salariais'!$D$1:$D$1000,SMALL(IF(BF$1='Guias Salariais'!$C$1:$C$1000,ROW('Guias Salariais'!$C$1:$C$1000)-ROW('Guias Salariais'!$C$1)+1),ROW(15:15))),"")</f>
        <v/>
      </c>
      <c r="BG16" s="495" t="str">
        <f t="shared" si="212"/>
        <v/>
      </c>
      <c r="BH16" s="276" t="str" cm="1">
        <f t="array" ref="BH16">IFERROR(INDEX('Guias Salariais'!$D$1:$D$1000,SMALL(IF(BH$1='Guias Salariais'!$C$1:$C$1000,ROW('Guias Salariais'!$C$1:$C$1000)-ROW('Guias Salariais'!$C$1)+1),ROW(15:15))),"")</f>
        <v/>
      </c>
      <c r="BI16" s="495" t="str">
        <f t="shared" ref="BI16:BK16" si="213">IF(BH16="","",AND(BH16&gt;=BH$105,BH16&lt;=BH$104))</f>
        <v/>
      </c>
      <c r="BJ16" s="386" t="str" cm="1">
        <f t="array" ref="BJ16">IFERROR(INDEX('Guias Salariais'!$D$1:$D$1000,SMALL(IF(BJ$1='Guias Salariais'!$C$1:$C$1000,ROW('Guias Salariais'!$C$1:$C$1000)-ROW('Guias Salariais'!$C$1)+1),ROW(15:15))),"")</f>
        <v/>
      </c>
      <c r="BK16" s="495" t="str">
        <f t="shared" si="213"/>
        <v/>
      </c>
      <c r="BL16" s="386" t="str" cm="1">
        <f t="array" ref="BL16">IFERROR(INDEX('Guias Salariais'!$D$1:$D$1000,SMALL(IF(BL$1='Guias Salariais'!$C$1:$C$1000,ROW('Guias Salariais'!$C$1:$C$1000)-ROW('Guias Salariais'!$C$1)+1),ROW(15:15))),"")</f>
        <v/>
      </c>
      <c r="BM16" s="495" t="str">
        <f t="shared" ref="BM16:BO16" si="214">IF(BL16="","",AND(BL16&gt;=BL$105,BL16&lt;=BL$104))</f>
        <v/>
      </c>
      <c r="BN16" s="383" t="str" cm="1">
        <f t="array" ref="BN16">IFERROR(INDEX('Guias Salariais'!$D$1:$D$1000,SMALL(IF(BN$1='Guias Salariais'!$C$1:$C$1000,ROW('Guias Salariais'!$C$1:$C$1000)-ROW('Guias Salariais'!$C$1)+1),ROW(15:15))),"")</f>
        <v/>
      </c>
      <c r="BO16" s="520" t="str">
        <f t="shared" si="214"/>
        <v/>
      </c>
      <c r="BP16" s="386" t="str" cm="1">
        <f t="array" ref="BP16">IFERROR(INDEX('Guias Salariais'!$D$1:$D$1000,SMALL(IF(BP$1='Guias Salariais'!$C$1:$C$1000,ROW('Guias Salariais'!$C$1:$C$1000)-ROW('Guias Salariais'!$C$1)+1),ROW(15:15))),"")</f>
        <v/>
      </c>
      <c r="BQ16" s="495" t="str">
        <f t="shared" ref="BQ16" si="215">IF(BP16="","",AND(BP16&gt;=BP$105,BP16&lt;=BP$104))</f>
        <v/>
      </c>
      <c r="BR16" s="386" cm="1">
        <f t="array" ref="BR16">IFERROR(INDEX('Guias Salariais'!$D$1:$D$1000,SMALL(IF(BR$1='Guias Salariais'!$C$1:$C$1000,ROW('Guias Salariais'!$C$1:$C$1000)-ROW('Guias Salariais'!$C$1)+1),ROW(15:15))),"")</f>
        <v>15343.752499999999</v>
      </c>
      <c r="BS16" s="520" t="b">
        <f t="shared" ref="BS16" si="216">IF(BR16="","",AND(BR16&gt;=BR$105,BR16&lt;=BR$104))</f>
        <v>1</v>
      </c>
    </row>
    <row r="17" spans="1:71" x14ac:dyDescent="0.25">
      <c r="A17" s="692"/>
      <c r="B17" s="383" t="str" cm="1">
        <f t="array" ref="B17">IFERROR(INDEX('Guias Salariais'!$D$1:$D$1000,SMALL(IF(B$1='Guias Salariais'!$C$1:$C$1000,ROW('Guias Salariais'!$C$1:$C$1000)-ROW('Guias Salariais'!$C$1)+1),ROW(16:16))),"")</f>
        <v/>
      </c>
      <c r="C17" s="495" t="str">
        <f t="shared" si="0"/>
        <v/>
      </c>
      <c r="D17" s="385" t="str" cm="1">
        <f t="array" ref="D17">IFERROR(INDEX('Guias Salariais'!$D$1:$D$1000,SMALL(IF(D$1='Guias Salariais'!$C$1:$C$1000,ROW('Guias Salariais'!$C$1:$C$1000)-ROW('Guias Salariais'!$C$1)+1),ROW(16:16))),"")</f>
        <v/>
      </c>
      <c r="E17" s="495" t="str">
        <f t="shared" si="1"/>
        <v/>
      </c>
      <c r="F17" s="385" t="str" cm="1">
        <f t="array" ref="F17">IFERROR(INDEX('Guias Salariais'!$D$1:$D$1000,SMALL(IF(F$1='Guias Salariais'!$C$1:$C$1000,ROW('Guias Salariais'!$C$1:$C$1000)-ROW('Guias Salariais'!$C$1)+1),ROW(16:16))),"")</f>
        <v/>
      </c>
      <c r="G17" s="520" t="str">
        <f t="shared" si="2"/>
        <v/>
      </c>
      <c r="H17" s="276" t="str" cm="1">
        <f t="array" ref="H17">IFERROR(INDEX('Guias Salariais'!$D$1:$D$1000,SMALL(IF(H$1='Guias Salariais'!$C$1:$C$1000,ROW('Guias Salariais'!$C$1:$C$1000)-ROW('Guias Salariais'!$C$1)+1),ROW(16:16))),"")</f>
        <v/>
      </c>
      <c r="I17" s="495" t="str">
        <f t="shared" si="3"/>
        <v/>
      </c>
      <c r="J17" s="386" t="str" cm="1">
        <f t="array" ref="J17">IFERROR(INDEX('Guias Salariais'!$D$1:$D$1000,SMALL(IF(J$1='Guias Salariais'!$C$1:$C$1000,ROW('Guias Salariais'!$C$1:$C$1000)-ROW('Guias Salariais'!$C$1)+1),ROW(16:16))),"")</f>
        <v/>
      </c>
      <c r="K17" s="495" t="str">
        <f t="shared" si="4"/>
        <v/>
      </c>
      <c r="L17" s="386" t="str" cm="1">
        <f t="array" ref="L17">IFERROR(INDEX('Guias Salariais'!$D$1:$D$1000,SMALL(IF(L$1='Guias Salariais'!$C$1:$C$1000,ROW('Guias Salariais'!$C$1:$C$1000)-ROW('Guias Salariais'!$C$1)+1),ROW(16:16))),"")</f>
        <v/>
      </c>
      <c r="M17" s="520" t="str">
        <f t="shared" si="5"/>
        <v/>
      </c>
      <c r="N17" s="383" t="str" cm="1">
        <f t="array" ref="N17">IFERROR(INDEX('Guias Salariais'!$D$1:$D$1000,SMALL(IF(N$1='Guias Salariais'!$C$1:$C$1000,ROW('Guias Salariais'!$C$1:$C$1000)-ROW('Guias Salariais'!$C$1)+1),ROW(16:16))),"")</f>
        <v/>
      </c>
      <c r="O17" s="520" t="str">
        <f t="shared" si="6"/>
        <v/>
      </c>
      <c r="P17" s="276" t="str" cm="1">
        <f t="array" ref="P17">IFERROR(INDEX('Guias Salariais'!$D$1:$D$1000,SMALL(IF(P$1='Guias Salariais'!$C$1:$C$1000,ROW('Guias Salariais'!$C$1:$C$1000)-ROW('Guias Salariais'!$C$1)+1),ROW(16:16))),"")</f>
        <v/>
      </c>
      <c r="Q17" s="495" t="str">
        <f t="shared" ref="Q17:S17" si="217">IF(P17="","",AND(P17&gt;=P$105,P17&lt;=P$104))</f>
        <v/>
      </c>
      <c r="R17" s="386" t="str" cm="1">
        <f t="array" ref="R17">IFERROR(INDEX('Guias Salariais'!$D$1:$D$1000,SMALL(IF(R$1='Guias Salariais'!$C$1:$C$1000,ROW('Guias Salariais'!$C$1:$C$1000)-ROW('Guias Salariais'!$C$1)+1),ROW(16:16))),"")</f>
        <v/>
      </c>
      <c r="S17" s="495" t="str">
        <f t="shared" si="217"/>
        <v/>
      </c>
      <c r="T17" s="386" t="str" cm="1">
        <f t="array" ref="T17">IFERROR(INDEX('Guias Salariais'!$D$1:$D$1000,SMALL(IF(T$1='Guias Salariais'!$C$1:$C$1000,ROW('Guias Salariais'!$C$1:$C$1000)-ROW('Guias Salariais'!$C$1)+1),ROW(16:16))),"")</f>
        <v/>
      </c>
      <c r="U17" s="520" t="str">
        <f t="shared" ref="U17:W17" si="218">IF(T17="","",AND(T17&gt;=T$105,T17&lt;=T$104))</f>
        <v/>
      </c>
      <c r="V17" s="383" cm="1">
        <f t="array" ref="V17">IFERROR(INDEX('Guias Salariais'!$D$1:$D$1000,SMALL(IF(V$1='Guias Salariais'!$C$1:$C$1000,ROW('Guias Salariais'!$C$1:$C$1000)-ROW('Guias Salariais'!$C$1)+1),ROW(16:16))),"")</f>
        <v>13738.75</v>
      </c>
      <c r="W17" s="520" t="b">
        <f t="shared" si="218"/>
        <v>1</v>
      </c>
      <c r="X17" s="276" t="str" cm="1">
        <f t="array" ref="X17">IFERROR(INDEX('Guias Salariais'!$D$1:$D$1000,SMALL(IF(X$1='Guias Salariais'!$C$1:$C$1000,ROW('Guias Salariais'!$C$1:$C$1000)-ROW('Guias Salariais'!$C$1)+1),ROW(16:16))),"")</f>
        <v/>
      </c>
      <c r="Y17" s="495" t="str">
        <f t="shared" ref="Y17:AA17" si="219">IF(X17="","",AND(X17&gt;=X$105,X17&lt;=X$104))</f>
        <v/>
      </c>
      <c r="Z17" s="386" t="str" cm="1">
        <f t="array" ref="Z17">IFERROR(INDEX('Guias Salariais'!$D$1:$D$1000,SMALL(IF(Z$1='Guias Salariais'!$C$1:$C$1000,ROW('Guias Salariais'!$C$1:$C$1000)-ROW('Guias Salariais'!$C$1)+1),ROW(16:16))),"")</f>
        <v/>
      </c>
      <c r="AA17" s="495" t="str">
        <f t="shared" si="219"/>
        <v/>
      </c>
      <c r="AB17" s="386" t="str" cm="1">
        <f t="array" ref="AB17">IFERROR(INDEX('Guias Salariais'!$D$1:$D$1000,SMALL(IF(AB$1='Guias Salariais'!$C$1:$C$1000,ROW('Guias Salariais'!$C$1:$C$1000)-ROW('Guias Salariais'!$C$1)+1),ROW(16:16))),"")</f>
        <v/>
      </c>
      <c r="AC17" s="520" t="str">
        <f t="shared" ref="AC17:AE17" si="220">IF(AB17="","",AND(AB17&gt;=AB$105,AB17&lt;=AB$104))</f>
        <v/>
      </c>
      <c r="AD17" s="383" t="str" cm="1">
        <f t="array" ref="AD17">IFERROR(INDEX('Guias Salariais'!$D$1:$D$1000,SMALL(IF(AD$1='Guias Salariais'!$C$1:$C$1000,ROW('Guias Salariais'!$C$1:$C$1000)-ROW('Guias Salariais'!$C$1)+1),ROW(16:16))),"")</f>
        <v/>
      </c>
      <c r="AE17" s="495" t="str">
        <f t="shared" si="220"/>
        <v/>
      </c>
      <c r="AF17" s="385" t="str" cm="1">
        <f t="array" ref="AF17">IFERROR(INDEX('Guias Salariais'!$D$1:$D$1000,SMALL(IF(AF$1='Guias Salariais'!$C$1:$C$1000,ROW('Guias Salariais'!$C$1:$C$1000)-ROW('Guias Salariais'!$C$1)+1),ROW(16:16))),"")</f>
        <v/>
      </c>
      <c r="AG17" s="495" t="str">
        <f t="shared" ref="AG17:AI17" si="221">IF(AF17="","",AND(AF17&gt;=AF$105,AF17&lt;=AF$104))</f>
        <v/>
      </c>
      <c r="AH17" s="385" t="str" cm="1">
        <f t="array" ref="AH17">IFERROR(INDEX('Guias Salariais'!$D$1:$D$1000,SMALL(IF(AH$1='Guias Salariais'!$C$1:$C$1000,ROW('Guias Salariais'!$C$1:$C$1000)-ROW('Guias Salariais'!$C$1)+1),ROW(16:16))),"")</f>
        <v/>
      </c>
      <c r="AI17" s="520" t="str">
        <f t="shared" si="221"/>
        <v/>
      </c>
      <c r="AJ17" s="276" t="str" cm="1">
        <f t="array" ref="AJ17">IFERROR(INDEX('Guias Salariais'!$D$1:$D$1000,SMALL(IF(AJ$1='Guias Salariais'!$C$1:$C$1000,ROW('Guias Salariais'!$C$1:$C$1000)-ROW('Guias Salariais'!$C$1)+1),ROW(16:16))),"")</f>
        <v/>
      </c>
      <c r="AK17" s="495" t="str">
        <f t="shared" ref="AK17:AM17" si="222">IF(AJ17="","",AND(AJ17&gt;=AJ$105,AJ17&lt;=AJ$104))</f>
        <v/>
      </c>
      <c r="AL17" s="386" cm="1">
        <f t="array" ref="AL17">IFERROR(INDEX('Guias Salariais'!$D$1:$D$1000,SMALL(IF(AL$1='Guias Salariais'!$C$1:$C$1000,ROW('Guias Salariais'!$C$1:$C$1000)-ROW('Guias Salariais'!$C$1)+1),ROW(16:16))),"")</f>
        <v>6666.6699999999992</v>
      </c>
      <c r="AM17" s="495" t="b">
        <f t="shared" si="222"/>
        <v>1</v>
      </c>
      <c r="AN17" s="386" cm="1">
        <f t="array" ref="AN17">IFERROR(INDEX('Guias Salariais'!$D$1:$D$1000,SMALL(IF(AN$1='Guias Salariais'!$C$1:$C$1000,ROW('Guias Salariais'!$C$1:$C$1000)-ROW('Guias Salariais'!$C$1)+1),ROW(16:16))),"")</f>
        <v>8000</v>
      </c>
      <c r="AO17" s="520" t="b">
        <f t="shared" ref="AO17:AQ17" si="223">IF(AN17="","",AND(AN17&gt;=AN$105,AN17&lt;=AN$104))</f>
        <v>1</v>
      </c>
      <c r="AP17" s="383" t="str" cm="1">
        <f t="array" ref="AP17">IFERROR(INDEX('Guias Salariais'!$D$1:$D$1000,SMALL(IF(AP$1='Guias Salariais'!$C$1:$C$1000,ROW('Guias Salariais'!$C$1:$C$1000)-ROW('Guias Salariais'!$C$1)+1),ROW(16:16))),"")</f>
        <v/>
      </c>
      <c r="AQ17" s="495" t="str">
        <f t="shared" si="223"/>
        <v/>
      </c>
      <c r="AR17" s="385" t="str" cm="1">
        <f t="array" ref="AR17">IFERROR(INDEX('Guias Salariais'!$D$1:$D$1000,SMALL(IF(AR$1='Guias Salariais'!$C$1:$C$1000,ROW('Guias Salariais'!$C$1:$C$1000)-ROW('Guias Salariais'!$C$1)+1),ROW(16:16))),"")</f>
        <v/>
      </c>
      <c r="AS17" s="495" t="str">
        <f t="shared" ref="AS17:AU17" si="224">IF(AR17="","",AND(AR17&gt;=AR$105,AR17&lt;=AR$104))</f>
        <v/>
      </c>
      <c r="AT17" s="385" t="str" cm="1">
        <f t="array" ref="AT17">IFERROR(INDEX('Guias Salariais'!$D$1:$D$1000,SMALL(IF(AT$1='Guias Salariais'!$C$1:$C$1000,ROW('Guias Salariais'!$C$1:$C$1000)-ROW('Guias Salariais'!$C$1)+1),ROW(16:16))),"")</f>
        <v/>
      </c>
      <c r="AU17" s="520" t="str">
        <f t="shared" si="224"/>
        <v/>
      </c>
      <c r="AV17" s="276" t="str" cm="1">
        <f t="array" ref="AV17">IFERROR(INDEX('Guias Salariais'!$D$1:$D$1000,SMALL(IF(AV$1='Guias Salariais'!$C$1:$C$1000,ROW('Guias Salariais'!$C$1:$C$1000)-ROW('Guias Salariais'!$C$1)+1),ROW(16:16))),"")</f>
        <v/>
      </c>
      <c r="AW17" s="495" t="str">
        <f t="shared" ref="AW17:AY17" si="225">IF(AV17="","",AND(AV17&gt;=AV$105,AV17&lt;=AV$104))</f>
        <v/>
      </c>
      <c r="AX17" s="386" t="str" cm="1">
        <f t="array" ref="AX17">IFERROR(INDEX('Guias Salariais'!$D$1:$D$1000,SMALL(IF(AX$1='Guias Salariais'!$C$1:$C$1000,ROW('Guias Salariais'!$C$1:$C$1000)-ROW('Guias Salariais'!$C$1)+1),ROW(16:16))),"")</f>
        <v/>
      </c>
      <c r="AY17" s="495" t="str">
        <f t="shared" si="225"/>
        <v/>
      </c>
      <c r="AZ17" s="386" t="str" cm="1">
        <f t="array" ref="AZ17">IFERROR(INDEX('Guias Salariais'!$D$1:$D$1000,SMALL(IF(AZ$1='Guias Salariais'!$C$1:$C$1000,ROW('Guias Salariais'!$C$1:$C$1000)-ROW('Guias Salariais'!$C$1)+1),ROW(16:16))),"")</f>
        <v/>
      </c>
      <c r="BA17" s="495" t="str">
        <f t="shared" ref="BA17:BC17" si="226">IF(AZ17="","",AND(AZ17&gt;=AZ$105,AZ17&lt;=AZ$104))</f>
        <v/>
      </c>
      <c r="BB17" s="383" t="str" cm="1">
        <f t="array" ref="BB17">IFERROR(INDEX('Guias Salariais'!$D$1:$D$1000,SMALL(IF(BB$1='Guias Salariais'!$C$1:$C$1000,ROW('Guias Salariais'!$C$1:$C$1000)-ROW('Guias Salariais'!$C$1)+1),ROW(16:16))),"")</f>
        <v/>
      </c>
      <c r="BC17" s="495" t="str">
        <f t="shared" si="226"/>
        <v/>
      </c>
      <c r="BD17" s="385" t="str" cm="1">
        <f t="array" ref="BD17">IFERROR(INDEX('Guias Salariais'!$D$1:$D$1000,SMALL(IF(BD$1='Guias Salariais'!$C$1:$C$1000,ROW('Guias Salariais'!$C$1:$C$1000)-ROW('Guias Salariais'!$C$1)+1),ROW(16:16))),"")</f>
        <v/>
      </c>
      <c r="BE17" s="495" t="str">
        <f t="shared" ref="BE17:BG17" si="227">IF(BD17="","",AND(BD17&gt;=BD$105,BD17&lt;=BD$104))</f>
        <v/>
      </c>
      <c r="BF17" s="385" t="str" cm="1">
        <f t="array" ref="BF17">IFERROR(INDEX('Guias Salariais'!$D$1:$D$1000,SMALL(IF(BF$1='Guias Salariais'!$C$1:$C$1000,ROW('Guias Salariais'!$C$1:$C$1000)-ROW('Guias Salariais'!$C$1)+1),ROW(16:16))),"")</f>
        <v/>
      </c>
      <c r="BG17" s="495" t="str">
        <f t="shared" si="227"/>
        <v/>
      </c>
      <c r="BH17" s="276" t="str" cm="1">
        <f t="array" ref="BH17">IFERROR(INDEX('Guias Salariais'!$D$1:$D$1000,SMALL(IF(BH$1='Guias Salariais'!$C$1:$C$1000,ROW('Guias Salariais'!$C$1:$C$1000)-ROW('Guias Salariais'!$C$1)+1),ROW(16:16))),"")</f>
        <v/>
      </c>
      <c r="BI17" s="495" t="str">
        <f t="shared" ref="BI17:BK17" si="228">IF(BH17="","",AND(BH17&gt;=BH$105,BH17&lt;=BH$104))</f>
        <v/>
      </c>
      <c r="BJ17" s="386" t="str" cm="1">
        <f t="array" ref="BJ17">IFERROR(INDEX('Guias Salariais'!$D$1:$D$1000,SMALL(IF(BJ$1='Guias Salariais'!$C$1:$C$1000,ROW('Guias Salariais'!$C$1:$C$1000)-ROW('Guias Salariais'!$C$1)+1),ROW(16:16))),"")</f>
        <v/>
      </c>
      <c r="BK17" s="495" t="str">
        <f t="shared" si="228"/>
        <v/>
      </c>
      <c r="BL17" s="386" t="str" cm="1">
        <f t="array" ref="BL17">IFERROR(INDEX('Guias Salariais'!$D$1:$D$1000,SMALL(IF(BL$1='Guias Salariais'!$C$1:$C$1000,ROW('Guias Salariais'!$C$1:$C$1000)-ROW('Guias Salariais'!$C$1)+1),ROW(16:16))),"")</f>
        <v/>
      </c>
      <c r="BM17" s="495" t="str">
        <f t="shared" ref="BM17:BO17" si="229">IF(BL17="","",AND(BL17&gt;=BL$105,BL17&lt;=BL$104))</f>
        <v/>
      </c>
      <c r="BN17" s="383" t="str" cm="1">
        <f t="array" ref="BN17">IFERROR(INDEX('Guias Salariais'!$D$1:$D$1000,SMALL(IF(BN$1='Guias Salariais'!$C$1:$C$1000,ROW('Guias Salariais'!$C$1:$C$1000)-ROW('Guias Salariais'!$C$1)+1),ROW(16:16))),"")</f>
        <v/>
      </c>
      <c r="BO17" s="520" t="str">
        <f t="shared" si="229"/>
        <v/>
      </c>
      <c r="BP17" s="386" t="str" cm="1">
        <f t="array" ref="BP17">IFERROR(INDEX('Guias Salariais'!$D$1:$D$1000,SMALL(IF(BP$1='Guias Salariais'!$C$1:$C$1000,ROW('Guias Salariais'!$C$1:$C$1000)-ROW('Guias Salariais'!$C$1)+1),ROW(16:16))),"")</f>
        <v/>
      </c>
      <c r="BQ17" s="495" t="str">
        <f t="shared" ref="BQ17" si="230">IF(BP17="","",AND(BP17&gt;=BP$105,BP17&lt;=BP$104))</f>
        <v/>
      </c>
      <c r="BR17" s="386" t="str" cm="1">
        <f t="array" ref="BR17">IFERROR(INDEX('Guias Salariais'!$D$1:$D$1000,SMALL(IF(BR$1='Guias Salariais'!$C$1:$C$1000,ROW('Guias Salariais'!$C$1:$C$1000)-ROW('Guias Salariais'!$C$1)+1),ROW(16:16))),"")</f>
        <v/>
      </c>
      <c r="BS17" s="520" t="str">
        <f t="shared" ref="BS17" si="231">IF(BR17="","",AND(BR17&gt;=BR$105,BR17&lt;=BR$104))</f>
        <v/>
      </c>
    </row>
    <row r="18" spans="1:71" x14ac:dyDescent="0.25">
      <c r="A18" s="692"/>
      <c r="B18" s="383" t="str" cm="1">
        <f t="array" ref="B18">IFERROR(INDEX('Guias Salariais'!$D$1:$D$1000,SMALL(IF(B$1='Guias Salariais'!$C$1:$C$1000,ROW('Guias Salariais'!$C$1:$C$1000)-ROW('Guias Salariais'!$C$1)+1),ROW(17:17))),"")</f>
        <v/>
      </c>
      <c r="C18" s="495" t="str">
        <f t="shared" si="0"/>
        <v/>
      </c>
      <c r="D18" s="385" t="str" cm="1">
        <f t="array" ref="D18">IFERROR(INDEX('Guias Salariais'!$D$1:$D$1000,SMALL(IF(D$1='Guias Salariais'!$C$1:$C$1000,ROW('Guias Salariais'!$C$1:$C$1000)-ROW('Guias Salariais'!$C$1)+1),ROW(17:17))),"")</f>
        <v/>
      </c>
      <c r="E18" s="495" t="str">
        <f t="shared" si="1"/>
        <v/>
      </c>
      <c r="F18" s="385" t="str" cm="1">
        <f t="array" ref="F18">IFERROR(INDEX('Guias Salariais'!$D$1:$D$1000,SMALL(IF(F$1='Guias Salariais'!$C$1:$C$1000,ROW('Guias Salariais'!$C$1:$C$1000)-ROW('Guias Salariais'!$C$1)+1),ROW(17:17))),"")</f>
        <v/>
      </c>
      <c r="G18" s="520" t="str">
        <f t="shared" si="2"/>
        <v/>
      </c>
      <c r="H18" s="276" t="str" cm="1">
        <f t="array" ref="H18">IFERROR(INDEX('Guias Salariais'!$D$1:$D$1000,SMALL(IF(H$1='Guias Salariais'!$C$1:$C$1000,ROW('Guias Salariais'!$C$1:$C$1000)-ROW('Guias Salariais'!$C$1)+1),ROW(17:17))),"")</f>
        <v/>
      </c>
      <c r="I18" s="495" t="str">
        <f t="shared" si="3"/>
        <v/>
      </c>
      <c r="J18" s="386" t="str" cm="1">
        <f t="array" ref="J18">IFERROR(INDEX('Guias Salariais'!$D$1:$D$1000,SMALL(IF(J$1='Guias Salariais'!$C$1:$C$1000,ROW('Guias Salariais'!$C$1:$C$1000)-ROW('Guias Salariais'!$C$1)+1),ROW(17:17))),"")</f>
        <v/>
      </c>
      <c r="K18" s="495" t="str">
        <f t="shared" si="4"/>
        <v/>
      </c>
      <c r="L18" s="386" t="str" cm="1">
        <f t="array" ref="L18">IFERROR(INDEX('Guias Salariais'!$D$1:$D$1000,SMALL(IF(L$1='Guias Salariais'!$C$1:$C$1000,ROW('Guias Salariais'!$C$1:$C$1000)-ROW('Guias Salariais'!$C$1)+1),ROW(17:17))),"")</f>
        <v/>
      </c>
      <c r="M18" s="520" t="str">
        <f t="shared" si="5"/>
        <v/>
      </c>
      <c r="N18" s="383" t="str" cm="1">
        <f t="array" ref="N18">IFERROR(INDEX('Guias Salariais'!$D$1:$D$1000,SMALL(IF(N$1='Guias Salariais'!$C$1:$C$1000,ROW('Guias Salariais'!$C$1:$C$1000)-ROW('Guias Salariais'!$C$1)+1),ROW(17:17))),"")</f>
        <v/>
      </c>
      <c r="O18" s="520" t="str">
        <f t="shared" si="6"/>
        <v/>
      </c>
      <c r="P18" s="276" t="str" cm="1">
        <f t="array" ref="P18">IFERROR(INDEX('Guias Salariais'!$D$1:$D$1000,SMALL(IF(P$1='Guias Salariais'!$C$1:$C$1000,ROW('Guias Salariais'!$C$1:$C$1000)-ROW('Guias Salariais'!$C$1)+1),ROW(17:17))),"")</f>
        <v/>
      </c>
      <c r="Q18" s="495" t="str">
        <f t="shared" ref="Q18:S18" si="232">IF(P18="","",AND(P18&gt;=P$105,P18&lt;=P$104))</f>
        <v/>
      </c>
      <c r="R18" s="386" t="str" cm="1">
        <f t="array" ref="R18">IFERROR(INDEX('Guias Salariais'!$D$1:$D$1000,SMALL(IF(R$1='Guias Salariais'!$C$1:$C$1000,ROW('Guias Salariais'!$C$1:$C$1000)-ROW('Guias Salariais'!$C$1)+1),ROW(17:17))),"")</f>
        <v/>
      </c>
      <c r="S18" s="495" t="str">
        <f t="shared" si="232"/>
        <v/>
      </c>
      <c r="T18" s="386" t="str" cm="1">
        <f t="array" ref="T18">IFERROR(INDEX('Guias Salariais'!$D$1:$D$1000,SMALL(IF(T$1='Guias Salariais'!$C$1:$C$1000,ROW('Guias Salariais'!$C$1:$C$1000)-ROW('Guias Salariais'!$C$1)+1),ROW(17:17))),"")</f>
        <v/>
      </c>
      <c r="U18" s="520" t="str">
        <f t="shared" ref="U18:W18" si="233">IF(T18="","",AND(T18&gt;=T$105,T18&lt;=T$104))</f>
        <v/>
      </c>
      <c r="V18" s="383" cm="1">
        <f t="array" ref="V18">IFERROR(INDEX('Guias Salariais'!$D$1:$D$1000,SMALL(IF(V$1='Guias Salariais'!$C$1:$C$1000,ROW('Guias Salariais'!$C$1:$C$1000)-ROW('Guias Salariais'!$C$1)+1),ROW(17:17))),"")</f>
        <v>17325</v>
      </c>
      <c r="W18" s="520" t="b">
        <f t="shared" si="233"/>
        <v>1</v>
      </c>
      <c r="X18" s="276" t="str" cm="1">
        <f t="array" ref="X18">IFERROR(INDEX('Guias Salariais'!$D$1:$D$1000,SMALL(IF(X$1='Guias Salariais'!$C$1:$C$1000,ROW('Guias Salariais'!$C$1:$C$1000)-ROW('Guias Salariais'!$C$1)+1),ROW(17:17))),"")</f>
        <v/>
      </c>
      <c r="Y18" s="495" t="str">
        <f t="shared" ref="Y18:AA18" si="234">IF(X18="","",AND(X18&gt;=X$105,X18&lt;=X$104))</f>
        <v/>
      </c>
      <c r="Z18" s="386" t="str" cm="1">
        <f t="array" ref="Z18">IFERROR(INDEX('Guias Salariais'!$D$1:$D$1000,SMALL(IF(Z$1='Guias Salariais'!$C$1:$C$1000,ROW('Guias Salariais'!$C$1:$C$1000)-ROW('Guias Salariais'!$C$1)+1),ROW(17:17))),"")</f>
        <v/>
      </c>
      <c r="AA18" s="495" t="str">
        <f t="shared" si="234"/>
        <v/>
      </c>
      <c r="AB18" s="386" t="str" cm="1">
        <f t="array" ref="AB18">IFERROR(INDEX('Guias Salariais'!$D$1:$D$1000,SMALL(IF(AB$1='Guias Salariais'!$C$1:$C$1000,ROW('Guias Salariais'!$C$1:$C$1000)-ROW('Guias Salariais'!$C$1)+1),ROW(17:17))),"")</f>
        <v/>
      </c>
      <c r="AC18" s="520" t="str">
        <f t="shared" ref="AC18:AE18" si="235">IF(AB18="","",AND(AB18&gt;=AB$105,AB18&lt;=AB$104))</f>
        <v/>
      </c>
      <c r="AD18" s="383" t="str" cm="1">
        <f t="array" ref="AD18">IFERROR(INDEX('Guias Salariais'!$D$1:$D$1000,SMALL(IF(AD$1='Guias Salariais'!$C$1:$C$1000,ROW('Guias Salariais'!$C$1:$C$1000)-ROW('Guias Salariais'!$C$1)+1),ROW(17:17))),"")</f>
        <v/>
      </c>
      <c r="AE18" s="495" t="str">
        <f t="shared" si="235"/>
        <v/>
      </c>
      <c r="AF18" s="385" t="str" cm="1">
        <f t="array" ref="AF18">IFERROR(INDEX('Guias Salariais'!$D$1:$D$1000,SMALL(IF(AF$1='Guias Salariais'!$C$1:$C$1000,ROW('Guias Salariais'!$C$1:$C$1000)-ROW('Guias Salariais'!$C$1)+1),ROW(17:17))),"")</f>
        <v/>
      </c>
      <c r="AG18" s="495" t="str">
        <f t="shared" ref="AG18:AI18" si="236">IF(AF18="","",AND(AF18&gt;=AF$105,AF18&lt;=AF$104))</f>
        <v/>
      </c>
      <c r="AH18" s="385" t="str" cm="1">
        <f t="array" ref="AH18">IFERROR(INDEX('Guias Salariais'!$D$1:$D$1000,SMALL(IF(AH$1='Guias Salariais'!$C$1:$C$1000,ROW('Guias Salariais'!$C$1:$C$1000)-ROW('Guias Salariais'!$C$1)+1),ROW(17:17))),"")</f>
        <v/>
      </c>
      <c r="AI18" s="520" t="str">
        <f t="shared" si="236"/>
        <v/>
      </c>
      <c r="AJ18" s="276" t="str" cm="1">
        <f t="array" ref="AJ18">IFERROR(INDEX('Guias Salariais'!$D$1:$D$1000,SMALL(IF(AJ$1='Guias Salariais'!$C$1:$C$1000,ROW('Guias Salariais'!$C$1:$C$1000)-ROW('Guias Salariais'!$C$1)+1),ROW(17:17))),"")</f>
        <v/>
      </c>
      <c r="AK18" s="495" t="str">
        <f t="shared" ref="AK18:AM18" si="237">IF(AJ18="","",AND(AJ18&gt;=AJ$105,AJ18&lt;=AJ$104))</f>
        <v/>
      </c>
      <c r="AL18" s="386" t="str" cm="1">
        <f t="array" ref="AL18">IFERROR(INDEX('Guias Salariais'!$D$1:$D$1000,SMALL(IF(AL$1='Guias Salariais'!$C$1:$C$1000,ROW('Guias Salariais'!$C$1:$C$1000)-ROW('Guias Salariais'!$C$1)+1),ROW(17:17))),"")</f>
        <v/>
      </c>
      <c r="AM18" s="495" t="str">
        <f t="shared" si="237"/>
        <v/>
      </c>
      <c r="AN18" s="386" cm="1">
        <f t="array" ref="AN18">IFERROR(INDEX('Guias Salariais'!$D$1:$D$1000,SMALL(IF(AN$1='Guias Salariais'!$C$1:$C$1000,ROW('Guias Salariais'!$C$1:$C$1000)-ROW('Guias Salariais'!$C$1)+1),ROW(17:17))),"")</f>
        <v>9075</v>
      </c>
      <c r="AO18" s="520" t="b">
        <f t="shared" ref="AO18:AQ18" si="238">IF(AN18="","",AND(AN18&gt;=AN$105,AN18&lt;=AN$104))</f>
        <v>1</v>
      </c>
      <c r="AP18" s="383" t="str" cm="1">
        <f t="array" ref="AP18">IFERROR(INDEX('Guias Salariais'!$D$1:$D$1000,SMALL(IF(AP$1='Guias Salariais'!$C$1:$C$1000,ROW('Guias Salariais'!$C$1:$C$1000)-ROW('Guias Salariais'!$C$1)+1),ROW(17:17))),"")</f>
        <v/>
      </c>
      <c r="AQ18" s="495" t="str">
        <f t="shared" si="238"/>
        <v/>
      </c>
      <c r="AR18" s="385" t="str" cm="1">
        <f t="array" ref="AR18">IFERROR(INDEX('Guias Salariais'!$D$1:$D$1000,SMALL(IF(AR$1='Guias Salariais'!$C$1:$C$1000,ROW('Guias Salariais'!$C$1:$C$1000)-ROW('Guias Salariais'!$C$1)+1),ROW(17:17))),"")</f>
        <v/>
      </c>
      <c r="AS18" s="495" t="str">
        <f t="shared" ref="AS18:AU18" si="239">IF(AR18="","",AND(AR18&gt;=AR$105,AR18&lt;=AR$104))</f>
        <v/>
      </c>
      <c r="AT18" s="385" t="str" cm="1">
        <f t="array" ref="AT18">IFERROR(INDEX('Guias Salariais'!$D$1:$D$1000,SMALL(IF(AT$1='Guias Salariais'!$C$1:$C$1000,ROW('Guias Salariais'!$C$1:$C$1000)-ROW('Guias Salariais'!$C$1)+1),ROW(17:17))),"")</f>
        <v/>
      </c>
      <c r="AU18" s="520" t="str">
        <f t="shared" si="239"/>
        <v/>
      </c>
      <c r="AV18" s="276" t="str" cm="1">
        <f t="array" ref="AV18">IFERROR(INDEX('Guias Salariais'!$D$1:$D$1000,SMALL(IF(AV$1='Guias Salariais'!$C$1:$C$1000,ROW('Guias Salariais'!$C$1:$C$1000)-ROW('Guias Salariais'!$C$1)+1),ROW(17:17))),"")</f>
        <v/>
      </c>
      <c r="AW18" s="495" t="str">
        <f t="shared" ref="AW18:AY18" si="240">IF(AV18="","",AND(AV18&gt;=AV$105,AV18&lt;=AV$104))</f>
        <v/>
      </c>
      <c r="AX18" s="386" t="str" cm="1">
        <f t="array" ref="AX18">IFERROR(INDEX('Guias Salariais'!$D$1:$D$1000,SMALL(IF(AX$1='Guias Salariais'!$C$1:$C$1000,ROW('Guias Salariais'!$C$1:$C$1000)-ROW('Guias Salariais'!$C$1)+1),ROW(17:17))),"")</f>
        <v/>
      </c>
      <c r="AY18" s="495" t="str">
        <f t="shared" si="240"/>
        <v/>
      </c>
      <c r="AZ18" s="386" t="str" cm="1">
        <f t="array" ref="AZ18">IFERROR(INDEX('Guias Salariais'!$D$1:$D$1000,SMALL(IF(AZ$1='Guias Salariais'!$C$1:$C$1000,ROW('Guias Salariais'!$C$1:$C$1000)-ROW('Guias Salariais'!$C$1)+1),ROW(17:17))),"")</f>
        <v/>
      </c>
      <c r="BA18" s="495" t="str">
        <f t="shared" ref="BA18:BC18" si="241">IF(AZ18="","",AND(AZ18&gt;=AZ$105,AZ18&lt;=AZ$104))</f>
        <v/>
      </c>
      <c r="BB18" s="383" t="str" cm="1">
        <f t="array" ref="BB18">IFERROR(INDEX('Guias Salariais'!$D$1:$D$1000,SMALL(IF(BB$1='Guias Salariais'!$C$1:$C$1000,ROW('Guias Salariais'!$C$1:$C$1000)-ROW('Guias Salariais'!$C$1)+1),ROW(17:17))),"")</f>
        <v/>
      </c>
      <c r="BC18" s="495" t="str">
        <f t="shared" si="241"/>
        <v/>
      </c>
      <c r="BD18" s="385" t="str" cm="1">
        <f t="array" ref="BD18">IFERROR(INDEX('Guias Salariais'!$D$1:$D$1000,SMALL(IF(BD$1='Guias Salariais'!$C$1:$C$1000,ROW('Guias Salariais'!$C$1:$C$1000)-ROW('Guias Salariais'!$C$1)+1),ROW(17:17))),"")</f>
        <v/>
      </c>
      <c r="BE18" s="495" t="str">
        <f t="shared" ref="BE18:BG18" si="242">IF(BD18="","",AND(BD18&gt;=BD$105,BD18&lt;=BD$104))</f>
        <v/>
      </c>
      <c r="BF18" s="385" t="str" cm="1">
        <f t="array" ref="BF18">IFERROR(INDEX('Guias Salariais'!$D$1:$D$1000,SMALL(IF(BF$1='Guias Salariais'!$C$1:$C$1000,ROW('Guias Salariais'!$C$1:$C$1000)-ROW('Guias Salariais'!$C$1)+1),ROW(17:17))),"")</f>
        <v/>
      </c>
      <c r="BG18" s="495" t="str">
        <f t="shared" si="242"/>
        <v/>
      </c>
      <c r="BH18" s="276" t="str" cm="1">
        <f t="array" ref="BH18">IFERROR(INDEX('Guias Salariais'!$D$1:$D$1000,SMALL(IF(BH$1='Guias Salariais'!$C$1:$C$1000,ROW('Guias Salariais'!$C$1:$C$1000)-ROW('Guias Salariais'!$C$1)+1),ROW(17:17))),"")</f>
        <v/>
      </c>
      <c r="BI18" s="495" t="str">
        <f t="shared" ref="BI18:BK18" si="243">IF(BH18="","",AND(BH18&gt;=BH$105,BH18&lt;=BH$104))</f>
        <v/>
      </c>
      <c r="BJ18" s="386" t="str" cm="1">
        <f t="array" ref="BJ18">IFERROR(INDEX('Guias Salariais'!$D$1:$D$1000,SMALL(IF(BJ$1='Guias Salariais'!$C$1:$C$1000,ROW('Guias Salariais'!$C$1:$C$1000)-ROW('Guias Salariais'!$C$1)+1),ROW(17:17))),"")</f>
        <v/>
      </c>
      <c r="BK18" s="495" t="str">
        <f t="shared" si="243"/>
        <v/>
      </c>
      <c r="BL18" s="386" t="str" cm="1">
        <f t="array" ref="BL18">IFERROR(INDEX('Guias Salariais'!$D$1:$D$1000,SMALL(IF(BL$1='Guias Salariais'!$C$1:$C$1000,ROW('Guias Salariais'!$C$1:$C$1000)-ROW('Guias Salariais'!$C$1)+1),ROW(17:17))),"")</f>
        <v/>
      </c>
      <c r="BM18" s="495" t="str">
        <f t="shared" ref="BM18:BO18" si="244">IF(BL18="","",AND(BL18&gt;=BL$105,BL18&lt;=BL$104))</f>
        <v/>
      </c>
      <c r="BN18" s="383" t="str" cm="1">
        <f t="array" ref="BN18">IFERROR(INDEX('Guias Salariais'!$D$1:$D$1000,SMALL(IF(BN$1='Guias Salariais'!$C$1:$C$1000,ROW('Guias Salariais'!$C$1:$C$1000)-ROW('Guias Salariais'!$C$1)+1),ROW(17:17))),"")</f>
        <v/>
      </c>
      <c r="BO18" s="520" t="str">
        <f t="shared" si="244"/>
        <v/>
      </c>
      <c r="BP18" s="386" t="str" cm="1">
        <f t="array" ref="BP18">IFERROR(INDEX('Guias Salariais'!$D$1:$D$1000,SMALL(IF(BP$1='Guias Salariais'!$C$1:$C$1000,ROW('Guias Salariais'!$C$1:$C$1000)-ROW('Guias Salariais'!$C$1)+1),ROW(17:17))),"")</f>
        <v/>
      </c>
      <c r="BQ18" s="495" t="str">
        <f t="shared" ref="BQ18" si="245">IF(BP18="","",AND(BP18&gt;=BP$105,BP18&lt;=BP$104))</f>
        <v/>
      </c>
      <c r="BR18" s="386" t="str" cm="1">
        <f t="array" ref="BR18">IFERROR(INDEX('Guias Salariais'!$D$1:$D$1000,SMALL(IF(BR$1='Guias Salariais'!$C$1:$C$1000,ROW('Guias Salariais'!$C$1:$C$1000)-ROW('Guias Salariais'!$C$1)+1),ROW(17:17))),"")</f>
        <v/>
      </c>
      <c r="BS18" s="520" t="str">
        <f t="shared" ref="BS18" si="246">IF(BR18="","",AND(BR18&gt;=BR$105,BR18&lt;=BR$104))</f>
        <v/>
      </c>
    </row>
    <row r="19" spans="1:71" x14ac:dyDescent="0.25">
      <c r="A19" s="692"/>
      <c r="B19" s="383" t="str" cm="1">
        <f t="array" ref="B19">IFERROR(INDEX('Guias Salariais'!$D$1:$D$1000,SMALL(IF(B$1='Guias Salariais'!$C$1:$C$1000,ROW('Guias Salariais'!$C$1:$C$1000)-ROW('Guias Salariais'!$C$1)+1),ROW(18:18))),"")</f>
        <v/>
      </c>
      <c r="C19" s="495" t="str">
        <f t="shared" si="0"/>
        <v/>
      </c>
      <c r="D19" s="385" t="str" cm="1">
        <f t="array" ref="D19">IFERROR(INDEX('Guias Salariais'!$D$1:$D$1000,SMALL(IF(D$1='Guias Salariais'!$C$1:$C$1000,ROW('Guias Salariais'!$C$1:$C$1000)-ROW('Guias Salariais'!$C$1)+1),ROW(18:18))),"")</f>
        <v/>
      </c>
      <c r="E19" s="495" t="str">
        <f t="shared" si="1"/>
        <v/>
      </c>
      <c r="F19" s="385" t="str" cm="1">
        <f t="array" ref="F19">IFERROR(INDEX('Guias Salariais'!$D$1:$D$1000,SMALL(IF(F$1='Guias Salariais'!$C$1:$C$1000,ROW('Guias Salariais'!$C$1:$C$1000)-ROW('Guias Salariais'!$C$1)+1),ROW(18:18))),"")</f>
        <v/>
      </c>
      <c r="G19" s="520" t="str">
        <f t="shared" si="2"/>
        <v/>
      </c>
      <c r="H19" s="276" t="str" cm="1">
        <f t="array" ref="H19">IFERROR(INDEX('Guias Salariais'!$D$1:$D$1000,SMALL(IF(H$1='Guias Salariais'!$C$1:$C$1000,ROW('Guias Salariais'!$C$1:$C$1000)-ROW('Guias Salariais'!$C$1)+1),ROW(18:18))),"")</f>
        <v/>
      </c>
      <c r="I19" s="495" t="str">
        <f t="shared" si="3"/>
        <v/>
      </c>
      <c r="J19" s="386" t="str" cm="1">
        <f t="array" ref="J19">IFERROR(INDEX('Guias Salariais'!$D$1:$D$1000,SMALL(IF(J$1='Guias Salariais'!$C$1:$C$1000,ROW('Guias Salariais'!$C$1:$C$1000)-ROW('Guias Salariais'!$C$1)+1),ROW(18:18))),"")</f>
        <v/>
      </c>
      <c r="K19" s="495" t="str">
        <f t="shared" si="4"/>
        <v/>
      </c>
      <c r="L19" s="386" t="str" cm="1">
        <f t="array" ref="L19">IFERROR(INDEX('Guias Salariais'!$D$1:$D$1000,SMALL(IF(L$1='Guias Salariais'!$C$1:$C$1000,ROW('Guias Salariais'!$C$1:$C$1000)-ROW('Guias Salariais'!$C$1)+1),ROW(18:18))),"")</f>
        <v/>
      </c>
      <c r="M19" s="520" t="str">
        <f t="shared" si="5"/>
        <v/>
      </c>
      <c r="N19" s="383" t="str" cm="1">
        <f t="array" ref="N19">IFERROR(INDEX('Guias Salariais'!$D$1:$D$1000,SMALL(IF(N$1='Guias Salariais'!$C$1:$C$1000,ROW('Guias Salariais'!$C$1:$C$1000)-ROW('Guias Salariais'!$C$1)+1),ROW(18:18))),"")</f>
        <v/>
      </c>
      <c r="O19" s="520" t="str">
        <f t="shared" si="6"/>
        <v/>
      </c>
      <c r="P19" s="276" t="str" cm="1">
        <f t="array" ref="P19">IFERROR(INDEX('Guias Salariais'!$D$1:$D$1000,SMALL(IF(P$1='Guias Salariais'!$C$1:$C$1000,ROW('Guias Salariais'!$C$1:$C$1000)-ROW('Guias Salariais'!$C$1)+1),ROW(18:18))),"")</f>
        <v/>
      </c>
      <c r="Q19" s="495" t="str">
        <f t="shared" ref="Q19:S19" si="247">IF(P19="","",AND(P19&gt;=P$105,P19&lt;=P$104))</f>
        <v/>
      </c>
      <c r="R19" s="386" t="str" cm="1">
        <f t="array" ref="R19">IFERROR(INDEX('Guias Salariais'!$D$1:$D$1000,SMALL(IF(R$1='Guias Salariais'!$C$1:$C$1000,ROW('Guias Salariais'!$C$1:$C$1000)-ROW('Guias Salariais'!$C$1)+1),ROW(18:18))),"")</f>
        <v/>
      </c>
      <c r="S19" s="495" t="str">
        <f t="shared" si="247"/>
        <v/>
      </c>
      <c r="T19" s="386" t="str" cm="1">
        <f t="array" ref="T19">IFERROR(INDEX('Guias Salariais'!$D$1:$D$1000,SMALL(IF(T$1='Guias Salariais'!$C$1:$C$1000,ROW('Guias Salariais'!$C$1:$C$1000)-ROW('Guias Salariais'!$C$1)+1),ROW(18:18))),"")</f>
        <v/>
      </c>
      <c r="U19" s="520" t="str">
        <f t="shared" ref="U19:W19" si="248">IF(T19="","",AND(T19&gt;=T$105,T19&lt;=T$104))</f>
        <v/>
      </c>
      <c r="V19" s="383" cm="1">
        <f t="array" ref="V19">IFERROR(INDEX('Guias Salariais'!$D$1:$D$1000,SMALL(IF(V$1='Guias Salariais'!$C$1:$C$1000,ROW('Guias Salariais'!$C$1:$C$1000)-ROW('Guias Salariais'!$C$1)+1),ROW(18:18))),"")</f>
        <v>11375</v>
      </c>
      <c r="W19" s="520" t="b">
        <f t="shared" si="248"/>
        <v>1</v>
      </c>
      <c r="X19" s="276" t="str" cm="1">
        <f t="array" ref="X19">IFERROR(INDEX('Guias Salariais'!$D$1:$D$1000,SMALL(IF(X$1='Guias Salariais'!$C$1:$C$1000,ROW('Guias Salariais'!$C$1:$C$1000)-ROW('Guias Salariais'!$C$1)+1),ROW(18:18))),"")</f>
        <v/>
      </c>
      <c r="Y19" s="495" t="str">
        <f t="shared" ref="Y19:AA19" si="249">IF(X19="","",AND(X19&gt;=X$105,X19&lt;=X$104))</f>
        <v/>
      </c>
      <c r="Z19" s="386" t="str" cm="1">
        <f t="array" ref="Z19">IFERROR(INDEX('Guias Salariais'!$D$1:$D$1000,SMALL(IF(Z$1='Guias Salariais'!$C$1:$C$1000,ROW('Guias Salariais'!$C$1:$C$1000)-ROW('Guias Salariais'!$C$1)+1),ROW(18:18))),"")</f>
        <v/>
      </c>
      <c r="AA19" s="495" t="str">
        <f t="shared" si="249"/>
        <v/>
      </c>
      <c r="AB19" s="386" t="str" cm="1">
        <f t="array" ref="AB19">IFERROR(INDEX('Guias Salariais'!$D$1:$D$1000,SMALL(IF(AB$1='Guias Salariais'!$C$1:$C$1000,ROW('Guias Salariais'!$C$1:$C$1000)-ROW('Guias Salariais'!$C$1)+1),ROW(18:18))),"")</f>
        <v/>
      </c>
      <c r="AC19" s="520" t="str">
        <f t="shared" ref="AC19:AE19" si="250">IF(AB19="","",AND(AB19&gt;=AB$105,AB19&lt;=AB$104))</f>
        <v/>
      </c>
      <c r="AD19" s="383" t="str" cm="1">
        <f t="array" ref="AD19">IFERROR(INDEX('Guias Salariais'!$D$1:$D$1000,SMALL(IF(AD$1='Guias Salariais'!$C$1:$C$1000,ROW('Guias Salariais'!$C$1:$C$1000)-ROW('Guias Salariais'!$C$1)+1),ROW(18:18))),"")</f>
        <v/>
      </c>
      <c r="AE19" s="495" t="str">
        <f t="shared" si="250"/>
        <v/>
      </c>
      <c r="AF19" s="385" t="str" cm="1">
        <f t="array" ref="AF19">IFERROR(INDEX('Guias Salariais'!$D$1:$D$1000,SMALL(IF(AF$1='Guias Salariais'!$C$1:$C$1000,ROW('Guias Salariais'!$C$1:$C$1000)-ROW('Guias Salariais'!$C$1)+1),ROW(18:18))),"")</f>
        <v/>
      </c>
      <c r="AG19" s="495" t="str">
        <f t="shared" ref="AG19:AI19" si="251">IF(AF19="","",AND(AF19&gt;=AF$105,AF19&lt;=AF$104))</f>
        <v/>
      </c>
      <c r="AH19" s="385" t="str" cm="1">
        <f t="array" ref="AH19">IFERROR(INDEX('Guias Salariais'!$D$1:$D$1000,SMALL(IF(AH$1='Guias Salariais'!$C$1:$C$1000,ROW('Guias Salariais'!$C$1:$C$1000)-ROW('Guias Salariais'!$C$1)+1),ROW(18:18))),"")</f>
        <v/>
      </c>
      <c r="AI19" s="520" t="str">
        <f t="shared" si="251"/>
        <v/>
      </c>
      <c r="AJ19" s="276" t="str" cm="1">
        <f t="array" ref="AJ19">IFERROR(INDEX('Guias Salariais'!$D$1:$D$1000,SMALL(IF(AJ$1='Guias Salariais'!$C$1:$C$1000,ROW('Guias Salariais'!$C$1:$C$1000)-ROW('Guias Salariais'!$C$1)+1),ROW(18:18))),"")</f>
        <v/>
      </c>
      <c r="AK19" s="495" t="str">
        <f t="shared" ref="AK19:AM19" si="252">IF(AJ19="","",AND(AJ19&gt;=AJ$105,AJ19&lt;=AJ$104))</f>
        <v/>
      </c>
      <c r="AL19" s="386" t="str" cm="1">
        <f t="array" ref="AL19">IFERROR(INDEX('Guias Salariais'!$D$1:$D$1000,SMALL(IF(AL$1='Guias Salariais'!$C$1:$C$1000,ROW('Guias Salariais'!$C$1:$C$1000)-ROW('Guias Salariais'!$C$1)+1),ROW(18:18))),"")</f>
        <v/>
      </c>
      <c r="AM19" s="495" t="str">
        <f t="shared" si="252"/>
        <v/>
      </c>
      <c r="AN19" s="386" cm="1">
        <f t="array" ref="AN19">IFERROR(INDEX('Guias Salariais'!$D$1:$D$1000,SMALL(IF(AN$1='Guias Salariais'!$C$1:$C$1000,ROW('Guias Salariais'!$C$1:$C$1000)-ROW('Guias Salariais'!$C$1)+1),ROW(18:18))),"")</f>
        <v>10039.78125</v>
      </c>
      <c r="AO19" s="520" t="b">
        <f t="shared" ref="AO19:AQ19" si="253">IF(AN19="","",AND(AN19&gt;=AN$105,AN19&lt;=AN$104))</f>
        <v>1</v>
      </c>
      <c r="AP19" s="383" t="str" cm="1">
        <f t="array" ref="AP19">IFERROR(INDEX('Guias Salariais'!$D$1:$D$1000,SMALL(IF(AP$1='Guias Salariais'!$C$1:$C$1000,ROW('Guias Salariais'!$C$1:$C$1000)-ROW('Guias Salariais'!$C$1)+1),ROW(18:18))),"")</f>
        <v/>
      </c>
      <c r="AQ19" s="495" t="str">
        <f t="shared" si="253"/>
        <v/>
      </c>
      <c r="AR19" s="385" t="str" cm="1">
        <f t="array" ref="AR19">IFERROR(INDEX('Guias Salariais'!$D$1:$D$1000,SMALL(IF(AR$1='Guias Salariais'!$C$1:$C$1000,ROW('Guias Salariais'!$C$1:$C$1000)-ROW('Guias Salariais'!$C$1)+1),ROW(18:18))),"")</f>
        <v/>
      </c>
      <c r="AS19" s="495" t="str">
        <f t="shared" ref="AS19:AU19" si="254">IF(AR19="","",AND(AR19&gt;=AR$105,AR19&lt;=AR$104))</f>
        <v/>
      </c>
      <c r="AT19" s="385" t="str" cm="1">
        <f t="array" ref="AT19">IFERROR(INDEX('Guias Salariais'!$D$1:$D$1000,SMALL(IF(AT$1='Guias Salariais'!$C$1:$C$1000,ROW('Guias Salariais'!$C$1:$C$1000)-ROW('Guias Salariais'!$C$1)+1),ROW(18:18))),"")</f>
        <v/>
      </c>
      <c r="AU19" s="520" t="str">
        <f t="shared" si="254"/>
        <v/>
      </c>
      <c r="AV19" s="276" t="str" cm="1">
        <f t="array" ref="AV19">IFERROR(INDEX('Guias Salariais'!$D$1:$D$1000,SMALL(IF(AV$1='Guias Salariais'!$C$1:$C$1000,ROW('Guias Salariais'!$C$1:$C$1000)-ROW('Guias Salariais'!$C$1)+1),ROW(18:18))),"")</f>
        <v/>
      </c>
      <c r="AW19" s="495" t="str">
        <f t="shared" ref="AW19:AY19" si="255">IF(AV19="","",AND(AV19&gt;=AV$105,AV19&lt;=AV$104))</f>
        <v/>
      </c>
      <c r="AX19" s="386" t="str" cm="1">
        <f t="array" ref="AX19">IFERROR(INDEX('Guias Salariais'!$D$1:$D$1000,SMALL(IF(AX$1='Guias Salariais'!$C$1:$C$1000,ROW('Guias Salariais'!$C$1:$C$1000)-ROW('Guias Salariais'!$C$1)+1),ROW(18:18))),"")</f>
        <v/>
      </c>
      <c r="AY19" s="495" t="str">
        <f t="shared" si="255"/>
        <v/>
      </c>
      <c r="AZ19" s="386" t="str" cm="1">
        <f t="array" ref="AZ19">IFERROR(INDEX('Guias Salariais'!$D$1:$D$1000,SMALL(IF(AZ$1='Guias Salariais'!$C$1:$C$1000,ROW('Guias Salariais'!$C$1:$C$1000)-ROW('Guias Salariais'!$C$1)+1),ROW(18:18))),"")</f>
        <v/>
      </c>
      <c r="BA19" s="495" t="str">
        <f t="shared" ref="BA19:BC19" si="256">IF(AZ19="","",AND(AZ19&gt;=AZ$105,AZ19&lt;=AZ$104))</f>
        <v/>
      </c>
      <c r="BB19" s="383" t="str" cm="1">
        <f t="array" ref="BB19">IFERROR(INDEX('Guias Salariais'!$D$1:$D$1000,SMALL(IF(BB$1='Guias Salariais'!$C$1:$C$1000,ROW('Guias Salariais'!$C$1:$C$1000)-ROW('Guias Salariais'!$C$1)+1),ROW(18:18))),"")</f>
        <v/>
      </c>
      <c r="BC19" s="495" t="str">
        <f t="shared" si="256"/>
        <v/>
      </c>
      <c r="BD19" s="385" t="str" cm="1">
        <f t="array" ref="BD19">IFERROR(INDEX('Guias Salariais'!$D$1:$D$1000,SMALL(IF(BD$1='Guias Salariais'!$C$1:$C$1000,ROW('Guias Salariais'!$C$1:$C$1000)-ROW('Guias Salariais'!$C$1)+1),ROW(18:18))),"")</f>
        <v/>
      </c>
      <c r="BE19" s="495" t="str">
        <f t="shared" ref="BE19:BG19" si="257">IF(BD19="","",AND(BD19&gt;=BD$105,BD19&lt;=BD$104))</f>
        <v/>
      </c>
      <c r="BF19" s="385" t="str" cm="1">
        <f t="array" ref="BF19">IFERROR(INDEX('Guias Salariais'!$D$1:$D$1000,SMALL(IF(BF$1='Guias Salariais'!$C$1:$C$1000,ROW('Guias Salariais'!$C$1:$C$1000)-ROW('Guias Salariais'!$C$1)+1),ROW(18:18))),"")</f>
        <v/>
      </c>
      <c r="BG19" s="495" t="str">
        <f t="shared" si="257"/>
        <v/>
      </c>
      <c r="BH19" s="276" t="str" cm="1">
        <f t="array" ref="BH19">IFERROR(INDEX('Guias Salariais'!$D$1:$D$1000,SMALL(IF(BH$1='Guias Salariais'!$C$1:$C$1000,ROW('Guias Salariais'!$C$1:$C$1000)-ROW('Guias Salariais'!$C$1)+1),ROW(18:18))),"")</f>
        <v/>
      </c>
      <c r="BI19" s="495" t="str">
        <f t="shared" ref="BI19:BK19" si="258">IF(BH19="","",AND(BH19&gt;=BH$105,BH19&lt;=BH$104))</f>
        <v/>
      </c>
      <c r="BJ19" s="386" t="str" cm="1">
        <f t="array" ref="BJ19">IFERROR(INDEX('Guias Salariais'!$D$1:$D$1000,SMALL(IF(BJ$1='Guias Salariais'!$C$1:$C$1000,ROW('Guias Salariais'!$C$1:$C$1000)-ROW('Guias Salariais'!$C$1)+1),ROW(18:18))),"")</f>
        <v/>
      </c>
      <c r="BK19" s="495" t="str">
        <f t="shared" si="258"/>
        <v/>
      </c>
      <c r="BL19" s="386" t="str" cm="1">
        <f t="array" ref="BL19">IFERROR(INDEX('Guias Salariais'!$D$1:$D$1000,SMALL(IF(BL$1='Guias Salariais'!$C$1:$C$1000,ROW('Guias Salariais'!$C$1:$C$1000)-ROW('Guias Salariais'!$C$1)+1),ROW(18:18))),"")</f>
        <v/>
      </c>
      <c r="BM19" s="495" t="str">
        <f t="shared" ref="BM19:BO19" si="259">IF(BL19="","",AND(BL19&gt;=BL$105,BL19&lt;=BL$104))</f>
        <v/>
      </c>
      <c r="BN19" s="383" t="str" cm="1">
        <f t="array" ref="BN19">IFERROR(INDEX('Guias Salariais'!$D$1:$D$1000,SMALL(IF(BN$1='Guias Salariais'!$C$1:$C$1000,ROW('Guias Salariais'!$C$1:$C$1000)-ROW('Guias Salariais'!$C$1)+1),ROW(18:18))),"")</f>
        <v/>
      </c>
      <c r="BO19" s="520" t="str">
        <f t="shared" si="259"/>
        <v/>
      </c>
      <c r="BP19" s="386" t="str" cm="1">
        <f t="array" ref="BP19">IFERROR(INDEX('Guias Salariais'!$D$1:$D$1000,SMALL(IF(BP$1='Guias Salariais'!$C$1:$C$1000,ROW('Guias Salariais'!$C$1:$C$1000)-ROW('Guias Salariais'!$C$1)+1),ROW(18:18))),"")</f>
        <v/>
      </c>
      <c r="BQ19" s="495" t="str">
        <f t="shared" ref="BQ19" si="260">IF(BP19="","",AND(BP19&gt;=BP$105,BP19&lt;=BP$104))</f>
        <v/>
      </c>
      <c r="BR19" s="386" t="str" cm="1">
        <f t="array" ref="BR19">IFERROR(INDEX('Guias Salariais'!$D$1:$D$1000,SMALL(IF(BR$1='Guias Salariais'!$C$1:$C$1000,ROW('Guias Salariais'!$C$1:$C$1000)-ROW('Guias Salariais'!$C$1)+1),ROW(18:18))),"")</f>
        <v/>
      </c>
      <c r="BS19" s="520" t="str">
        <f t="shared" ref="BS19" si="261">IF(BR19="","",AND(BR19&gt;=BR$105,BR19&lt;=BR$104))</f>
        <v/>
      </c>
    </row>
    <row r="20" spans="1:71" x14ac:dyDescent="0.25">
      <c r="A20" s="692"/>
      <c r="B20" s="383" t="str" cm="1">
        <f t="array" ref="B20">IFERROR(INDEX('Guias Salariais'!$D$1:$D$1000,SMALL(IF(B$1='Guias Salariais'!$C$1:$C$1000,ROW('Guias Salariais'!$C$1:$C$1000)-ROW('Guias Salariais'!$C$1)+1),ROW(19:19))),"")</f>
        <v/>
      </c>
      <c r="C20" s="495" t="str">
        <f t="shared" si="0"/>
        <v/>
      </c>
      <c r="D20" s="385" t="str" cm="1">
        <f t="array" ref="D20">IFERROR(INDEX('Guias Salariais'!$D$1:$D$1000,SMALL(IF(D$1='Guias Salariais'!$C$1:$C$1000,ROW('Guias Salariais'!$C$1:$C$1000)-ROW('Guias Salariais'!$C$1)+1),ROW(19:19))),"")</f>
        <v/>
      </c>
      <c r="E20" s="495" t="str">
        <f t="shared" si="1"/>
        <v/>
      </c>
      <c r="F20" s="385" t="str" cm="1">
        <f t="array" ref="F20">IFERROR(INDEX('Guias Salariais'!$D$1:$D$1000,SMALL(IF(F$1='Guias Salariais'!$C$1:$C$1000,ROW('Guias Salariais'!$C$1:$C$1000)-ROW('Guias Salariais'!$C$1)+1),ROW(19:19))),"")</f>
        <v/>
      </c>
      <c r="G20" s="520" t="str">
        <f t="shared" si="2"/>
        <v/>
      </c>
      <c r="H20" s="276" t="str" cm="1">
        <f t="array" ref="H20">IFERROR(INDEX('Guias Salariais'!$D$1:$D$1000,SMALL(IF(H$1='Guias Salariais'!$C$1:$C$1000,ROW('Guias Salariais'!$C$1:$C$1000)-ROW('Guias Salariais'!$C$1)+1),ROW(19:19))),"")</f>
        <v/>
      </c>
      <c r="I20" s="495" t="str">
        <f t="shared" si="3"/>
        <v/>
      </c>
      <c r="J20" s="386" t="str" cm="1">
        <f t="array" ref="J20">IFERROR(INDEX('Guias Salariais'!$D$1:$D$1000,SMALL(IF(J$1='Guias Salariais'!$C$1:$C$1000,ROW('Guias Salariais'!$C$1:$C$1000)-ROW('Guias Salariais'!$C$1)+1),ROW(19:19))),"")</f>
        <v/>
      </c>
      <c r="K20" s="495" t="str">
        <f t="shared" si="4"/>
        <v/>
      </c>
      <c r="L20" s="386" t="str" cm="1">
        <f t="array" ref="L20">IFERROR(INDEX('Guias Salariais'!$D$1:$D$1000,SMALL(IF(L$1='Guias Salariais'!$C$1:$C$1000,ROW('Guias Salariais'!$C$1:$C$1000)-ROW('Guias Salariais'!$C$1)+1),ROW(19:19))),"")</f>
        <v/>
      </c>
      <c r="M20" s="520" t="str">
        <f t="shared" si="5"/>
        <v/>
      </c>
      <c r="N20" s="383" t="str" cm="1">
        <f t="array" ref="N20">IFERROR(INDEX('Guias Salariais'!$D$1:$D$1000,SMALL(IF(N$1='Guias Salariais'!$C$1:$C$1000,ROW('Guias Salariais'!$C$1:$C$1000)-ROW('Guias Salariais'!$C$1)+1),ROW(19:19))),"")</f>
        <v/>
      </c>
      <c r="O20" s="520" t="str">
        <f t="shared" si="6"/>
        <v/>
      </c>
      <c r="P20" s="276" t="str" cm="1">
        <f t="array" ref="P20">IFERROR(INDEX('Guias Salariais'!$D$1:$D$1000,SMALL(IF(P$1='Guias Salariais'!$C$1:$C$1000,ROW('Guias Salariais'!$C$1:$C$1000)-ROW('Guias Salariais'!$C$1)+1),ROW(19:19))),"")</f>
        <v/>
      </c>
      <c r="Q20" s="495" t="str">
        <f t="shared" ref="Q20:S20" si="262">IF(P20="","",AND(P20&gt;=P$105,P20&lt;=P$104))</f>
        <v/>
      </c>
      <c r="R20" s="386" t="str" cm="1">
        <f t="array" ref="R20">IFERROR(INDEX('Guias Salariais'!$D$1:$D$1000,SMALL(IF(R$1='Guias Salariais'!$C$1:$C$1000,ROW('Guias Salariais'!$C$1:$C$1000)-ROW('Guias Salariais'!$C$1)+1),ROW(19:19))),"")</f>
        <v/>
      </c>
      <c r="S20" s="495" t="str">
        <f t="shared" si="262"/>
        <v/>
      </c>
      <c r="T20" s="386" t="str" cm="1">
        <f t="array" ref="T20">IFERROR(INDEX('Guias Salariais'!$D$1:$D$1000,SMALL(IF(T$1='Guias Salariais'!$C$1:$C$1000,ROW('Guias Salariais'!$C$1:$C$1000)-ROW('Guias Salariais'!$C$1)+1),ROW(19:19))),"")</f>
        <v/>
      </c>
      <c r="U20" s="520" t="str">
        <f t="shared" ref="U20:W20" si="263">IF(T20="","",AND(T20&gt;=T$105,T20&lt;=T$104))</f>
        <v/>
      </c>
      <c r="V20" s="383" cm="1">
        <f t="array" ref="V20">IFERROR(INDEX('Guias Salariais'!$D$1:$D$1000,SMALL(IF(V$1='Guias Salariais'!$C$1:$C$1000,ROW('Guias Salariais'!$C$1:$C$1000)-ROW('Guias Salariais'!$C$1)+1),ROW(19:19))),"")</f>
        <v>14000</v>
      </c>
      <c r="W20" s="520" t="b">
        <f t="shared" si="263"/>
        <v>1</v>
      </c>
      <c r="X20" s="276" t="str" cm="1">
        <f t="array" ref="X20">IFERROR(INDEX('Guias Salariais'!$D$1:$D$1000,SMALL(IF(X$1='Guias Salariais'!$C$1:$C$1000,ROW('Guias Salariais'!$C$1:$C$1000)-ROW('Guias Salariais'!$C$1)+1),ROW(19:19))),"")</f>
        <v/>
      </c>
      <c r="Y20" s="495" t="str">
        <f t="shared" ref="Y20:AA20" si="264">IF(X20="","",AND(X20&gt;=X$105,X20&lt;=X$104))</f>
        <v/>
      </c>
      <c r="Z20" s="386" t="str" cm="1">
        <f t="array" ref="Z20">IFERROR(INDEX('Guias Salariais'!$D$1:$D$1000,SMALL(IF(Z$1='Guias Salariais'!$C$1:$C$1000,ROW('Guias Salariais'!$C$1:$C$1000)-ROW('Guias Salariais'!$C$1)+1),ROW(19:19))),"")</f>
        <v/>
      </c>
      <c r="AA20" s="495" t="str">
        <f t="shared" si="264"/>
        <v/>
      </c>
      <c r="AB20" s="386" t="str" cm="1">
        <f t="array" ref="AB20">IFERROR(INDEX('Guias Salariais'!$D$1:$D$1000,SMALL(IF(AB$1='Guias Salariais'!$C$1:$C$1000,ROW('Guias Salariais'!$C$1:$C$1000)-ROW('Guias Salariais'!$C$1)+1),ROW(19:19))),"")</f>
        <v/>
      </c>
      <c r="AC20" s="520" t="str">
        <f t="shared" ref="AC20:AE20" si="265">IF(AB20="","",AND(AB20&gt;=AB$105,AB20&lt;=AB$104))</f>
        <v/>
      </c>
      <c r="AD20" s="383" t="str" cm="1">
        <f t="array" ref="AD20">IFERROR(INDEX('Guias Salariais'!$D$1:$D$1000,SMALL(IF(AD$1='Guias Salariais'!$C$1:$C$1000,ROW('Guias Salariais'!$C$1:$C$1000)-ROW('Guias Salariais'!$C$1)+1),ROW(19:19))),"")</f>
        <v/>
      </c>
      <c r="AE20" s="495" t="str">
        <f t="shared" si="265"/>
        <v/>
      </c>
      <c r="AF20" s="385" t="str" cm="1">
        <f t="array" ref="AF20">IFERROR(INDEX('Guias Salariais'!$D$1:$D$1000,SMALL(IF(AF$1='Guias Salariais'!$C$1:$C$1000,ROW('Guias Salariais'!$C$1:$C$1000)-ROW('Guias Salariais'!$C$1)+1),ROW(19:19))),"")</f>
        <v/>
      </c>
      <c r="AG20" s="495" t="str">
        <f t="shared" ref="AG20:AI20" si="266">IF(AF20="","",AND(AF20&gt;=AF$105,AF20&lt;=AF$104))</f>
        <v/>
      </c>
      <c r="AH20" s="385" t="str" cm="1">
        <f t="array" ref="AH20">IFERROR(INDEX('Guias Salariais'!$D$1:$D$1000,SMALL(IF(AH$1='Guias Salariais'!$C$1:$C$1000,ROW('Guias Salariais'!$C$1:$C$1000)-ROW('Guias Salariais'!$C$1)+1),ROW(19:19))),"")</f>
        <v/>
      </c>
      <c r="AI20" s="520" t="str">
        <f t="shared" si="266"/>
        <v/>
      </c>
      <c r="AJ20" s="276" t="str" cm="1">
        <f t="array" ref="AJ20">IFERROR(INDEX('Guias Salariais'!$D$1:$D$1000,SMALL(IF(AJ$1='Guias Salariais'!$C$1:$C$1000,ROW('Guias Salariais'!$C$1:$C$1000)-ROW('Guias Salariais'!$C$1)+1),ROW(19:19))),"")</f>
        <v/>
      </c>
      <c r="AK20" s="495" t="str">
        <f t="shared" ref="AK20:AM20" si="267">IF(AJ20="","",AND(AJ20&gt;=AJ$105,AJ20&lt;=AJ$104))</f>
        <v/>
      </c>
      <c r="AL20" s="386" t="str" cm="1">
        <f t="array" ref="AL20">IFERROR(INDEX('Guias Salariais'!$D$1:$D$1000,SMALL(IF(AL$1='Guias Salariais'!$C$1:$C$1000,ROW('Guias Salariais'!$C$1:$C$1000)-ROW('Guias Salariais'!$C$1)+1),ROW(19:19))),"")</f>
        <v/>
      </c>
      <c r="AM20" s="495" t="str">
        <f t="shared" si="267"/>
        <v/>
      </c>
      <c r="AN20" s="386" cm="1">
        <f t="array" ref="AN20">IFERROR(INDEX('Guias Salariais'!$D$1:$D$1000,SMALL(IF(AN$1='Guias Salariais'!$C$1:$C$1000,ROW('Guias Salariais'!$C$1:$C$1000)-ROW('Guias Salariais'!$C$1)+1),ROW(19:19))),"")</f>
        <v>9748.75</v>
      </c>
      <c r="AO20" s="520" t="b">
        <f t="shared" ref="AO20:AQ20" si="268">IF(AN20="","",AND(AN20&gt;=AN$105,AN20&lt;=AN$104))</f>
        <v>1</v>
      </c>
      <c r="AP20" s="383" t="str" cm="1">
        <f t="array" ref="AP20">IFERROR(INDEX('Guias Salariais'!$D$1:$D$1000,SMALL(IF(AP$1='Guias Salariais'!$C$1:$C$1000,ROW('Guias Salariais'!$C$1:$C$1000)-ROW('Guias Salariais'!$C$1)+1),ROW(19:19))),"")</f>
        <v/>
      </c>
      <c r="AQ20" s="495" t="str">
        <f t="shared" si="268"/>
        <v/>
      </c>
      <c r="AR20" s="385" t="str" cm="1">
        <f t="array" ref="AR20">IFERROR(INDEX('Guias Salariais'!$D$1:$D$1000,SMALL(IF(AR$1='Guias Salariais'!$C$1:$C$1000,ROW('Guias Salariais'!$C$1:$C$1000)-ROW('Guias Salariais'!$C$1)+1),ROW(19:19))),"")</f>
        <v/>
      </c>
      <c r="AS20" s="495" t="str">
        <f t="shared" ref="AS20:AU20" si="269">IF(AR20="","",AND(AR20&gt;=AR$105,AR20&lt;=AR$104))</f>
        <v/>
      </c>
      <c r="AT20" s="385" t="str" cm="1">
        <f t="array" ref="AT20">IFERROR(INDEX('Guias Salariais'!$D$1:$D$1000,SMALL(IF(AT$1='Guias Salariais'!$C$1:$C$1000,ROW('Guias Salariais'!$C$1:$C$1000)-ROW('Guias Salariais'!$C$1)+1),ROW(19:19))),"")</f>
        <v/>
      </c>
      <c r="AU20" s="520" t="str">
        <f t="shared" si="269"/>
        <v/>
      </c>
      <c r="AV20" s="276" t="str" cm="1">
        <f t="array" ref="AV20">IFERROR(INDEX('Guias Salariais'!$D$1:$D$1000,SMALL(IF(AV$1='Guias Salariais'!$C$1:$C$1000,ROW('Guias Salariais'!$C$1:$C$1000)-ROW('Guias Salariais'!$C$1)+1),ROW(19:19))),"")</f>
        <v/>
      </c>
      <c r="AW20" s="495" t="str">
        <f t="shared" ref="AW20:AY20" si="270">IF(AV20="","",AND(AV20&gt;=AV$105,AV20&lt;=AV$104))</f>
        <v/>
      </c>
      <c r="AX20" s="386" t="str" cm="1">
        <f t="array" ref="AX20">IFERROR(INDEX('Guias Salariais'!$D$1:$D$1000,SMALL(IF(AX$1='Guias Salariais'!$C$1:$C$1000,ROW('Guias Salariais'!$C$1:$C$1000)-ROW('Guias Salariais'!$C$1)+1),ROW(19:19))),"")</f>
        <v/>
      </c>
      <c r="AY20" s="495" t="str">
        <f t="shared" si="270"/>
        <v/>
      </c>
      <c r="AZ20" s="386" t="str" cm="1">
        <f t="array" ref="AZ20">IFERROR(INDEX('Guias Salariais'!$D$1:$D$1000,SMALL(IF(AZ$1='Guias Salariais'!$C$1:$C$1000,ROW('Guias Salariais'!$C$1:$C$1000)-ROW('Guias Salariais'!$C$1)+1),ROW(19:19))),"")</f>
        <v/>
      </c>
      <c r="BA20" s="495" t="str">
        <f t="shared" ref="BA20:BC20" si="271">IF(AZ20="","",AND(AZ20&gt;=AZ$105,AZ20&lt;=AZ$104))</f>
        <v/>
      </c>
      <c r="BB20" s="383" t="str" cm="1">
        <f t="array" ref="BB20">IFERROR(INDEX('Guias Salariais'!$D$1:$D$1000,SMALL(IF(BB$1='Guias Salariais'!$C$1:$C$1000,ROW('Guias Salariais'!$C$1:$C$1000)-ROW('Guias Salariais'!$C$1)+1),ROW(19:19))),"")</f>
        <v/>
      </c>
      <c r="BC20" s="495" t="str">
        <f t="shared" si="271"/>
        <v/>
      </c>
      <c r="BD20" s="385" t="str" cm="1">
        <f t="array" ref="BD20">IFERROR(INDEX('Guias Salariais'!$D$1:$D$1000,SMALL(IF(BD$1='Guias Salariais'!$C$1:$C$1000,ROW('Guias Salariais'!$C$1:$C$1000)-ROW('Guias Salariais'!$C$1)+1),ROW(19:19))),"")</f>
        <v/>
      </c>
      <c r="BE20" s="495" t="str">
        <f t="shared" ref="BE20:BG20" si="272">IF(BD20="","",AND(BD20&gt;=BD$105,BD20&lt;=BD$104))</f>
        <v/>
      </c>
      <c r="BF20" s="385" t="str" cm="1">
        <f t="array" ref="BF20">IFERROR(INDEX('Guias Salariais'!$D$1:$D$1000,SMALL(IF(BF$1='Guias Salariais'!$C$1:$C$1000,ROW('Guias Salariais'!$C$1:$C$1000)-ROW('Guias Salariais'!$C$1)+1),ROW(19:19))),"")</f>
        <v/>
      </c>
      <c r="BG20" s="495" t="str">
        <f t="shared" si="272"/>
        <v/>
      </c>
      <c r="BH20" s="276" t="str" cm="1">
        <f t="array" ref="BH20">IFERROR(INDEX('Guias Salariais'!$D$1:$D$1000,SMALL(IF(BH$1='Guias Salariais'!$C$1:$C$1000,ROW('Guias Salariais'!$C$1:$C$1000)-ROW('Guias Salariais'!$C$1)+1),ROW(19:19))),"")</f>
        <v/>
      </c>
      <c r="BI20" s="495" t="str">
        <f t="shared" ref="BI20:BK20" si="273">IF(BH20="","",AND(BH20&gt;=BH$105,BH20&lt;=BH$104))</f>
        <v/>
      </c>
      <c r="BJ20" s="386" t="str" cm="1">
        <f t="array" ref="BJ20">IFERROR(INDEX('Guias Salariais'!$D$1:$D$1000,SMALL(IF(BJ$1='Guias Salariais'!$C$1:$C$1000,ROW('Guias Salariais'!$C$1:$C$1000)-ROW('Guias Salariais'!$C$1)+1),ROW(19:19))),"")</f>
        <v/>
      </c>
      <c r="BK20" s="495" t="str">
        <f t="shared" si="273"/>
        <v/>
      </c>
      <c r="BL20" s="386" t="str" cm="1">
        <f t="array" ref="BL20">IFERROR(INDEX('Guias Salariais'!$D$1:$D$1000,SMALL(IF(BL$1='Guias Salariais'!$C$1:$C$1000,ROW('Guias Salariais'!$C$1:$C$1000)-ROW('Guias Salariais'!$C$1)+1),ROW(19:19))),"")</f>
        <v/>
      </c>
      <c r="BM20" s="495" t="str">
        <f t="shared" ref="BM20:BO20" si="274">IF(BL20="","",AND(BL20&gt;=BL$105,BL20&lt;=BL$104))</f>
        <v/>
      </c>
      <c r="BN20" s="383" t="str" cm="1">
        <f t="array" ref="BN20">IFERROR(INDEX('Guias Salariais'!$D$1:$D$1000,SMALL(IF(BN$1='Guias Salariais'!$C$1:$C$1000,ROW('Guias Salariais'!$C$1:$C$1000)-ROW('Guias Salariais'!$C$1)+1),ROW(19:19))),"")</f>
        <v/>
      </c>
      <c r="BO20" s="520" t="str">
        <f t="shared" si="274"/>
        <v/>
      </c>
      <c r="BP20" s="386" t="str" cm="1">
        <f t="array" ref="BP20">IFERROR(INDEX('Guias Salariais'!$D$1:$D$1000,SMALL(IF(BP$1='Guias Salariais'!$C$1:$C$1000,ROW('Guias Salariais'!$C$1:$C$1000)-ROW('Guias Salariais'!$C$1)+1),ROW(19:19))),"")</f>
        <v/>
      </c>
      <c r="BQ20" s="495" t="str">
        <f t="shared" ref="BQ20" si="275">IF(BP20="","",AND(BP20&gt;=BP$105,BP20&lt;=BP$104))</f>
        <v/>
      </c>
      <c r="BR20" s="386" t="str" cm="1">
        <f t="array" ref="BR20">IFERROR(INDEX('Guias Salariais'!$D$1:$D$1000,SMALL(IF(BR$1='Guias Salariais'!$C$1:$C$1000,ROW('Guias Salariais'!$C$1:$C$1000)-ROW('Guias Salariais'!$C$1)+1),ROW(19:19))),"")</f>
        <v/>
      </c>
      <c r="BS20" s="520" t="str">
        <f t="shared" ref="BS20" si="276">IF(BR20="","",AND(BR20&gt;=BR$105,BR20&lt;=BR$104))</f>
        <v/>
      </c>
    </row>
    <row r="21" spans="1:71" x14ac:dyDescent="0.25">
      <c r="A21" s="692"/>
      <c r="B21" s="383" t="str" cm="1">
        <f t="array" ref="B21">IFERROR(INDEX('Guias Salariais'!$D$1:$D$1000,SMALL(IF(B$1='Guias Salariais'!$C$1:$C$1000,ROW('Guias Salariais'!$C$1:$C$1000)-ROW('Guias Salariais'!$C$1)+1),ROW(20:20))),"")</f>
        <v/>
      </c>
      <c r="C21" s="495" t="str">
        <f t="shared" si="0"/>
        <v/>
      </c>
      <c r="D21" s="385" t="str" cm="1">
        <f t="array" ref="D21">IFERROR(INDEX('Guias Salariais'!$D$1:$D$1000,SMALL(IF(D$1='Guias Salariais'!$C$1:$C$1000,ROW('Guias Salariais'!$C$1:$C$1000)-ROW('Guias Salariais'!$C$1)+1),ROW(20:20))),"")</f>
        <v/>
      </c>
      <c r="E21" s="495" t="str">
        <f t="shared" si="1"/>
        <v/>
      </c>
      <c r="F21" s="385" t="str" cm="1">
        <f t="array" ref="F21">IFERROR(INDEX('Guias Salariais'!$D$1:$D$1000,SMALL(IF(F$1='Guias Salariais'!$C$1:$C$1000,ROW('Guias Salariais'!$C$1:$C$1000)-ROW('Guias Salariais'!$C$1)+1),ROW(20:20))),"")</f>
        <v/>
      </c>
      <c r="G21" s="520" t="str">
        <f t="shared" si="2"/>
        <v/>
      </c>
      <c r="H21" s="276" t="str" cm="1">
        <f t="array" ref="H21">IFERROR(INDEX('Guias Salariais'!$D$1:$D$1000,SMALL(IF(H$1='Guias Salariais'!$C$1:$C$1000,ROW('Guias Salariais'!$C$1:$C$1000)-ROW('Guias Salariais'!$C$1)+1),ROW(20:20))),"")</f>
        <v/>
      </c>
      <c r="I21" s="495" t="str">
        <f t="shared" si="3"/>
        <v/>
      </c>
      <c r="J21" s="386" t="str" cm="1">
        <f t="array" ref="J21">IFERROR(INDEX('Guias Salariais'!$D$1:$D$1000,SMALL(IF(J$1='Guias Salariais'!$C$1:$C$1000,ROW('Guias Salariais'!$C$1:$C$1000)-ROW('Guias Salariais'!$C$1)+1),ROW(20:20))),"")</f>
        <v/>
      </c>
      <c r="K21" s="495" t="str">
        <f t="shared" si="4"/>
        <v/>
      </c>
      <c r="L21" s="386" t="str" cm="1">
        <f t="array" ref="L21">IFERROR(INDEX('Guias Salariais'!$D$1:$D$1000,SMALL(IF(L$1='Guias Salariais'!$C$1:$C$1000,ROW('Guias Salariais'!$C$1:$C$1000)-ROW('Guias Salariais'!$C$1)+1),ROW(20:20))),"")</f>
        <v/>
      </c>
      <c r="M21" s="520" t="str">
        <f t="shared" si="5"/>
        <v/>
      </c>
      <c r="N21" s="383" t="str" cm="1">
        <f t="array" ref="N21">IFERROR(INDEX('Guias Salariais'!$D$1:$D$1000,SMALL(IF(N$1='Guias Salariais'!$C$1:$C$1000,ROW('Guias Salariais'!$C$1:$C$1000)-ROW('Guias Salariais'!$C$1)+1),ROW(20:20))),"")</f>
        <v/>
      </c>
      <c r="O21" s="520" t="str">
        <f t="shared" si="6"/>
        <v/>
      </c>
      <c r="P21" s="276" t="str" cm="1">
        <f t="array" ref="P21">IFERROR(INDEX('Guias Salariais'!$D$1:$D$1000,SMALL(IF(P$1='Guias Salariais'!$C$1:$C$1000,ROW('Guias Salariais'!$C$1:$C$1000)-ROW('Guias Salariais'!$C$1)+1),ROW(20:20))),"")</f>
        <v/>
      </c>
      <c r="Q21" s="495" t="str">
        <f t="shared" ref="Q21:S21" si="277">IF(P21="","",AND(P21&gt;=P$105,P21&lt;=P$104))</f>
        <v/>
      </c>
      <c r="R21" s="386" t="str" cm="1">
        <f t="array" ref="R21">IFERROR(INDEX('Guias Salariais'!$D$1:$D$1000,SMALL(IF(R$1='Guias Salariais'!$C$1:$C$1000,ROW('Guias Salariais'!$C$1:$C$1000)-ROW('Guias Salariais'!$C$1)+1),ROW(20:20))),"")</f>
        <v/>
      </c>
      <c r="S21" s="495" t="str">
        <f t="shared" si="277"/>
        <v/>
      </c>
      <c r="T21" s="386" t="str" cm="1">
        <f t="array" ref="T21">IFERROR(INDEX('Guias Salariais'!$D$1:$D$1000,SMALL(IF(T$1='Guias Salariais'!$C$1:$C$1000,ROW('Guias Salariais'!$C$1:$C$1000)-ROW('Guias Salariais'!$C$1)+1),ROW(20:20))),"")</f>
        <v/>
      </c>
      <c r="U21" s="520" t="str">
        <f t="shared" ref="U21:W21" si="278">IF(T21="","",AND(T21&gt;=T$105,T21&lt;=T$104))</f>
        <v/>
      </c>
      <c r="V21" s="383" cm="1">
        <f t="array" ref="V21">IFERROR(INDEX('Guias Salariais'!$D$1:$D$1000,SMALL(IF(V$1='Guias Salariais'!$C$1:$C$1000,ROW('Guias Salariais'!$C$1:$C$1000)-ROW('Guias Salariais'!$C$1)+1),ROW(20:20))),"")</f>
        <v>12166.67</v>
      </c>
      <c r="W21" s="520" t="b">
        <f t="shared" si="278"/>
        <v>1</v>
      </c>
      <c r="X21" s="276" t="str" cm="1">
        <f t="array" ref="X21">IFERROR(INDEX('Guias Salariais'!$D$1:$D$1000,SMALL(IF(X$1='Guias Salariais'!$C$1:$C$1000,ROW('Guias Salariais'!$C$1:$C$1000)-ROW('Guias Salariais'!$C$1)+1),ROW(20:20))),"")</f>
        <v/>
      </c>
      <c r="Y21" s="495" t="str">
        <f t="shared" ref="Y21:AA21" si="279">IF(X21="","",AND(X21&gt;=X$105,X21&lt;=X$104))</f>
        <v/>
      </c>
      <c r="Z21" s="386" t="str" cm="1">
        <f t="array" ref="Z21">IFERROR(INDEX('Guias Salariais'!$D$1:$D$1000,SMALL(IF(Z$1='Guias Salariais'!$C$1:$C$1000,ROW('Guias Salariais'!$C$1:$C$1000)-ROW('Guias Salariais'!$C$1)+1),ROW(20:20))),"")</f>
        <v/>
      </c>
      <c r="AA21" s="495" t="str">
        <f t="shared" si="279"/>
        <v/>
      </c>
      <c r="AB21" s="386" t="str" cm="1">
        <f t="array" ref="AB21">IFERROR(INDEX('Guias Salariais'!$D$1:$D$1000,SMALL(IF(AB$1='Guias Salariais'!$C$1:$C$1000,ROW('Guias Salariais'!$C$1:$C$1000)-ROW('Guias Salariais'!$C$1)+1),ROW(20:20))),"")</f>
        <v/>
      </c>
      <c r="AC21" s="520" t="str">
        <f t="shared" ref="AC21:AE21" si="280">IF(AB21="","",AND(AB21&gt;=AB$105,AB21&lt;=AB$104))</f>
        <v/>
      </c>
      <c r="AD21" s="383" t="str" cm="1">
        <f t="array" ref="AD21">IFERROR(INDEX('Guias Salariais'!$D$1:$D$1000,SMALL(IF(AD$1='Guias Salariais'!$C$1:$C$1000,ROW('Guias Salariais'!$C$1:$C$1000)-ROW('Guias Salariais'!$C$1)+1),ROW(20:20))),"")</f>
        <v/>
      </c>
      <c r="AE21" s="495" t="str">
        <f t="shared" si="280"/>
        <v/>
      </c>
      <c r="AF21" s="385" t="str" cm="1">
        <f t="array" ref="AF21">IFERROR(INDEX('Guias Salariais'!$D$1:$D$1000,SMALL(IF(AF$1='Guias Salariais'!$C$1:$C$1000,ROW('Guias Salariais'!$C$1:$C$1000)-ROW('Guias Salariais'!$C$1)+1),ROW(20:20))),"")</f>
        <v/>
      </c>
      <c r="AG21" s="495" t="str">
        <f t="shared" ref="AG21:AI21" si="281">IF(AF21="","",AND(AF21&gt;=AF$105,AF21&lt;=AF$104))</f>
        <v/>
      </c>
      <c r="AH21" s="385" t="str" cm="1">
        <f t="array" ref="AH21">IFERROR(INDEX('Guias Salariais'!$D$1:$D$1000,SMALL(IF(AH$1='Guias Salariais'!$C$1:$C$1000,ROW('Guias Salariais'!$C$1:$C$1000)-ROW('Guias Salariais'!$C$1)+1),ROW(20:20))),"")</f>
        <v/>
      </c>
      <c r="AI21" s="520" t="str">
        <f t="shared" si="281"/>
        <v/>
      </c>
      <c r="AJ21" s="276" t="str" cm="1">
        <f t="array" ref="AJ21">IFERROR(INDEX('Guias Salariais'!$D$1:$D$1000,SMALL(IF(AJ$1='Guias Salariais'!$C$1:$C$1000,ROW('Guias Salariais'!$C$1:$C$1000)-ROW('Guias Salariais'!$C$1)+1),ROW(20:20))),"")</f>
        <v/>
      </c>
      <c r="AK21" s="495" t="str">
        <f t="shared" ref="AK21:AM21" si="282">IF(AJ21="","",AND(AJ21&gt;=AJ$105,AJ21&lt;=AJ$104))</f>
        <v/>
      </c>
      <c r="AL21" s="386" t="str" cm="1">
        <f t="array" ref="AL21">IFERROR(INDEX('Guias Salariais'!$D$1:$D$1000,SMALL(IF(AL$1='Guias Salariais'!$C$1:$C$1000,ROW('Guias Salariais'!$C$1:$C$1000)-ROW('Guias Salariais'!$C$1)+1),ROW(20:20))),"")</f>
        <v/>
      </c>
      <c r="AM21" s="495" t="str">
        <f t="shared" si="282"/>
        <v/>
      </c>
      <c r="AN21" s="386" cm="1">
        <f t="array" ref="AN21">IFERROR(INDEX('Guias Salariais'!$D$1:$D$1000,SMALL(IF(AN$1='Guias Salariais'!$C$1:$C$1000,ROW('Guias Salariais'!$C$1:$C$1000)-ROW('Guias Salariais'!$C$1)+1),ROW(20:20))),"")</f>
        <v>12068.2925</v>
      </c>
      <c r="AO21" s="520" t="b">
        <f t="shared" ref="AO21:AQ21" si="283">IF(AN21="","",AND(AN21&gt;=AN$105,AN21&lt;=AN$104))</f>
        <v>1</v>
      </c>
      <c r="AP21" s="383" t="str" cm="1">
        <f t="array" ref="AP21">IFERROR(INDEX('Guias Salariais'!$D$1:$D$1000,SMALL(IF(AP$1='Guias Salariais'!$C$1:$C$1000,ROW('Guias Salariais'!$C$1:$C$1000)-ROW('Guias Salariais'!$C$1)+1),ROW(20:20))),"")</f>
        <v/>
      </c>
      <c r="AQ21" s="495" t="str">
        <f t="shared" si="283"/>
        <v/>
      </c>
      <c r="AR21" s="385" t="str" cm="1">
        <f t="array" ref="AR21">IFERROR(INDEX('Guias Salariais'!$D$1:$D$1000,SMALL(IF(AR$1='Guias Salariais'!$C$1:$C$1000,ROW('Guias Salariais'!$C$1:$C$1000)-ROW('Guias Salariais'!$C$1)+1),ROW(20:20))),"")</f>
        <v/>
      </c>
      <c r="AS21" s="495" t="str">
        <f t="shared" ref="AS21:AU21" si="284">IF(AR21="","",AND(AR21&gt;=AR$105,AR21&lt;=AR$104))</f>
        <v/>
      </c>
      <c r="AT21" s="385" t="str" cm="1">
        <f t="array" ref="AT21">IFERROR(INDEX('Guias Salariais'!$D$1:$D$1000,SMALL(IF(AT$1='Guias Salariais'!$C$1:$C$1000,ROW('Guias Salariais'!$C$1:$C$1000)-ROW('Guias Salariais'!$C$1)+1),ROW(20:20))),"")</f>
        <v/>
      </c>
      <c r="AU21" s="520" t="str">
        <f t="shared" si="284"/>
        <v/>
      </c>
      <c r="AV21" s="276" t="str" cm="1">
        <f t="array" ref="AV21">IFERROR(INDEX('Guias Salariais'!$D$1:$D$1000,SMALL(IF(AV$1='Guias Salariais'!$C$1:$C$1000,ROW('Guias Salariais'!$C$1:$C$1000)-ROW('Guias Salariais'!$C$1)+1),ROW(20:20))),"")</f>
        <v/>
      </c>
      <c r="AW21" s="495" t="str">
        <f t="shared" ref="AW21:AY21" si="285">IF(AV21="","",AND(AV21&gt;=AV$105,AV21&lt;=AV$104))</f>
        <v/>
      </c>
      <c r="AX21" s="386" t="str" cm="1">
        <f t="array" ref="AX21">IFERROR(INDEX('Guias Salariais'!$D$1:$D$1000,SMALL(IF(AX$1='Guias Salariais'!$C$1:$C$1000,ROW('Guias Salariais'!$C$1:$C$1000)-ROW('Guias Salariais'!$C$1)+1),ROW(20:20))),"")</f>
        <v/>
      </c>
      <c r="AY21" s="495" t="str">
        <f t="shared" si="285"/>
        <v/>
      </c>
      <c r="AZ21" s="386" t="str" cm="1">
        <f t="array" ref="AZ21">IFERROR(INDEX('Guias Salariais'!$D$1:$D$1000,SMALL(IF(AZ$1='Guias Salariais'!$C$1:$C$1000,ROW('Guias Salariais'!$C$1:$C$1000)-ROW('Guias Salariais'!$C$1)+1),ROW(20:20))),"")</f>
        <v/>
      </c>
      <c r="BA21" s="495" t="str">
        <f t="shared" ref="BA21:BC21" si="286">IF(AZ21="","",AND(AZ21&gt;=AZ$105,AZ21&lt;=AZ$104))</f>
        <v/>
      </c>
      <c r="BB21" s="383" t="str" cm="1">
        <f t="array" ref="BB21">IFERROR(INDEX('Guias Salariais'!$D$1:$D$1000,SMALL(IF(BB$1='Guias Salariais'!$C$1:$C$1000,ROW('Guias Salariais'!$C$1:$C$1000)-ROW('Guias Salariais'!$C$1)+1),ROW(20:20))),"")</f>
        <v/>
      </c>
      <c r="BC21" s="495" t="str">
        <f t="shared" si="286"/>
        <v/>
      </c>
      <c r="BD21" s="385" t="str" cm="1">
        <f t="array" ref="BD21">IFERROR(INDEX('Guias Salariais'!$D$1:$D$1000,SMALL(IF(BD$1='Guias Salariais'!$C$1:$C$1000,ROW('Guias Salariais'!$C$1:$C$1000)-ROW('Guias Salariais'!$C$1)+1),ROW(20:20))),"")</f>
        <v/>
      </c>
      <c r="BE21" s="495" t="str">
        <f t="shared" ref="BE21:BG21" si="287">IF(BD21="","",AND(BD21&gt;=BD$105,BD21&lt;=BD$104))</f>
        <v/>
      </c>
      <c r="BF21" s="385" t="str" cm="1">
        <f t="array" ref="BF21">IFERROR(INDEX('Guias Salariais'!$D$1:$D$1000,SMALL(IF(BF$1='Guias Salariais'!$C$1:$C$1000,ROW('Guias Salariais'!$C$1:$C$1000)-ROW('Guias Salariais'!$C$1)+1),ROW(20:20))),"")</f>
        <v/>
      </c>
      <c r="BG21" s="495" t="str">
        <f t="shared" si="287"/>
        <v/>
      </c>
      <c r="BH21" s="276" t="str" cm="1">
        <f t="array" ref="BH21">IFERROR(INDEX('Guias Salariais'!$D$1:$D$1000,SMALL(IF(BH$1='Guias Salariais'!$C$1:$C$1000,ROW('Guias Salariais'!$C$1:$C$1000)-ROW('Guias Salariais'!$C$1)+1),ROW(20:20))),"")</f>
        <v/>
      </c>
      <c r="BI21" s="495" t="str">
        <f t="shared" ref="BI21:BK21" si="288">IF(BH21="","",AND(BH21&gt;=BH$105,BH21&lt;=BH$104))</f>
        <v/>
      </c>
      <c r="BJ21" s="386" t="str" cm="1">
        <f t="array" ref="BJ21">IFERROR(INDEX('Guias Salariais'!$D$1:$D$1000,SMALL(IF(BJ$1='Guias Salariais'!$C$1:$C$1000,ROW('Guias Salariais'!$C$1:$C$1000)-ROW('Guias Salariais'!$C$1)+1),ROW(20:20))),"")</f>
        <v/>
      </c>
      <c r="BK21" s="495" t="str">
        <f t="shared" si="288"/>
        <v/>
      </c>
      <c r="BL21" s="386" t="str" cm="1">
        <f t="array" ref="BL21">IFERROR(INDEX('Guias Salariais'!$D$1:$D$1000,SMALL(IF(BL$1='Guias Salariais'!$C$1:$C$1000,ROW('Guias Salariais'!$C$1:$C$1000)-ROW('Guias Salariais'!$C$1)+1),ROW(20:20))),"")</f>
        <v/>
      </c>
      <c r="BM21" s="495" t="str">
        <f t="shared" ref="BM21:BO21" si="289">IF(BL21="","",AND(BL21&gt;=BL$105,BL21&lt;=BL$104))</f>
        <v/>
      </c>
      <c r="BN21" s="383" t="str" cm="1">
        <f t="array" ref="BN21">IFERROR(INDEX('Guias Salariais'!$D$1:$D$1000,SMALL(IF(BN$1='Guias Salariais'!$C$1:$C$1000,ROW('Guias Salariais'!$C$1:$C$1000)-ROW('Guias Salariais'!$C$1)+1),ROW(20:20))),"")</f>
        <v/>
      </c>
      <c r="BO21" s="520" t="str">
        <f t="shared" si="289"/>
        <v/>
      </c>
      <c r="BP21" s="386" t="str" cm="1">
        <f t="array" ref="BP21">IFERROR(INDEX('Guias Salariais'!$D$1:$D$1000,SMALL(IF(BP$1='Guias Salariais'!$C$1:$C$1000,ROW('Guias Salariais'!$C$1:$C$1000)-ROW('Guias Salariais'!$C$1)+1),ROW(20:20))),"")</f>
        <v/>
      </c>
      <c r="BQ21" s="495" t="str">
        <f t="shared" ref="BQ21" si="290">IF(BP21="","",AND(BP21&gt;=BP$105,BP21&lt;=BP$104))</f>
        <v/>
      </c>
      <c r="BR21" s="386" t="str" cm="1">
        <f t="array" ref="BR21">IFERROR(INDEX('Guias Salariais'!$D$1:$D$1000,SMALL(IF(BR$1='Guias Salariais'!$C$1:$C$1000,ROW('Guias Salariais'!$C$1:$C$1000)-ROW('Guias Salariais'!$C$1)+1),ROW(20:20))),"")</f>
        <v/>
      </c>
      <c r="BS21" s="520" t="str">
        <f t="shared" ref="BS21" si="291">IF(BR21="","",AND(BR21&gt;=BR$105,BR21&lt;=BR$104))</f>
        <v/>
      </c>
    </row>
    <row r="22" spans="1:71" x14ac:dyDescent="0.25">
      <c r="A22" s="692"/>
      <c r="B22" s="383" t="str" cm="1">
        <f t="array" ref="B22">IFERROR(INDEX('Guias Salariais'!$D$1:$D$1000,SMALL(IF(B$1='Guias Salariais'!$C$1:$C$1000,ROW('Guias Salariais'!$C$1:$C$1000)-ROW('Guias Salariais'!$C$1)+1),ROW(21:21))),"")</f>
        <v/>
      </c>
      <c r="C22" s="495" t="str">
        <f t="shared" si="0"/>
        <v/>
      </c>
      <c r="D22" s="385" t="str" cm="1">
        <f t="array" ref="D22">IFERROR(INDEX('Guias Salariais'!$D$1:$D$1000,SMALL(IF(D$1='Guias Salariais'!$C$1:$C$1000,ROW('Guias Salariais'!$C$1:$C$1000)-ROW('Guias Salariais'!$C$1)+1),ROW(21:21))),"")</f>
        <v/>
      </c>
      <c r="E22" s="495" t="str">
        <f t="shared" si="1"/>
        <v/>
      </c>
      <c r="F22" s="385" t="str" cm="1">
        <f t="array" ref="F22">IFERROR(INDEX('Guias Salariais'!$D$1:$D$1000,SMALL(IF(F$1='Guias Salariais'!$C$1:$C$1000,ROW('Guias Salariais'!$C$1:$C$1000)-ROW('Guias Salariais'!$C$1)+1),ROW(21:21))),"")</f>
        <v/>
      </c>
      <c r="G22" s="520" t="str">
        <f t="shared" si="2"/>
        <v/>
      </c>
      <c r="H22" s="276" t="str" cm="1">
        <f t="array" ref="H22">IFERROR(INDEX('Guias Salariais'!$D$1:$D$1000,SMALL(IF(H$1='Guias Salariais'!$C$1:$C$1000,ROW('Guias Salariais'!$C$1:$C$1000)-ROW('Guias Salariais'!$C$1)+1),ROW(21:21))),"")</f>
        <v/>
      </c>
      <c r="I22" s="495" t="str">
        <f t="shared" si="3"/>
        <v/>
      </c>
      <c r="J22" s="386" t="str" cm="1">
        <f t="array" ref="J22">IFERROR(INDEX('Guias Salariais'!$D$1:$D$1000,SMALL(IF(J$1='Guias Salariais'!$C$1:$C$1000,ROW('Guias Salariais'!$C$1:$C$1000)-ROW('Guias Salariais'!$C$1)+1),ROW(21:21))),"")</f>
        <v/>
      </c>
      <c r="K22" s="495" t="str">
        <f t="shared" si="4"/>
        <v/>
      </c>
      <c r="L22" s="386" t="str" cm="1">
        <f t="array" ref="L22">IFERROR(INDEX('Guias Salariais'!$D$1:$D$1000,SMALL(IF(L$1='Guias Salariais'!$C$1:$C$1000,ROW('Guias Salariais'!$C$1:$C$1000)-ROW('Guias Salariais'!$C$1)+1),ROW(21:21))),"")</f>
        <v/>
      </c>
      <c r="M22" s="520" t="str">
        <f t="shared" si="5"/>
        <v/>
      </c>
      <c r="N22" s="383" t="str" cm="1">
        <f t="array" ref="N22">IFERROR(INDEX('Guias Salariais'!$D$1:$D$1000,SMALL(IF(N$1='Guias Salariais'!$C$1:$C$1000,ROW('Guias Salariais'!$C$1:$C$1000)-ROW('Guias Salariais'!$C$1)+1),ROW(21:21))),"")</f>
        <v/>
      </c>
      <c r="O22" s="520" t="str">
        <f t="shared" si="6"/>
        <v/>
      </c>
      <c r="P22" s="276" t="str" cm="1">
        <f t="array" ref="P22">IFERROR(INDEX('Guias Salariais'!$D$1:$D$1000,SMALL(IF(P$1='Guias Salariais'!$C$1:$C$1000,ROW('Guias Salariais'!$C$1:$C$1000)-ROW('Guias Salariais'!$C$1)+1),ROW(21:21))),"")</f>
        <v/>
      </c>
      <c r="Q22" s="495" t="str">
        <f t="shared" ref="Q22:S22" si="292">IF(P22="","",AND(P22&gt;=P$105,P22&lt;=P$104))</f>
        <v/>
      </c>
      <c r="R22" s="386" t="str" cm="1">
        <f t="array" ref="R22">IFERROR(INDEX('Guias Salariais'!$D$1:$D$1000,SMALL(IF(R$1='Guias Salariais'!$C$1:$C$1000,ROW('Guias Salariais'!$C$1:$C$1000)-ROW('Guias Salariais'!$C$1)+1),ROW(21:21))),"")</f>
        <v/>
      </c>
      <c r="S22" s="495" t="str">
        <f t="shared" si="292"/>
        <v/>
      </c>
      <c r="T22" s="386" t="str" cm="1">
        <f t="array" ref="T22">IFERROR(INDEX('Guias Salariais'!$D$1:$D$1000,SMALL(IF(T$1='Guias Salariais'!$C$1:$C$1000,ROW('Guias Salariais'!$C$1:$C$1000)-ROW('Guias Salariais'!$C$1)+1),ROW(21:21))),"")</f>
        <v/>
      </c>
      <c r="U22" s="520" t="str">
        <f t="shared" ref="U22:W22" si="293">IF(T22="","",AND(T22&gt;=T$105,T22&lt;=T$104))</f>
        <v/>
      </c>
      <c r="V22" s="383" cm="1">
        <f t="array" ref="V22">IFERROR(INDEX('Guias Salariais'!$D$1:$D$1000,SMALL(IF(V$1='Guias Salariais'!$C$1:$C$1000,ROW('Guias Salariais'!$C$1:$C$1000)-ROW('Guias Salariais'!$C$1)+1),ROW(21:21))),"")</f>
        <v>13500</v>
      </c>
      <c r="W22" s="520" t="b">
        <f t="shared" si="293"/>
        <v>1</v>
      </c>
      <c r="X22" s="276" t="str" cm="1">
        <f t="array" ref="X22">IFERROR(INDEX('Guias Salariais'!$D$1:$D$1000,SMALL(IF(X$1='Guias Salariais'!$C$1:$C$1000,ROW('Guias Salariais'!$C$1:$C$1000)-ROW('Guias Salariais'!$C$1)+1),ROW(21:21))),"")</f>
        <v/>
      </c>
      <c r="Y22" s="495" t="str">
        <f t="shared" ref="Y22:AA22" si="294">IF(X22="","",AND(X22&gt;=X$105,X22&lt;=X$104))</f>
        <v/>
      </c>
      <c r="Z22" s="386" t="str" cm="1">
        <f t="array" ref="Z22">IFERROR(INDEX('Guias Salariais'!$D$1:$D$1000,SMALL(IF(Z$1='Guias Salariais'!$C$1:$C$1000,ROW('Guias Salariais'!$C$1:$C$1000)-ROW('Guias Salariais'!$C$1)+1),ROW(21:21))),"")</f>
        <v/>
      </c>
      <c r="AA22" s="495" t="str">
        <f t="shared" si="294"/>
        <v/>
      </c>
      <c r="AB22" s="386" t="str" cm="1">
        <f t="array" ref="AB22">IFERROR(INDEX('Guias Salariais'!$D$1:$D$1000,SMALL(IF(AB$1='Guias Salariais'!$C$1:$C$1000,ROW('Guias Salariais'!$C$1:$C$1000)-ROW('Guias Salariais'!$C$1)+1),ROW(21:21))),"")</f>
        <v/>
      </c>
      <c r="AC22" s="520" t="str">
        <f t="shared" ref="AC22:AE22" si="295">IF(AB22="","",AND(AB22&gt;=AB$105,AB22&lt;=AB$104))</f>
        <v/>
      </c>
      <c r="AD22" s="383" t="str" cm="1">
        <f t="array" ref="AD22">IFERROR(INDEX('Guias Salariais'!$D$1:$D$1000,SMALL(IF(AD$1='Guias Salariais'!$C$1:$C$1000,ROW('Guias Salariais'!$C$1:$C$1000)-ROW('Guias Salariais'!$C$1)+1),ROW(21:21))),"")</f>
        <v/>
      </c>
      <c r="AE22" s="495" t="str">
        <f t="shared" si="295"/>
        <v/>
      </c>
      <c r="AF22" s="385" t="str" cm="1">
        <f t="array" ref="AF22">IFERROR(INDEX('Guias Salariais'!$D$1:$D$1000,SMALL(IF(AF$1='Guias Salariais'!$C$1:$C$1000,ROW('Guias Salariais'!$C$1:$C$1000)-ROW('Guias Salariais'!$C$1)+1),ROW(21:21))),"")</f>
        <v/>
      </c>
      <c r="AG22" s="495" t="str">
        <f t="shared" ref="AG22:AI22" si="296">IF(AF22="","",AND(AF22&gt;=AF$105,AF22&lt;=AF$104))</f>
        <v/>
      </c>
      <c r="AH22" s="385" t="str" cm="1">
        <f t="array" ref="AH22">IFERROR(INDEX('Guias Salariais'!$D$1:$D$1000,SMALL(IF(AH$1='Guias Salariais'!$C$1:$C$1000,ROW('Guias Salariais'!$C$1:$C$1000)-ROW('Guias Salariais'!$C$1)+1),ROW(21:21))),"")</f>
        <v/>
      </c>
      <c r="AI22" s="520" t="str">
        <f t="shared" si="296"/>
        <v/>
      </c>
      <c r="AJ22" s="276" t="str" cm="1">
        <f t="array" ref="AJ22">IFERROR(INDEX('Guias Salariais'!$D$1:$D$1000,SMALL(IF(AJ$1='Guias Salariais'!$C$1:$C$1000,ROW('Guias Salariais'!$C$1:$C$1000)-ROW('Guias Salariais'!$C$1)+1),ROW(21:21))),"")</f>
        <v/>
      </c>
      <c r="AK22" s="495" t="str">
        <f t="shared" ref="AK22:AM22" si="297">IF(AJ22="","",AND(AJ22&gt;=AJ$105,AJ22&lt;=AJ$104))</f>
        <v/>
      </c>
      <c r="AL22" s="386" t="str" cm="1">
        <f t="array" ref="AL22">IFERROR(INDEX('Guias Salariais'!$D$1:$D$1000,SMALL(IF(AL$1='Guias Salariais'!$C$1:$C$1000,ROW('Guias Salariais'!$C$1:$C$1000)-ROW('Guias Salariais'!$C$1)+1),ROW(21:21))),"")</f>
        <v/>
      </c>
      <c r="AM22" s="495" t="str">
        <f t="shared" si="297"/>
        <v/>
      </c>
      <c r="AN22" s="386" cm="1">
        <f t="array" ref="AN22">IFERROR(INDEX('Guias Salariais'!$D$1:$D$1000,SMALL(IF(AN$1='Guias Salariais'!$C$1:$C$1000,ROW('Guias Salariais'!$C$1:$C$1000)-ROW('Guias Salariais'!$C$1)+1),ROW(21:21))),"")</f>
        <v>14800</v>
      </c>
      <c r="AO22" s="520" t="b">
        <f t="shared" ref="AO22:AQ22" si="298">IF(AN22="","",AND(AN22&gt;=AN$105,AN22&lt;=AN$104))</f>
        <v>0</v>
      </c>
      <c r="AP22" s="383" t="str" cm="1">
        <f t="array" ref="AP22">IFERROR(INDEX('Guias Salariais'!$D$1:$D$1000,SMALL(IF(AP$1='Guias Salariais'!$C$1:$C$1000,ROW('Guias Salariais'!$C$1:$C$1000)-ROW('Guias Salariais'!$C$1)+1),ROW(21:21))),"")</f>
        <v/>
      </c>
      <c r="AQ22" s="495" t="str">
        <f t="shared" si="298"/>
        <v/>
      </c>
      <c r="AR22" s="385" t="str" cm="1">
        <f t="array" ref="AR22">IFERROR(INDEX('Guias Salariais'!$D$1:$D$1000,SMALL(IF(AR$1='Guias Salariais'!$C$1:$C$1000,ROW('Guias Salariais'!$C$1:$C$1000)-ROW('Guias Salariais'!$C$1)+1),ROW(21:21))),"")</f>
        <v/>
      </c>
      <c r="AS22" s="495" t="str">
        <f t="shared" ref="AS22:AU22" si="299">IF(AR22="","",AND(AR22&gt;=AR$105,AR22&lt;=AR$104))</f>
        <v/>
      </c>
      <c r="AT22" s="385" t="str" cm="1">
        <f t="array" ref="AT22">IFERROR(INDEX('Guias Salariais'!$D$1:$D$1000,SMALL(IF(AT$1='Guias Salariais'!$C$1:$C$1000,ROW('Guias Salariais'!$C$1:$C$1000)-ROW('Guias Salariais'!$C$1)+1),ROW(21:21))),"")</f>
        <v/>
      </c>
      <c r="AU22" s="520" t="str">
        <f t="shared" si="299"/>
        <v/>
      </c>
      <c r="AV22" s="276" t="str" cm="1">
        <f t="array" ref="AV22">IFERROR(INDEX('Guias Salariais'!$D$1:$D$1000,SMALL(IF(AV$1='Guias Salariais'!$C$1:$C$1000,ROW('Guias Salariais'!$C$1:$C$1000)-ROW('Guias Salariais'!$C$1)+1),ROW(21:21))),"")</f>
        <v/>
      </c>
      <c r="AW22" s="495" t="str">
        <f t="shared" ref="AW22:AY22" si="300">IF(AV22="","",AND(AV22&gt;=AV$105,AV22&lt;=AV$104))</f>
        <v/>
      </c>
      <c r="AX22" s="386" t="str" cm="1">
        <f t="array" ref="AX22">IFERROR(INDEX('Guias Salariais'!$D$1:$D$1000,SMALL(IF(AX$1='Guias Salariais'!$C$1:$C$1000,ROW('Guias Salariais'!$C$1:$C$1000)-ROW('Guias Salariais'!$C$1)+1),ROW(21:21))),"")</f>
        <v/>
      </c>
      <c r="AY22" s="495" t="str">
        <f t="shared" si="300"/>
        <v/>
      </c>
      <c r="AZ22" s="386" t="str" cm="1">
        <f t="array" ref="AZ22">IFERROR(INDEX('Guias Salariais'!$D$1:$D$1000,SMALL(IF(AZ$1='Guias Salariais'!$C$1:$C$1000,ROW('Guias Salariais'!$C$1:$C$1000)-ROW('Guias Salariais'!$C$1)+1),ROW(21:21))),"")</f>
        <v/>
      </c>
      <c r="BA22" s="495" t="str">
        <f t="shared" ref="BA22:BC22" si="301">IF(AZ22="","",AND(AZ22&gt;=AZ$105,AZ22&lt;=AZ$104))</f>
        <v/>
      </c>
      <c r="BB22" s="383" t="str" cm="1">
        <f t="array" ref="BB22">IFERROR(INDEX('Guias Salariais'!$D$1:$D$1000,SMALL(IF(BB$1='Guias Salariais'!$C$1:$C$1000,ROW('Guias Salariais'!$C$1:$C$1000)-ROW('Guias Salariais'!$C$1)+1),ROW(21:21))),"")</f>
        <v/>
      </c>
      <c r="BC22" s="495" t="str">
        <f t="shared" si="301"/>
        <v/>
      </c>
      <c r="BD22" s="385" t="str" cm="1">
        <f t="array" ref="BD22">IFERROR(INDEX('Guias Salariais'!$D$1:$D$1000,SMALL(IF(BD$1='Guias Salariais'!$C$1:$C$1000,ROW('Guias Salariais'!$C$1:$C$1000)-ROW('Guias Salariais'!$C$1)+1),ROW(21:21))),"")</f>
        <v/>
      </c>
      <c r="BE22" s="495" t="str">
        <f t="shared" ref="BE22:BG22" si="302">IF(BD22="","",AND(BD22&gt;=BD$105,BD22&lt;=BD$104))</f>
        <v/>
      </c>
      <c r="BF22" s="385" t="str" cm="1">
        <f t="array" ref="BF22">IFERROR(INDEX('Guias Salariais'!$D$1:$D$1000,SMALL(IF(BF$1='Guias Salariais'!$C$1:$C$1000,ROW('Guias Salariais'!$C$1:$C$1000)-ROW('Guias Salariais'!$C$1)+1),ROW(21:21))),"")</f>
        <v/>
      </c>
      <c r="BG22" s="495" t="str">
        <f t="shared" si="302"/>
        <v/>
      </c>
      <c r="BH22" s="276" t="str" cm="1">
        <f t="array" ref="BH22">IFERROR(INDEX('Guias Salariais'!$D$1:$D$1000,SMALL(IF(BH$1='Guias Salariais'!$C$1:$C$1000,ROW('Guias Salariais'!$C$1:$C$1000)-ROW('Guias Salariais'!$C$1)+1),ROW(21:21))),"")</f>
        <v/>
      </c>
      <c r="BI22" s="495" t="str">
        <f t="shared" ref="BI22:BK22" si="303">IF(BH22="","",AND(BH22&gt;=BH$105,BH22&lt;=BH$104))</f>
        <v/>
      </c>
      <c r="BJ22" s="386" t="str" cm="1">
        <f t="array" ref="BJ22">IFERROR(INDEX('Guias Salariais'!$D$1:$D$1000,SMALL(IF(BJ$1='Guias Salariais'!$C$1:$C$1000,ROW('Guias Salariais'!$C$1:$C$1000)-ROW('Guias Salariais'!$C$1)+1),ROW(21:21))),"")</f>
        <v/>
      </c>
      <c r="BK22" s="495" t="str">
        <f t="shared" si="303"/>
        <v/>
      </c>
      <c r="BL22" s="386" t="str" cm="1">
        <f t="array" ref="BL22">IFERROR(INDEX('Guias Salariais'!$D$1:$D$1000,SMALL(IF(BL$1='Guias Salariais'!$C$1:$C$1000,ROW('Guias Salariais'!$C$1:$C$1000)-ROW('Guias Salariais'!$C$1)+1),ROW(21:21))),"")</f>
        <v/>
      </c>
      <c r="BM22" s="495" t="str">
        <f t="shared" ref="BM22:BO22" si="304">IF(BL22="","",AND(BL22&gt;=BL$105,BL22&lt;=BL$104))</f>
        <v/>
      </c>
      <c r="BN22" s="383" t="str" cm="1">
        <f t="array" ref="BN22">IFERROR(INDEX('Guias Salariais'!$D$1:$D$1000,SMALL(IF(BN$1='Guias Salariais'!$C$1:$C$1000,ROW('Guias Salariais'!$C$1:$C$1000)-ROW('Guias Salariais'!$C$1)+1),ROW(21:21))),"")</f>
        <v/>
      </c>
      <c r="BO22" s="520" t="str">
        <f t="shared" si="304"/>
        <v/>
      </c>
      <c r="BP22" s="386" t="str" cm="1">
        <f t="array" ref="BP22">IFERROR(INDEX('Guias Salariais'!$D$1:$D$1000,SMALL(IF(BP$1='Guias Salariais'!$C$1:$C$1000,ROW('Guias Salariais'!$C$1:$C$1000)-ROW('Guias Salariais'!$C$1)+1),ROW(21:21))),"")</f>
        <v/>
      </c>
      <c r="BQ22" s="495" t="str">
        <f t="shared" ref="BQ22" si="305">IF(BP22="","",AND(BP22&gt;=BP$105,BP22&lt;=BP$104))</f>
        <v/>
      </c>
      <c r="BR22" s="386" t="str" cm="1">
        <f t="array" ref="BR22">IFERROR(INDEX('Guias Salariais'!$D$1:$D$1000,SMALL(IF(BR$1='Guias Salariais'!$C$1:$C$1000,ROW('Guias Salariais'!$C$1:$C$1000)-ROW('Guias Salariais'!$C$1)+1),ROW(21:21))),"")</f>
        <v/>
      </c>
      <c r="BS22" s="520" t="str">
        <f t="shared" ref="BS22" si="306">IF(BR22="","",AND(BR22&gt;=BR$105,BR22&lt;=BR$104))</f>
        <v/>
      </c>
    </row>
    <row r="23" spans="1:71" x14ac:dyDescent="0.25">
      <c r="A23" s="692"/>
      <c r="B23" s="383" t="str" cm="1">
        <f t="array" ref="B23">IFERROR(INDEX('Guias Salariais'!$D$1:$D$1000,SMALL(IF(B$1='Guias Salariais'!$C$1:$C$1000,ROW('Guias Salariais'!$C$1:$C$1000)-ROW('Guias Salariais'!$C$1)+1),ROW(22:22))),"")</f>
        <v/>
      </c>
      <c r="C23" s="495" t="str">
        <f t="shared" si="0"/>
        <v/>
      </c>
      <c r="D23" s="385" t="str" cm="1">
        <f t="array" ref="D23">IFERROR(INDEX('Guias Salariais'!$D$1:$D$1000,SMALL(IF(D$1='Guias Salariais'!$C$1:$C$1000,ROW('Guias Salariais'!$C$1:$C$1000)-ROW('Guias Salariais'!$C$1)+1),ROW(22:22))),"")</f>
        <v/>
      </c>
      <c r="E23" s="495" t="str">
        <f t="shared" si="1"/>
        <v/>
      </c>
      <c r="F23" s="385" t="str" cm="1">
        <f t="array" ref="F23">IFERROR(INDEX('Guias Salariais'!$D$1:$D$1000,SMALL(IF(F$1='Guias Salariais'!$C$1:$C$1000,ROW('Guias Salariais'!$C$1:$C$1000)-ROW('Guias Salariais'!$C$1)+1),ROW(22:22))),"")</f>
        <v/>
      </c>
      <c r="G23" s="520" t="str">
        <f t="shared" si="2"/>
        <v/>
      </c>
      <c r="H23" s="276" t="str" cm="1">
        <f t="array" ref="H23">IFERROR(INDEX('Guias Salariais'!$D$1:$D$1000,SMALL(IF(H$1='Guias Salariais'!$C$1:$C$1000,ROW('Guias Salariais'!$C$1:$C$1000)-ROW('Guias Salariais'!$C$1)+1),ROW(22:22))),"")</f>
        <v/>
      </c>
      <c r="I23" s="495" t="str">
        <f t="shared" si="3"/>
        <v/>
      </c>
      <c r="J23" s="386" t="str" cm="1">
        <f t="array" ref="J23">IFERROR(INDEX('Guias Salariais'!$D$1:$D$1000,SMALL(IF(J$1='Guias Salariais'!$C$1:$C$1000,ROW('Guias Salariais'!$C$1:$C$1000)-ROW('Guias Salariais'!$C$1)+1),ROW(22:22))),"")</f>
        <v/>
      </c>
      <c r="K23" s="495" t="str">
        <f t="shared" si="4"/>
        <v/>
      </c>
      <c r="L23" s="386" t="str" cm="1">
        <f t="array" ref="L23">IFERROR(INDEX('Guias Salariais'!$D$1:$D$1000,SMALL(IF(L$1='Guias Salariais'!$C$1:$C$1000,ROW('Guias Salariais'!$C$1:$C$1000)-ROW('Guias Salariais'!$C$1)+1),ROW(22:22))),"")</f>
        <v/>
      </c>
      <c r="M23" s="520" t="str">
        <f t="shared" si="5"/>
        <v/>
      </c>
      <c r="N23" s="383" t="str" cm="1">
        <f t="array" ref="N23">IFERROR(INDEX('Guias Salariais'!$D$1:$D$1000,SMALL(IF(N$1='Guias Salariais'!$C$1:$C$1000,ROW('Guias Salariais'!$C$1:$C$1000)-ROW('Guias Salariais'!$C$1)+1),ROW(22:22))),"")</f>
        <v/>
      </c>
      <c r="O23" s="520" t="str">
        <f t="shared" si="6"/>
        <v/>
      </c>
      <c r="P23" s="276" t="str" cm="1">
        <f t="array" ref="P23">IFERROR(INDEX('Guias Salariais'!$D$1:$D$1000,SMALL(IF(P$1='Guias Salariais'!$C$1:$C$1000,ROW('Guias Salariais'!$C$1:$C$1000)-ROW('Guias Salariais'!$C$1)+1),ROW(22:22))),"")</f>
        <v/>
      </c>
      <c r="Q23" s="495" t="str">
        <f t="shared" ref="Q23:S23" si="307">IF(P23="","",AND(P23&gt;=P$105,P23&lt;=P$104))</f>
        <v/>
      </c>
      <c r="R23" s="386" t="str" cm="1">
        <f t="array" ref="R23">IFERROR(INDEX('Guias Salariais'!$D$1:$D$1000,SMALL(IF(R$1='Guias Salariais'!$C$1:$C$1000,ROW('Guias Salariais'!$C$1:$C$1000)-ROW('Guias Salariais'!$C$1)+1),ROW(22:22))),"")</f>
        <v/>
      </c>
      <c r="S23" s="495" t="str">
        <f t="shared" si="307"/>
        <v/>
      </c>
      <c r="T23" s="386" t="str" cm="1">
        <f t="array" ref="T23">IFERROR(INDEX('Guias Salariais'!$D$1:$D$1000,SMALL(IF(T$1='Guias Salariais'!$C$1:$C$1000,ROW('Guias Salariais'!$C$1:$C$1000)-ROW('Guias Salariais'!$C$1)+1),ROW(22:22))),"")</f>
        <v/>
      </c>
      <c r="U23" s="520" t="str">
        <f t="shared" ref="U23:W23" si="308">IF(T23="","",AND(T23&gt;=T$105,T23&lt;=T$104))</f>
        <v/>
      </c>
      <c r="V23" s="383" t="str" cm="1">
        <f t="array" ref="V23">IFERROR(INDEX('Guias Salariais'!$D$1:$D$1000,SMALL(IF(V$1='Guias Salariais'!$C$1:$C$1000,ROW('Guias Salariais'!$C$1:$C$1000)-ROW('Guias Salariais'!$C$1)+1),ROW(22:22))),"")</f>
        <v/>
      </c>
      <c r="W23" s="520" t="str">
        <f t="shared" si="308"/>
        <v/>
      </c>
      <c r="X23" s="276" t="str" cm="1">
        <f t="array" ref="X23">IFERROR(INDEX('Guias Salariais'!$D$1:$D$1000,SMALL(IF(X$1='Guias Salariais'!$C$1:$C$1000,ROW('Guias Salariais'!$C$1:$C$1000)-ROW('Guias Salariais'!$C$1)+1),ROW(22:22))),"")</f>
        <v/>
      </c>
      <c r="Y23" s="495" t="str">
        <f t="shared" ref="Y23:AA23" si="309">IF(X23="","",AND(X23&gt;=X$105,X23&lt;=X$104))</f>
        <v/>
      </c>
      <c r="Z23" s="386" t="str" cm="1">
        <f t="array" ref="Z23">IFERROR(INDEX('Guias Salariais'!$D$1:$D$1000,SMALL(IF(Z$1='Guias Salariais'!$C$1:$C$1000,ROW('Guias Salariais'!$C$1:$C$1000)-ROW('Guias Salariais'!$C$1)+1),ROW(22:22))),"")</f>
        <v/>
      </c>
      <c r="AA23" s="495" t="str">
        <f t="shared" si="309"/>
        <v/>
      </c>
      <c r="AB23" s="386" t="str" cm="1">
        <f t="array" ref="AB23">IFERROR(INDEX('Guias Salariais'!$D$1:$D$1000,SMALL(IF(AB$1='Guias Salariais'!$C$1:$C$1000,ROW('Guias Salariais'!$C$1:$C$1000)-ROW('Guias Salariais'!$C$1)+1),ROW(22:22))),"")</f>
        <v/>
      </c>
      <c r="AC23" s="520" t="str">
        <f t="shared" ref="AC23:AE23" si="310">IF(AB23="","",AND(AB23&gt;=AB$105,AB23&lt;=AB$104))</f>
        <v/>
      </c>
      <c r="AD23" s="383" t="str" cm="1">
        <f t="array" ref="AD23">IFERROR(INDEX('Guias Salariais'!$D$1:$D$1000,SMALL(IF(AD$1='Guias Salariais'!$C$1:$C$1000,ROW('Guias Salariais'!$C$1:$C$1000)-ROW('Guias Salariais'!$C$1)+1),ROW(22:22))),"")</f>
        <v/>
      </c>
      <c r="AE23" s="495" t="str">
        <f t="shared" si="310"/>
        <v/>
      </c>
      <c r="AF23" s="385" t="str" cm="1">
        <f t="array" ref="AF23">IFERROR(INDEX('Guias Salariais'!$D$1:$D$1000,SMALL(IF(AF$1='Guias Salariais'!$C$1:$C$1000,ROW('Guias Salariais'!$C$1:$C$1000)-ROW('Guias Salariais'!$C$1)+1),ROW(22:22))),"")</f>
        <v/>
      </c>
      <c r="AG23" s="495" t="str">
        <f t="shared" ref="AG23:AI23" si="311">IF(AF23="","",AND(AF23&gt;=AF$105,AF23&lt;=AF$104))</f>
        <v/>
      </c>
      <c r="AH23" s="385" t="str" cm="1">
        <f t="array" ref="AH23">IFERROR(INDEX('Guias Salariais'!$D$1:$D$1000,SMALL(IF(AH$1='Guias Salariais'!$C$1:$C$1000,ROW('Guias Salariais'!$C$1:$C$1000)-ROW('Guias Salariais'!$C$1)+1),ROW(22:22))),"")</f>
        <v/>
      </c>
      <c r="AI23" s="520" t="str">
        <f t="shared" si="311"/>
        <v/>
      </c>
      <c r="AJ23" s="276" t="str" cm="1">
        <f t="array" ref="AJ23">IFERROR(INDEX('Guias Salariais'!$D$1:$D$1000,SMALL(IF(AJ$1='Guias Salariais'!$C$1:$C$1000,ROW('Guias Salariais'!$C$1:$C$1000)-ROW('Guias Salariais'!$C$1)+1),ROW(22:22))),"")</f>
        <v/>
      </c>
      <c r="AK23" s="495" t="str">
        <f t="shared" ref="AK23:AM23" si="312">IF(AJ23="","",AND(AJ23&gt;=AJ$105,AJ23&lt;=AJ$104))</f>
        <v/>
      </c>
      <c r="AL23" s="386" t="str" cm="1">
        <f t="array" ref="AL23">IFERROR(INDEX('Guias Salariais'!$D$1:$D$1000,SMALL(IF(AL$1='Guias Salariais'!$C$1:$C$1000,ROW('Guias Salariais'!$C$1:$C$1000)-ROW('Guias Salariais'!$C$1)+1),ROW(22:22))),"")</f>
        <v/>
      </c>
      <c r="AM23" s="495" t="str">
        <f t="shared" si="312"/>
        <v/>
      </c>
      <c r="AN23" s="386" cm="1">
        <f t="array" ref="AN23">IFERROR(INDEX('Guias Salariais'!$D$1:$D$1000,SMALL(IF(AN$1='Guias Salariais'!$C$1:$C$1000,ROW('Guias Salariais'!$C$1:$C$1000)-ROW('Guias Salariais'!$C$1)+1),ROW(22:22))),"")</f>
        <v>8973.9587500000016</v>
      </c>
      <c r="AO23" s="520" t="b">
        <f t="shared" ref="AO23:AQ23" si="313">IF(AN23="","",AND(AN23&gt;=AN$105,AN23&lt;=AN$104))</f>
        <v>1</v>
      </c>
      <c r="AP23" s="383" t="str" cm="1">
        <f t="array" ref="AP23">IFERROR(INDEX('Guias Salariais'!$D$1:$D$1000,SMALL(IF(AP$1='Guias Salariais'!$C$1:$C$1000,ROW('Guias Salariais'!$C$1:$C$1000)-ROW('Guias Salariais'!$C$1)+1),ROW(22:22))),"")</f>
        <v/>
      </c>
      <c r="AQ23" s="495" t="str">
        <f t="shared" si="313"/>
        <v/>
      </c>
      <c r="AR23" s="385" t="str" cm="1">
        <f t="array" ref="AR23">IFERROR(INDEX('Guias Salariais'!$D$1:$D$1000,SMALL(IF(AR$1='Guias Salariais'!$C$1:$C$1000,ROW('Guias Salariais'!$C$1:$C$1000)-ROW('Guias Salariais'!$C$1)+1),ROW(22:22))),"")</f>
        <v/>
      </c>
      <c r="AS23" s="495" t="str">
        <f t="shared" ref="AS23:AU23" si="314">IF(AR23="","",AND(AR23&gt;=AR$105,AR23&lt;=AR$104))</f>
        <v/>
      </c>
      <c r="AT23" s="385" t="str" cm="1">
        <f t="array" ref="AT23">IFERROR(INDEX('Guias Salariais'!$D$1:$D$1000,SMALL(IF(AT$1='Guias Salariais'!$C$1:$C$1000,ROW('Guias Salariais'!$C$1:$C$1000)-ROW('Guias Salariais'!$C$1)+1),ROW(22:22))),"")</f>
        <v/>
      </c>
      <c r="AU23" s="520" t="str">
        <f t="shared" si="314"/>
        <v/>
      </c>
      <c r="AV23" s="276" t="str" cm="1">
        <f t="array" ref="AV23">IFERROR(INDEX('Guias Salariais'!$D$1:$D$1000,SMALL(IF(AV$1='Guias Salariais'!$C$1:$C$1000,ROW('Guias Salariais'!$C$1:$C$1000)-ROW('Guias Salariais'!$C$1)+1),ROW(22:22))),"")</f>
        <v/>
      </c>
      <c r="AW23" s="495" t="str">
        <f t="shared" ref="AW23:AY23" si="315">IF(AV23="","",AND(AV23&gt;=AV$105,AV23&lt;=AV$104))</f>
        <v/>
      </c>
      <c r="AX23" s="386" t="str" cm="1">
        <f t="array" ref="AX23">IFERROR(INDEX('Guias Salariais'!$D$1:$D$1000,SMALL(IF(AX$1='Guias Salariais'!$C$1:$C$1000,ROW('Guias Salariais'!$C$1:$C$1000)-ROW('Guias Salariais'!$C$1)+1),ROW(22:22))),"")</f>
        <v/>
      </c>
      <c r="AY23" s="495" t="str">
        <f t="shared" si="315"/>
        <v/>
      </c>
      <c r="AZ23" s="386" t="str" cm="1">
        <f t="array" ref="AZ23">IFERROR(INDEX('Guias Salariais'!$D$1:$D$1000,SMALL(IF(AZ$1='Guias Salariais'!$C$1:$C$1000,ROW('Guias Salariais'!$C$1:$C$1000)-ROW('Guias Salariais'!$C$1)+1),ROW(22:22))),"")</f>
        <v/>
      </c>
      <c r="BA23" s="495" t="str">
        <f t="shared" ref="BA23:BC23" si="316">IF(AZ23="","",AND(AZ23&gt;=AZ$105,AZ23&lt;=AZ$104))</f>
        <v/>
      </c>
      <c r="BB23" s="383" t="str" cm="1">
        <f t="array" ref="BB23">IFERROR(INDEX('Guias Salariais'!$D$1:$D$1000,SMALL(IF(BB$1='Guias Salariais'!$C$1:$C$1000,ROW('Guias Salariais'!$C$1:$C$1000)-ROW('Guias Salariais'!$C$1)+1),ROW(22:22))),"")</f>
        <v/>
      </c>
      <c r="BC23" s="495" t="str">
        <f t="shared" si="316"/>
        <v/>
      </c>
      <c r="BD23" s="385" t="str" cm="1">
        <f t="array" ref="BD23">IFERROR(INDEX('Guias Salariais'!$D$1:$D$1000,SMALL(IF(BD$1='Guias Salariais'!$C$1:$C$1000,ROW('Guias Salariais'!$C$1:$C$1000)-ROW('Guias Salariais'!$C$1)+1),ROW(22:22))),"")</f>
        <v/>
      </c>
      <c r="BE23" s="495" t="str">
        <f t="shared" ref="BE23:BG23" si="317">IF(BD23="","",AND(BD23&gt;=BD$105,BD23&lt;=BD$104))</f>
        <v/>
      </c>
      <c r="BF23" s="385" t="str" cm="1">
        <f t="array" ref="BF23">IFERROR(INDEX('Guias Salariais'!$D$1:$D$1000,SMALL(IF(BF$1='Guias Salariais'!$C$1:$C$1000,ROW('Guias Salariais'!$C$1:$C$1000)-ROW('Guias Salariais'!$C$1)+1),ROW(22:22))),"")</f>
        <v/>
      </c>
      <c r="BG23" s="495" t="str">
        <f t="shared" si="317"/>
        <v/>
      </c>
      <c r="BH23" s="276" t="str" cm="1">
        <f t="array" ref="BH23">IFERROR(INDEX('Guias Salariais'!$D$1:$D$1000,SMALL(IF(BH$1='Guias Salariais'!$C$1:$C$1000,ROW('Guias Salariais'!$C$1:$C$1000)-ROW('Guias Salariais'!$C$1)+1),ROW(22:22))),"")</f>
        <v/>
      </c>
      <c r="BI23" s="495" t="str">
        <f t="shared" ref="BI23:BK23" si="318">IF(BH23="","",AND(BH23&gt;=BH$105,BH23&lt;=BH$104))</f>
        <v/>
      </c>
      <c r="BJ23" s="386" t="str" cm="1">
        <f t="array" ref="BJ23">IFERROR(INDEX('Guias Salariais'!$D$1:$D$1000,SMALL(IF(BJ$1='Guias Salariais'!$C$1:$C$1000,ROW('Guias Salariais'!$C$1:$C$1000)-ROW('Guias Salariais'!$C$1)+1),ROW(22:22))),"")</f>
        <v/>
      </c>
      <c r="BK23" s="495" t="str">
        <f t="shared" si="318"/>
        <v/>
      </c>
      <c r="BL23" s="386" t="str" cm="1">
        <f t="array" ref="BL23">IFERROR(INDEX('Guias Salariais'!$D$1:$D$1000,SMALL(IF(BL$1='Guias Salariais'!$C$1:$C$1000,ROW('Guias Salariais'!$C$1:$C$1000)-ROW('Guias Salariais'!$C$1)+1),ROW(22:22))),"")</f>
        <v/>
      </c>
      <c r="BM23" s="495" t="str">
        <f t="shared" ref="BM23:BO23" si="319">IF(BL23="","",AND(BL23&gt;=BL$105,BL23&lt;=BL$104))</f>
        <v/>
      </c>
      <c r="BN23" s="383" t="str" cm="1">
        <f t="array" ref="BN23">IFERROR(INDEX('Guias Salariais'!$D$1:$D$1000,SMALL(IF(BN$1='Guias Salariais'!$C$1:$C$1000,ROW('Guias Salariais'!$C$1:$C$1000)-ROW('Guias Salariais'!$C$1)+1),ROW(22:22))),"")</f>
        <v/>
      </c>
      <c r="BO23" s="520" t="str">
        <f t="shared" si="319"/>
        <v/>
      </c>
      <c r="BP23" s="386" t="str" cm="1">
        <f t="array" ref="BP23">IFERROR(INDEX('Guias Salariais'!$D$1:$D$1000,SMALL(IF(BP$1='Guias Salariais'!$C$1:$C$1000,ROW('Guias Salariais'!$C$1:$C$1000)-ROW('Guias Salariais'!$C$1)+1),ROW(22:22))),"")</f>
        <v/>
      </c>
      <c r="BQ23" s="495" t="str">
        <f t="shared" ref="BQ23" si="320">IF(BP23="","",AND(BP23&gt;=BP$105,BP23&lt;=BP$104))</f>
        <v/>
      </c>
      <c r="BR23" s="386" t="str" cm="1">
        <f t="array" ref="BR23">IFERROR(INDEX('Guias Salariais'!$D$1:$D$1000,SMALL(IF(BR$1='Guias Salariais'!$C$1:$C$1000,ROW('Guias Salariais'!$C$1:$C$1000)-ROW('Guias Salariais'!$C$1)+1),ROW(22:22))),"")</f>
        <v/>
      </c>
      <c r="BS23" s="520" t="str">
        <f t="shared" ref="BS23" si="321">IF(BR23="","",AND(BR23&gt;=BR$105,BR23&lt;=BR$104))</f>
        <v/>
      </c>
    </row>
    <row r="24" spans="1:71" x14ac:dyDescent="0.25">
      <c r="A24" s="692"/>
      <c r="B24" s="383" t="str" cm="1">
        <f t="array" ref="B24">IFERROR(INDEX('Guias Salariais'!$D$1:$D$1000,SMALL(IF(B$1='Guias Salariais'!$C$1:$C$1000,ROW('Guias Salariais'!$C$1:$C$1000)-ROW('Guias Salariais'!$C$1)+1),ROW(23:23))),"")</f>
        <v/>
      </c>
      <c r="C24" s="495" t="str">
        <f t="shared" si="0"/>
        <v/>
      </c>
      <c r="D24" s="385" t="str" cm="1">
        <f t="array" ref="D24">IFERROR(INDEX('Guias Salariais'!$D$1:$D$1000,SMALL(IF(D$1='Guias Salariais'!$C$1:$C$1000,ROW('Guias Salariais'!$C$1:$C$1000)-ROW('Guias Salariais'!$C$1)+1),ROW(23:23))),"")</f>
        <v/>
      </c>
      <c r="E24" s="495" t="str">
        <f t="shared" si="1"/>
        <v/>
      </c>
      <c r="F24" s="385" t="str" cm="1">
        <f t="array" ref="F24">IFERROR(INDEX('Guias Salariais'!$D$1:$D$1000,SMALL(IF(F$1='Guias Salariais'!$C$1:$C$1000,ROW('Guias Salariais'!$C$1:$C$1000)-ROW('Guias Salariais'!$C$1)+1),ROW(23:23))),"")</f>
        <v/>
      </c>
      <c r="G24" s="520" t="str">
        <f t="shared" si="2"/>
        <v/>
      </c>
      <c r="H24" s="276" t="str" cm="1">
        <f t="array" ref="H24">IFERROR(INDEX('Guias Salariais'!$D$1:$D$1000,SMALL(IF(H$1='Guias Salariais'!$C$1:$C$1000,ROW('Guias Salariais'!$C$1:$C$1000)-ROW('Guias Salariais'!$C$1)+1),ROW(23:23))),"")</f>
        <v/>
      </c>
      <c r="I24" s="495" t="str">
        <f t="shared" si="3"/>
        <v/>
      </c>
      <c r="J24" s="386" t="str" cm="1">
        <f t="array" ref="J24">IFERROR(INDEX('Guias Salariais'!$D$1:$D$1000,SMALL(IF(J$1='Guias Salariais'!$C$1:$C$1000,ROW('Guias Salariais'!$C$1:$C$1000)-ROW('Guias Salariais'!$C$1)+1),ROW(23:23))),"")</f>
        <v/>
      </c>
      <c r="K24" s="495" t="str">
        <f t="shared" si="4"/>
        <v/>
      </c>
      <c r="L24" s="386" t="str" cm="1">
        <f t="array" ref="L24">IFERROR(INDEX('Guias Salariais'!$D$1:$D$1000,SMALL(IF(L$1='Guias Salariais'!$C$1:$C$1000,ROW('Guias Salariais'!$C$1:$C$1000)-ROW('Guias Salariais'!$C$1)+1),ROW(23:23))),"")</f>
        <v/>
      </c>
      <c r="M24" s="520" t="str">
        <f t="shared" si="5"/>
        <v/>
      </c>
      <c r="N24" s="383" t="str" cm="1">
        <f t="array" ref="N24">IFERROR(INDEX('Guias Salariais'!$D$1:$D$1000,SMALL(IF(N$1='Guias Salariais'!$C$1:$C$1000,ROW('Guias Salariais'!$C$1:$C$1000)-ROW('Guias Salariais'!$C$1)+1),ROW(23:23))),"")</f>
        <v/>
      </c>
      <c r="O24" s="520" t="str">
        <f t="shared" si="6"/>
        <v/>
      </c>
      <c r="P24" s="276" t="str" cm="1">
        <f t="array" ref="P24">IFERROR(INDEX('Guias Salariais'!$D$1:$D$1000,SMALL(IF(P$1='Guias Salariais'!$C$1:$C$1000,ROW('Guias Salariais'!$C$1:$C$1000)-ROW('Guias Salariais'!$C$1)+1),ROW(23:23))),"")</f>
        <v/>
      </c>
      <c r="Q24" s="495" t="str">
        <f t="shared" ref="Q24:S24" si="322">IF(P24="","",AND(P24&gt;=P$105,P24&lt;=P$104))</f>
        <v/>
      </c>
      <c r="R24" s="386" t="str" cm="1">
        <f t="array" ref="R24">IFERROR(INDEX('Guias Salariais'!$D$1:$D$1000,SMALL(IF(R$1='Guias Salariais'!$C$1:$C$1000,ROW('Guias Salariais'!$C$1:$C$1000)-ROW('Guias Salariais'!$C$1)+1),ROW(23:23))),"")</f>
        <v/>
      </c>
      <c r="S24" s="495" t="str">
        <f t="shared" si="322"/>
        <v/>
      </c>
      <c r="T24" s="386" t="str" cm="1">
        <f t="array" ref="T24">IFERROR(INDEX('Guias Salariais'!$D$1:$D$1000,SMALL(IF(T$1='Guias Salariais'!$C$1:$C$1000,ROW('Guias Salariais'!$C$1:$C$1000)-ROW('Guias Salariais'!$C$1)+1),ROW(23:23))),"")</f>
        <v/>
      </c>
      <c r="U24" s="520" t="str">
        <f t="shared" ref="U24:W24" si="323">IF(T24="","",AND(T24&gt;=T$105,T24&lt;=T$104))</f>
        <v/>
      </c>
      <c r="V24" s="383" t="str" cm="1">
        <f t="array" ref="V24">IFERROR(INDEX('Guias Salariais'!$D$1:$D$1000,SMALL(IF(V$1='Guias Salariais'!$C$1:$C$1000,ROW('Guias Salariais'!$C$1:$C$1000)-ROW('Guias Salariais'!$C$1)+1),ROW(23:23))),"")</f>
        <v/>
      </c>
      <c r="W24" s="520" t="str">
        <f t="shared" si="323"/>
        <v/>
      </c>
      <c r="X24" s="276" t="str" cm="1">
        <f t="array" ref="X24">IFERROR(INDEX('Guias Salariais'!$D$1:$D$1000,SMALL(IF(X$1='Guias Salariais'!$C$1:$C$1000,ROW('Guias Salariais'!$C$1:$C$1000)-ROW('Guias Salariais'!$C$1)+1),ROW(23:23))),"")</f>
        <v/>
      </c>
      <c r="Y24" s="495" t="str">
        <f t="shared" ref="Y24:AA24" si="324">IF(X24="","",AND(X24&gt;=X$105,X24&lt;=X$104))</f>
        <v/>
      </c>
      <c r="Z24" s="386" t="str" cm="1">
        <f t="array" ref="Z24">IFERROR(INDEX('Guias Salariais'!$D$1:$D$1000,SMALL(IF(Z$1='Guias Salariais'!$C$1:$C$1000,ROW('Guias Salariais'!$C$1:$C$1000)-ROW('Guias Salariais'!$C$1)+1),ROW(23:23))),"")</f>
        <v/>
      </c>
      <c r="AA24" s="495" t="str">
        <f t="shared" si="324"/>
        <v/>
      </c>
      <c r="AB24" s="386" t="str" cm="1">
        <f t="array" ref="AB24">IFERROR(INDEX('Guias Salariais'!$D$1:$D$1000,SMALL(IF(AB$1='Guias Salariais'!$C$1:$C$1000,ROW('Guias Salariais'!$C$1:$C$1000)-ROW('Guias Salariais'!$C$1)+1),ROW(23:23))),"")</f>
        <v/>
      </c>
      <c r="AC24" s="520" t="str">
        <f t="shared" ref="AC24:AE24" si="325">IF(AB24="","",AND(AB24&gt;=AB$105,AB24&lt;=AB$104))</f>
        <v/>
      </c>
      <c r="AD24" s="383" t="str" cm="1">
        <f t="array" ref="AD24">IFERROR(INDEX('Guias Salariais'!$D$1:$D$1000,SMALL(IF(AD$1='Guias Salariais'!$C$1:$C$1000,ROW('Guias Salariais'!$C$1:$C$1000)-ROW('Guias Salariais'!$C$1)+1),ROW(23:23))),"")</f>
        <v/>
      </c>
      <c r="AE24" s="495" t="str">
        <f t="shared" si="325"/>
        <v/>
      </c>
      <c r="AF24" s="385" t="str" cm="1">
        <f t="array" ref="AF24">IFERROR(INDEX('Guias Salariais'!$D$1:$D$1000,SMALL(IF(AF$1='Guias Salariais'!$C$1:$C$1000,ROW('Guias Salariais'!$C$1:$C$1000)-ROW('Guias Salariais'!$C$1)+1),ROW(23:23))),"")</f>
        <v/>
      </c>
      <c r="AG24" s="495" t="str">
        <f t="shared" ref="AG24:AI24" si="326">IF(AF24="","",AND(AF24&gt;=AF$105,AF24&lt;=AF$104))</f>
        <v/>
      </c>
      <c r="AH24" s="385" t="str" cm="1">
        <f t="array" ref="AH24">IFERROR(INDEX('Guias Salariais'!$D$1:$D$1000,SMALL(IF(AH$1='Guias Salariais'!$C$1:$C$1000,ROW('Guias Salariais'!$C$1:$C$1000)-ROW('Guias Salariais'!$C$1)+1),ROW(23:23))),"")</f>
        <v/>
      </c>
      <c r="AI24" s="520" t="str">
        <f t="shared" si="326"/>
        <v/>
      </c>
      <c r="AJ24" s="276" t="str" cm="1">
        <f t="array" ref="AJ24">IFERROR(INDEX('Guias Salariais'!$D$1:$D$1000,SMALL(IF(AJ$1='Guias Salariais'!$C$1:$C$1000,ROW('Guias Salariais'!$C$1:$C$1000)-ROW('Guias Salariais'!$C$1)+1),ROW(23:23))),"")</f>
        <v/>
      </c>
      <c r="AK24" s="495" t="str">
        <f t="shared" ref="AK24:AM24" si="327">IF(AJ24="","",AND(AJ24&gt;=AJ$105,AJ24&lt;=AJ$104))</f>
        <v/>
      </c>
      <c r="AL24" s="386" t="str" cm="1">
        <f t="array" ref="AL24">IFERROR(INDEX('Guias Salariais'!$D$1:$D$1000,SMALL(IF(AL$1='Guias Salariais'!$C$1:$C$1000,ROW('Guias Salariais'!$C$1:$C$1000)-ROW('Guias Salariais'!$C$1)+1),ROW(23:23))),"")</f>
        <v/>
      </c>
      <c r="AM24" s="495" t="str">
        <f t="shared" si="327"/>
        <v/>
      </c>
      <c r="AN24" s="386" cm="1">
        <f t="array" ref="AN24">IFERROR(INDEX('Guias Salariais'!$D$1:$D$1000,SMALL(IF(AN$1='Guias Salariais'!$C$1:$C$1000,ROW('Guias Salariais'!$C$1:$C$1000)-ROW('Guias Salariais'!$C$1)+1),ROW(23:23))),"")</f>
        <v>9587.5</v>
      </c>
      <c r="AO24" s="520" t="b">
        <f t="shared" ref="AO24:AQ24" si="328">IF(AN24="","",AND(AN24&gt;=AN$105,AN24&lt;=AN$104))</f>
        <v>1</v>
      </c>
      <c r="AP24" s="383" t="str" cm="1">
        <f t="array" ref="AP24">IFERROR(INDEX('Guias Salariais'!$D$1:$D$1000,SMALL(IF(AP$1='Guias Salariais'!$C$1:$C$1000,ROW('Guias Salariais'!$C$1:$C$1000)-ROW('Guias Salariais'!$C$1)+1),ROW(23:23))),"")</f>
        <v/>
      </c>
      <c r="AQ24" s="495" t="str">
        <f t="shared" si="328"/>
        <v/>
      </c>
      <c r="AR24" s="385" t="str" cm="1">
        <f t="array" ref="AR24">IFERROR(INDEX('Guias Salariais'!$D$1:$D$1000,SMALL(IF(AR$1='Guias Salariais'!$C$1:$C$1000,ROW('Guias Salariais'!$C$1:$C$1000)-ROW('Guias Salariais'!$C$1)+1),ROW(23:23))),"")</f>
        <v/>
      </c>
      <c r="AS24" s="495" t="str">
        <f t="shared" ref="AS24:AU24" si="329">IF(AR24="","",AND(AR24&gt;=AR$105,AR24&lt;=AR$104))</f>
        <v/>
      </c>
      <c r="AT24" s="385" t="str" cm="1">
        <f t="array" ref="AT24">IFERROR(INDEX('Guias Salariais'!$D$1:$D$1000,SMALL(IF(AT$1='Guias Salariais'!$C$1:$C$1000,ROW('Guias Salariais'!$C$1:$C$1000)-ROW('Guias Salariais'!$C$1)+1),ROW(23:23))),"")</f>
        <v/>
      </c>
      <c r="AU24" s="520" t="str">
        <f t="shared" si="329"/>
        <v/>
      </c>
      <c r="AV24" s="276" t="str" cm="1">
        <f t="array" ref="AV24">IFERROR(INDEX('Guias Salariais'!$D$1:$D$1000,SMALL(IF(AV$1='Guias Salariais'!$C$1:$C$1000,ROW('Guias Salariais'!$C$1:$C$1000)-ROW('Guias Salariais'!$C$1)+1),ROW(23:23))),"")</f>
        <v/>
      </c>
      <c r="AW24" s="495" t="str">
        <f t="shared" ref="AW24:AY24" si="330">IF(AV24="","",AND(AV24&gt;=AV$105,AV24&lt;=AV$104))</f>
        <v/>
      </c>
      <c r="AX24" s="386" t="str" cm="1">
        <f t="array" ref="AX24">IFERROR(INDEX('Guias Salariais'!$D$1:$D$1000,SMALL(IF(AX$1='Guias Salariais'!$C$1:$C$1000,ROW('Guias Salariais'!$C$1:$C$1000)-ROW('Guias Salariais'!$C$1)+1),ROW(23:23))),"")</f>
        <v/>
      </c>
      <c r="AY24" s="495" t="str">
        <f t="shared" si="330"/>
        <v/>
      </c>
      <c r="AZ24" s="386" t="str" cm="1">
        <f t="array" ref="AZ24">IFERROR(INDEX('Guias Salariais'!$D$1:$D$1000,SMALL(IF(AZ$1='Guias Salariais'!$C$1:$C$1000,ROW('Guias Salariais'!$C$1:$C$1000)-ROW('Guias Salariais'!$C$1)+1),ROW(23:23))),"")</f>
        <v/>
      </c>
      <c r="BA24" s="495" t="str">
        <f t="shared" ref="BA24:BC24" si="331">IF(AZ24="","",AND(AZ24&gt;=AZ$105,AZ24&lt;=AZ$104))</f>
        <v/>
      </c>
      <c r="BB24" s="383" t="str" cm="1">
        <f t="array" ref="BB24">IFERROR(INDEX('Guias Salariais'!$D$1:$D$1000,SMALL(IF(BB$1='Guias Salariais'!$C$1:$C$1000,ROW('Guias Salariais'!$C$1:$C$1000)-ROW('Guias Salariais'!$C$1)+1),ROW(23:23))),"")</f>
        <v/>
      </c>
      <c r="BC24" s="495" t="str">
        <f t="shared" si="331"/>
        <v/>
      </c>
      <c r="BD24" s="385" t="str" cm="1">
        <f t="array" ref="BD24">IFERROR(INDEX('Guias Salariais'!$D$1:$D$1000,SMALL(IF(BD$1='Guias Salariais'!$C$1:$C$1000,ROW('Guias Salariais'!$C$1:$C$1000)-ROW('Guias Salariais'!$C$1)+1),ROW(23:23))),"")</f>
        <v/>
      </c>
      <c r="BE24" s="495" t="str">
        <f t="shared" ref="BE24:BG24" si="332">IF(BD24="","",AND(BD24&gt;=BD$105,BD24&lt;=BD$104))</f>
        <v/>
      </c>
      <c r="BF24" s="385" t="str" cm="1">
        <f t="array" ref="BF24">IFERROR(INDEX('Guias Salariais'!$D$1:$D$1000,SMALL(IF(BF$1='Guias Salariais'!$C$1:$C$1000,ROW('Guias Salariais'!$C$1:$C$1000)-ROW('Guias Salariais'!$C$1)+1),ROW(23:23))),"")</f>
        <v/>
      </c>
      <c r="BG24" s="495" t="str">
        <f t="shared" si="332"/>
        <v/>
      </c>
      <c r="BH24" s="276" t="str" cm="1">
        <f t="array" ref="BH24">IFERROR(INDEX('Guias Salariais'!$D$1:$D$1000,SMALL(IF(BH$1='Guias Salariais'!$C$1:$C$1000,ROW('Guias Salariais'!$C$1:$C$1000)-ROW('Guias Salariais'!$C$1)+1),ROW(23:23))),"")</f>
        <v/>
      </c>
      <c r="BI24" s="495" t="str">
        <f t="shared" ref="BI24:BK24" si="333">IF(BH24="","",AND(BH24&gt;=BH$105,BH24&lt;=BH$104))</f>
        <v/>
      </c>
      <c r="BJ24" s="386" t="str" cm="1">
        <f t="array" ref="BJ24">IFERROR(INDEX('Guias Salariais'!$D$1:$D$1000,SMALL(IF(BJ$1='Guias Salariais'!$C$1:$C$1000,ROW('Guias Salariais'!$C$1:$C$1000)-ROW('Guias Salariais'!$C$1)+1),ROW(23:23))),"")</f>
        <v/>
      </c>
      <c r="BK24" s="495" t="str">
        <f t="shared" si="333"/>
        <v/>
      </c>
      <c r="BL24" s="386" t="str" cm="1">
        <f t="array" ref="BL24">IFERROR(INDEX('Guias Salariais'!$D$1:$D$1000,SMALL(IF(BL$1='Guias Salariais'!$C$1:$C$1000,ROW('Guias Salariais'!$C$1:$C$1000)-ROW('Guias Salariais'!$C$1)+1),ROW(23:23))),"")</f>
        <v/>
      </c>
      <c r="BM24" s="495" t="str">
        <f t="shared" ref="BM24:BO24" si="334">IF(BL24="","",AND(BL24&gt;=BL$105,BL24&lt;=BL$104))</f>
        <v/>
      </c>
      <c r="BN24" s="383" t="str" cm="1">
        <f t="array" ref="BN24">IFERROR(INDEX('Guias Salariais'!$D$1:$D$1000,SMALL(IF(BN$1='Guias Salariais'!$C$1:$C$1000,ROW('Guias Salariais'!$C$1:$C$1000)-ROW('Guias Salariais'!$C$1)+1),ROW(23:23))),"")</f>
        <v/>
      </c>
      <c r="BO24" s="520" t="str">
        <f t="shared" si="334"/>
        <v/>
      </c>
      <c r="BP24" s="386" t="str" cm="1">
        <f t="array" ref="BP24">IFERROR(INDEX('Guias Salariais'!$D$1:$D$1000,SMALL(IF(BP$1='Guias Salariais'!$C$1:$C$1000,ROW('Guias Salariais'!$C$1:$C$1000)-ROW('Guias Salariais'!$C$1)+1),ROW(23:23))),"")</f>
        <v/>
      </c>
      <c r="BQ24" s="495" t="str">
        <f t="shared" ref="BQ24" si="335">IF(BP24="","",AND(BP24&gt;=BP$105,BP24&lt;=BP$104))</f>
        <v/>
      </c>
      <c r="BR24" s="386" t="str" cm="1">
        <f t="array" ref="BR24">IFERROR(INDEX('Guias Salariais'!$D$1:$D$1000,SMALL(IF(BR$1='Guias Salariais'!$C$1:$C$1000,ROW('Guias Salariais'!$C$1:$C$1000)-ROW('Guias Salariais'!$C$1)+1),ROW(23:23))),"")</f>
        <v/>
      </c>
      <c r="BS24" s="520" t="str">
        <f t="shared" ref="BS24" si="336">IF(BR24="","",AND(BR24&gt;=BR$105,BR24&lt;=BR$104))</f>
        <v/>
      </c>
    </row>
    <row r="25" spans="1:71" x14ac:dyDescent="0.25">
      <c r="A25" s="692"/>
      <c r="B25" s="383" t="str" cm="1">
        <f t="array" ref="B25">IFERROR(INDEX('Guias Salariais'!$D$1:$D$1000,SMALL(IF(B$1='Guias Salariais'!$C$1:$C$1000,ROW('Guias Salariais'!$C$1:$C$1000)-ROW('Guias Salariais'!$C$1)+1),ROW(24:24))),"")</f>
        <v/>
      </c>
      <c r="C25" s="495" t="str">
        <f t="shared" si="0"/>
        <v/>
      </c>
      <c r="D25" s="385" t="str" cm="1">
        <f t="array" ref="D25">IFERROR(INDEX('Guias Salariais'!$D$1:$D$1000,SMALL(IF(D$1='Guias Salariais'!$C$1:$C$1000,ROW('Guias Salariais'!$C$1:$C$1000)-ROW('Guias Salariais'!$C$1)+1),ROW(24:24))),"")</f>
        <v/>
      </c>
      <c r="E25" s="495" t="str">
        <f t="shared" si="1"/>
        <v/>
      </c>
      <c r="F25" s="385" t="str" cm="1">
        <f t="array" ref="F25">IFERROR(INDEX('Guias Salariais'!$D$1:$D$1000,SMALL(IF(F$1='Guias Salariais'!$C$1:$C$1000,ROW('Guias Salariais'!$C$1:$C$1000)-ROW('Guias Salariais'!$C$1)+1),ROW(24:24))),"")</f>
        <v/>
      </c>
      <c r="G25" s="520" t="str">
        <f t="shared" si="2"/>
        <v/>
      </c>
      <c r="H25" s="276" t="str" cm="1">
        <f t="array" ref="H25">IFERROR(INDEX('Guias Salariais'!$D$1:$D$1000,SMALL(IF(H$1='Guias Salariais'!$C$1:$C$1000,ROW('Guias Salariais'!$C$1:$C$1000)-ROW('Guias Salariais'!$C$1)+1),ROW(24:24))),"")</f>
        <v/>
      </c>
      <c r="I25" s="495" t="str">
        <f t="shared" si="3"/>
        <v/>
      </c>
      <c r="J25" s="386" t="str" cm="1">
        <f t="array" ref="J25">IFERROR(INDEX('Guias Salariais'!$D$1:$D$1000,SMALL(IF(J$1='Guias Salariais'!$C$1:$C$1000,ROW('Guias Salariais'!$C$1:$C$1000)-ROW('Guias Salariais'!$C$1)+1),ROW(24:24))),"")</f>
        <v/>
      </c>
      <c r="K25" s="495" t="str">
        <f t="shared" si="4"/>
        <v/>
      </c>
      <c r="L25" s="386" t="str" cm="1">
        <f t="array" ref="L25">IFERROR(INDEX('Guias Salariais'!$D$1:$D$1000,SMALL(IF(L$1='Guias Salariais'!$C$1:$C$1000,ROW('Guias Salariais'!$C$1:$C$1000)-ROW('Guias Salariais'!$C$1)+1),ROW(24:24))),"")</f>
        <v/>
      </c>
      <c r="M25" s="520" t="str">
        <f t="shared" si="5"/>
        <v/>
      </c>
      <c r="N25" s="383" t="str" cm="1">
        <f t="array" ref="N25">IFERROR(INDEX('Guias Salariais'!$D$1:$D$1000,SMALL(IF(N$1='Guias Salariais'!$C$1:$C$1000,ROW('Guias Salariais'!$C$1:$C$1000)-ROW('Guias Salariais'!$C$1)+1),ROW(24:24))),"")</f>
        <v/>
      </c>
      <c r="O25" s="520" t="str">
        <f t="shared" si="6"/>
        <v/>
      </c>
      <c r="P25" s="276" t="str" cm="1">
        <f t="array" ref="P25">IFERROR(INDEX('Guias Salariais'!$D$1:$D$1000,SMALL(IF(P$1='Guias Salariais'!$C$1:$C$1000,ROW('Guias Salariais'!$C$1:$C$1000)-ROW('Guias Salariais'!$C$1)+1),ROW(24:24))),"")</f>
        <v/>
      </c>
      <c r="Q25" s="495" t="str">
        <f t="shared" ref="Q25:S25" si="337">IF(P25="","",AND(P25&gt;=P$105,P25&lt;=P$104))</f>
        <v/>
      </c>
      <c r="R25" s="386" t="str" cm="1">
        <f t="array" ref="R25">IFERROR(INDEX('Guias Salariais'!$D$1:$D$1000,SMALL(IF(R$1='Guias Salariais'!$C$1:$C$1000,ROW('Guias Salariais'!$C$1:$C$1000)-ROW('Guias Salariais'!$C$1)+1),ROW(24:24))),"")</f>
        <v/>
      </c>
      <c r="S25" s="495" t="str">
        <f t="shared" si="337"/>
        <v/>
      </c>
      <c r="T25" s="386" t="str" cm="1">
        <f t="array" ref="T25">IFERROR(INDEX('Guias Salariais'!$D$1:$D$1000,SMALL(IF(T$1='Guias Salariais'!$C$1:$C$1000,ROW('Guias Salariais'!$C$1:$C$1000)-ROW('Guias Salariais'!$C$1)+1),ROW(24:24))),"")</f>
        <v/>
      </c>
      <c r="U25" s="520" t="str">
        <f t="shared" ref="U25:W25" si="338">IF(T25="","",AND(T25&gt;=T$105,T25&lt;=T$104))</f>
        <v/>
      </c>
      <c r="V25" s="383" t="str" cm="1">
        <f t="array" ref="V25">IFERROR(INDEX('Guias Salariais'!$D$1:$D$1000,SMALL(IF(V$1='Guias Salariais'!$C$1:$C$1000,ROW('Guias Salariais'!$C$1:$C$1000)-ROW('Guias Salariais'!$C$1)+1),ROW(24:24))),"")</f>
        <v/>
      </c>
      <c r="W25" s="520" t="str">
        <f t="shared" si="338"/>
        <v/>
      </c>
      <c r="X25" s="276" t="str" cm="1">
        <f t="array" ref="X25">IFERROR(INDEX('Guias Salariais'!$D$1:$D$1000,SMALL(IF(X$1='Guias Salariais'!$C$1:$C$1000,ROW('Guias Salariais'!$C$1:$C$1000)-ROW('Guias Salariais'!$C$1)+1),ROW(24:24))),"")</f>
        <v/>
      </c>
      <c r="Y25" s="495" t="str">
        <f t="shared" ref="Y25:AA25" si="339">IF(X25="","",AND(X25&gt;=X$105,X25&lt;=X$104))</f>
        <v/>
      </c>
      <c r="Z25" s="386" t="str" cm="1">
        <f t="array" ref="Z25">IFERROR(INDEX('Guias Salariais'!$D$1:$D$1000,SMALL(IF(Z$1='Guias Salariais'!$C$1:$C$1000,ROW('Guias Salariais'!$C$1:$C$1000)-ROW('Guias Salariais'!$C$1)+1),ROW(24:24))),"")</f>
        <v/>
      </c>
      <c r="AA25" s="495" t="str">
        <f t="shared" si="339"/>
        <v/>
      </c>
      <c r="AB25" s="386" t="str" cm="1">
        <f t="array" ref="AB25">IFERROR(INDEX('Guias Salariais'!$D$1:$D$1000,SMALL(IF(AB$1='Guias Salariais'!$C$1:$C$1000,ROW('Guias Salariais'!$C$1:$C$1000)-ROW('Guias Salariais'!$C$1)+1),ROW(24:24))),"")</f>
        <v/>
      </c>
      <c r="AC25" s="520" t="str">
        <f t="shared" ref="AC25:AE25" si="340">IF(AB25="","",AND(AB25&gt;=AB$105,AB25&lt;=AB$104))</f>
        <v/>
      </c>
      <c r="AD25" s="383" t="str" cm="1">
        <f t="array" ref="AD25">IFERROR(INDEX('Guias Salariais'!$D$1:$D$1000,SMALL(IF(AD$1='Guias Salariais'!$C$1:$C$1000,ROW('Guias Salariais'!$C$1:$C$1000)-ROW('Guias Salariais'!$C$1)+1),ROW(24:24))),"")</f>
        <v/>
      </c>
      <c r="AE25" s="495" t="str">
        <f t="shared" si="340"/>
        <v/>
      </c>
      <c r="AF25" s="385" t="str" cm="1">
        <f t="array" ref="AF25">IFERROR(INDEX('Guias Salariais'!$D$1:$D$1000,SMALL(IF(AF$1='Guias Salariais'!$C$1:$C$1000,ROW('Guias Salariais'!$C$1:$C$1000)-ROW('Guias Salariais'!$C$1)+1),ROW(24:24))),"")</f>
        <v/>
      </c>
      <c r="AG25" s="495" t="str">
        <f t="shared" ref="AG25:AI25" si="341">IF(AF25="","",AND(AF25&gt;=AF$105,AF25&lt;=AF$104))</f>
        <v/>
      </c>
      <c r="AH25" s="385" t="str" cm="1">
        <f t="array" ref="AH25">IFERROR(INDEX('Guias Salariais'!$D$1:$D$1000,SMALL(IF(AH$1='Guias Salariais'!$C$1:$C$1000,ROW('Guias Salariais'!$C$1:$C$1000)-ROW('Guias Salariais'!$C$1)+1),ROW(24:24))),"")</f>
        <v/>
      </c>
      <c r="AI25" s="520" t="str">
        <f t="shared" si="341"/>
        <v/>
      </c>
      <c r="AJ25" s="276" t="str" cm="1">
        <f t="array" ref="AJ25">IFERROR(INDEX('Guias Salariais'!$D$1:$D$1000,SMALL(IF(AJ$1='Guias Salariais'!$C$1:$C$1000,ROW('Guias Salariais'!$C$1:$C$1000)-ROW('Guias Salariais'!$C$1)+1),ROW(24:24))),"")</f>
        <v/>
      </c>
      <c r="AK25" s="495" t="str">
        <f t="shared" ref="AK25:AM25" si="342">IF(AJ25="","",AND(AJ25&gt;=AJ$105,AJ25&lt;=AJ$104))</f>
        <v/>
      </c>
      <c r="AL25" s="386" t="str" cm="1">
        <f t="array" ref="AL25">IFERROR(INDEX('Guias Salariais'!$D$1:$D$1000,SMALL(IF(AL$1='Guias Salariais'!$C$1:$C$1000,ROW('Guias Salariais'!$C$1:$C$1000)-ROW('Guias Salariais'!$C$1)+1),ROW(24:24))),"")</f>
        <v/>
      </c>
      <c r="AM25" s="495" t="str">
        <f t="shared" si="342"/>
        <v/>
      </c>
      <c r="AN25" s="386" cm="1">
        <f t="array" ref="AN25">IFERROR(INDEX('Guias Salariais'!$D$1:$D$1000,SMALL(IF(AN$1='Guias Salariais'!$C$1:$C$1000,ROW('Guias Salariais'!$C$1:$C$1000)-ROW('Guias Salariais'!$C$1)+1),ROW(24:24))),"")</f>
        <v>12000</v>
      </c>
      <c r="AO25" s="520" t="b">
        <f t="shared" ref="AO25:AQ25" si="343">IF(AN25="","",AND(AN25&gt;=AN$105,AN25&lt;=AN$104))</f>
        <v>1</v>
      </c>
      <c r="AP25" s="383" t="str" cm="1">
        <f t="array" ref="AP25">IFERROR(INDEX('Guias Salariais'!$D$1:$D$1000,SMALL(IF(AP$1='Guias Salariais'!$C$1:$C$1000,ROW('Guias Salariais'!$C$1:$C$1000)-ROW('Guias Salariais'!$C$1)+1),ROW(24:24))),"")</f>
        <v/>
      </c>
      <c r="AQ25" s="495" t="str">
        <f t="shared" si="343"/>
        <v/>
      </c>
      <c r="AR25" s="385" t="str" cm="1">
        <f t="array" ref="AR25">IFERROR(INDEX('Guias Salariais'!$D$1:$D$1000,SMALL(IF(AR$1='Guias Salariais'!$C$1:$C$1000,ROW('Guias Salariais'!$C$1:$C$1000)-ROW('Guias Salariais'!$C$1)+1),ROW(24:24))),"")</f>
        <v/>
      </c>
      <c r="AS25" s="495" t="str">
        <f t="shared" ref="AS25:AU25" si="344">IF(AR25="","",AND(AR25&gt;=AR$105,AR25&lt;=AR$104))</f>
        <v/>
      </c>
      <c r="AT25" s="385" t="str" cm="1">
        <f t="array" ref="AT25">IFERROR(INDEX('Guias Salariais'!$D$1:$D$1000,SMALL(IF(AT$1='Guias Salariais'!$C$1:$C$1000,ROW('Guias Salariais'!$C$1:$C$1000)-ROW('Guias Salariais'!$C$1)+1),ROW(24:24))),"")</f>
        <v/>
      </c>
      <c r="AU25" s="520" t="str">
        <f t="shared" si="344"/>
        <v/>
      </c>
      <c r="AV25" s="276" t="str" cm="1">
        <f t="array" ref="AV25">IFERROR(INDEX('Guias Salariais'!$D$1:$D$1000,SMALL(IF(AV$1='Guias Salariais'!$C$1:$C$1000,ROW('Guias Salariais'!$C$1:$C$1000)-ROW('Guias Salariais'!$C$1)+1),ROW(24:24))),"")</f>
        <v/>
      </c>
      <c r="AW25" s="495" t="str">
        <f t="shared" ref="AW25:AY25" si="345">IF(AV25="","",AND(AV25&gt;=AV$105,AV25&lt;=AV$104))</f>
        <v/>
      </c>
      <c r="AX25" s="386" t="str" cm="1">
        <f t="array" ref="AX25">IFERROR(INDEX('Guias Salariais'!$D$1:$D$1000,SMALL(IF(AX$1='Guias Salariais'!$C$1:$C$1000,ROW('Guias Salariais'!$C$1:$C$1000)-ROW('Guias Salariais'!$C$1)+1),ROW(24:24))),"")</f>
        <v/>
      </c>
      <c r="AY25" s="495" t="str">
        <f t="shared" si="345"/>
        <v/>
      </c>
      <c r="AZ25" s="386" t="str" cm="1">
        <f t="array" ref="AZ25">IFERROR(INDEX('Guias Salariais'!$D$1:$D$1000,SMALL(IF(AZ$1='Guias Salariais'!$C$1:$C$1000,ROW('Guias Salariais'!$C$1:$C$1000)-ROW('Guias Salariais'!$C$1)+1),ROW(24:24))),"")</f>
        <v/>
      </c>
      <c r="BA25" s="495" t="str">
        <f t="shared" ref="BA25:BC25" si="346">IF(AZ25="","",AND(AZ25&gt;=AZ$105,AZ25&lt;=AZ$104))</f>
        <v/>
      </c>
      <c r="BB25" s="383" t="str" cm="1">
        <f t="array" ref="BB25">IFERROR(INDEX('Guias Salariais'!$D$1:$D$1000,SMALL(IF(BB$1='Guias Salariais'!$C$1:$C$1000,ROW('Guias Salariais'!$C$1:$C$1000)-ROW('Guias Salariais'!$C$1)+1),ROW(24:24))),"")</f>
        <v/>
      </c>
      <c r="BC25" s="495" t="str">
        <f t="shared" si="346"/>
        <v/>
      </c>
      <c r="BD25" s="385" t="str" cm="1">
        <f t="array" ref="BD25">IFERROR(INDEX('Guias Salariais'!$D$1:$D$1000,SMALL(IF(BD$1='Guias Salariais'!$C$1:$C$1000,ROW('Guias Salariais'!$C$1:$C$1000)-ROW('Guias Salariais'!$C$1)+1),ROW(24:24))),"")</f>
        <v/>
      </c>
      <c r="BE25" s="495" t="str">
        <f t="shared" ref="BE25:BG25" si="347">IF(BD25="","",AND(BD25&gt;=BD$105,BD25&lt;=BD$104))</f>
        <v/>
      </c>
      <c r="BF25" s="385" t="str" cm="1">
        <f t="array" ref="BF25">IFERROR(INDEX('Guias Salariais'!$D$1:$D$1000,SMALL(IF(BF$1='Guias Salariais'!$C$1:$C$1000,ROW('Guias Salariais'!$C$1:$C$1000)-ROW('Guias Salariais'!$C$1)+1),ROW(24:24))),"")</f>
        <v/>
      </c>
      <c r="BG25" s="495" t="str">
        <f t="shared" si="347"/>
        <v/>
      </c>
      <c r="BH25" s="276" t="str" cm="1">
        <f t="array" ref="BH25">IFERROR(INDEX('Guias Salariais'!$D$1:$D$1000,SMALL(IF(BH$1='Guias Salariais'!$C$1:$C$1000,ROW('Guias Salariais'!$C$1:$C$1000)-ROW('Guias Salariais'!$C$1)+1),ROW(24:24))),"")</f>
        <v/>
      </c>
      <c r="BI25" s="495" t="str">
        <f t="shared" ref="BI25:BK25" si="348">IF(BH25="","",AND(BH25&gt;=BH$105,BH25&lt;=BH$104))</f>
        <v/>
      </c>
      <c r="BJ25" s="386" t="str" cm="1">
        <f t="array" ref="BJ25">IFERROR(INDEX('Guias Salariais'!$D$1:$D$1000,SMALL(IF(BJ$1='Guias Salariais'!$C$1:$C$1000,ROW('Guias Salariais'!$C$1:$C$1000)-ROW('Guias Salariais'!$C$1)+1),ROW(24:24))),"")</f>
        <v/>
      </c>
      <c r="BK25" s="495" t="str">
        <f t="shared" si="348"/>
        <v/>
      </c>
      <c r="BL25" s="386" t="str" cm="1">
        <f t="array" ref="BL25">IFERROR(INDEX('Guias Salariais'!$D$1:$D$1000,SMALL(IF(BL$1='Guias Salariais'!$C$1:$C$1000,ROW('Guias Salariais'!$C$1:$C$1000)-ROW('Guias Salariais'!$C$1)+1),ROW(24:24))),"")</f>
        <v/>
      </c>
      <c r="BM25" s="495" t="str">
        <f t="shared" ref="BM25:BO25" si="349">IF(BL25="","",AND(BL25&gt;=BL$105,BL25&lt;=BL$104))</f>
        <v/>
      </c>
      <c r="BN25" s="383" t="str" cm="1">
        <f t="array" ref="BN25">IFERROR(INDEX('Guias Salariais'!$D$1:$D$1000,SMALL(IF(BN$1='Guias Salariais'!$C$1:$C$1000,ROW('Guias Salariais'!$C$1:$C$1000)-ROW('Guias Salariais'!$C$1)+1),ROW(24:24))),"")</f>
        <v/>
      </c>
      <c r="BO25" s="520" t="str">
        <f t="shared" si="349"/>
        <v/>
      </c>
      <c r="BP25" s="386" t="str" cm="1">
        <f t="array" ref="BP25">IFERROR(INDEX('Guias Salariais'!$D$1:$D$1000,SMALL(IF(BP$1='Guias Salariais'!$C$1:$C$1000,ROW('Guias Salariais'!$C$1:$C$1000)-ROW('Guias Salariais'!$C$1)+1),ROW(24:24))),"")</f>
        <v/>
      </c>
      <c r="BQ25" s="495" t="str">
        <f t="shared" ref="BQ25" si="350">IF(BP25="","",AND(BP25&gt;=BP$105,BP25&lt;=BP$104))</f>
        <v/>
      </c>
      <c r="BR25" s="386" t="str" cm="1">
        <f t="array" ref="BR25">IFERROR(INDEX('Guias Salariais'!$D$1:$D$1000,SMALL(IF(BR$1='Guias Salariais'!$C$1:$C$1000,ROW('Guias Salariais'!$C$1:$C$1000)-ROW('Guias Salariais'!$C$1)+1),ROW(24:24))),"")</f>
        <v/>
      </c>
      <c r="BS25" s="520" t="str">
        <f t="shared" ref="BS25" si="351">IF(BR25="","",AND(BR25&gt;=BR$105,BR25&lt;=BR$104))</f>
        <v/>
      </c>
    </row>
    <row r="26" spans="1:71" x14ac:dyDescent="0.25">
      <c r="A26" s="692"/>
      <c r="B26" s="383" t="str" cm="1">
        <f t="array" ref="B26">IFERROR(INDEX('Guias Salariais'!$D$1:$D$1000,SMALL(IF(B$1='Guias Salariais'!$C$1:$C$1000,ROW('Guias Salariais'!$C$1:$C$1000)-ROW('Guias Salariais'!$C$1)+1),ROW(25:25))),"")</f>
        <v/>
      </c>
      <c r="C26" s="495" t="str">
        <f t="shared" si="0"/>
        <v/>
      </c>
      <c r="D26" s="385" t="str" cm="1">
        <f t="array" ref="D26">IFERROR(INDEX('Guias Salariais'!$D$1:$D$1000,SMALL(IF(D$1='Guias Salariais'!$C$1:$C$1000,ROW('Guias Salariais'!$C$1:$C$1000)-ROW('Guias Salariais'!$C$1)+1),ROW(25:25))),"")</f>
        <v/>
      </c>
      <c r="E26" s="495" t="str">
        <f t="shared" si="1"/>
        <v/>
      </c>
      <c r="F26" s="385" t="str" cm="1">
        <f t="array" ref="F26">IFERROR(INDEX('Guias Salariais'!$D$1:$D$1000,SMALL(IF(F$1='Guias Salariais'!$C$1:$C$1000,ROW('Guias Salariais'!$C$1:$C$1000)-ROW('Guias Salariais'!$C$1)+1),ROW(25:25))),"")</f>
        <v/>
      </c>
      <c r="G26" s="520" t="str">
        <f t="shared" si="2"/>
        <v/>
      </c>
      <c r="H26" s="276" t="str" cm="1">
        <f t="array" ref="H26">IFERROR(INDEX('Guias Salariais'!$D$1:$D$1000,SMALL(IF(H$1='Guias Salariais'!$C$1:$C$1000,ROW('Guias Salariais'!$C$1:$C$1000)-ROW('Guias Salariais'!$C$1)+1),ROW(25:25))),"")</f>
        <v/>
      </c>
      <c r="I26" s="495" t="str">
        <f t="shared" si="3"/>
        <v/>
      </c>
      <c r="J26" s="386" t="str" cm="1">
        <f t="array" ref="J26">IFERROR(INDEX('Guias Salariais'!$D$1:$D$1000,SMALL(IF(J$1='Guias Salariais'!$C$1:$C$1000,ROW('Guias Salariais'!$C$1:$C$1000)-ROW('Guias Salariais'!$C$1)+1),ROW(25:25))),"")</f>
        <v/>
      </c>
      <c r="K26" s="495" t="str">
        <f t="shared" si="4"/>
        <v/>
      </c>
      <c r="L26" s="386" t="str" cm="1">
        <f t="array" ref="L26">IFERROR(INDEX('Guias Salariais'!$D$1:$D$1000,SMALL(IF(L$1='Guias Salariais'!$C$1:$C$1000,ROW('Guias Salariais'!$C$1:$C$1000)-ROW('Guias Salariais'!$C$1)+1),ROW(25:25))),"")</f>
        <v/>
      </c>
      <c r="M26" s="520" t="str">
        <f t="shared" si="5"/>
        <v/>
      </c>
      <c r="N26" s="383" t="str" cm="1">
        <f t="array" ref="N26">IFERROR(INDEX('Guias Salariais'!$D$1:$D$1000,SMALL(IF(N$1='Guias Salariais'!$C$1:$C$1000,ROW('Guias Salariais'!$C$1:$C$1000)-ROW('Guias Salariais'!$C$1)+1),ROW(25:25))),"")</f>
        <v/>
      </c>
      <c r="O26" s="520" t="str">
        <f t="shared" si="6"/>
        <v/>
      </c>
      <c r="P26" s="276" t="str" cm="1">
        <f t="array" ref="P26">IFERROR(INDEX('Guias Salariais'!$D$1:$D$1000,SMALL(IF(P$1='Guias Salariais'!$C$1:$C$1000,ROW('Guias Salariais'!$C$1:$C$1000)-ROW('Guias Salariais'!$C$1)+1),ROW(25:25))),"")</f>
        <v/>
      </c>
      <c r="Q26" s="495" t="str">
        <f t="shared" ref="Q26:S26" si="352">IF(P26="","",AND(P26&gt;=P$105,P26&lt;=P$104))</f>
        <v/>
      </c>
      <c r="R26" s="386" t="str" cm="1">
        <f t="array" ref="R26">IFERROR(INDEX('Guias Salariais'!$D$1:$D$1000,SMALL(IF(R$1='Guias Salariais'!$C$1:$C$1000,ROW('Guias Salariais'!$C$1:$C$1000)-ROW('Guias Salariais'!$C$1)+1),ROW(25:25))),"")</f>
        <v/>
      </c>
      <c r="S26" s="495" t="str">
        <f t="shared" si="352"/>
        <v/>
      </c>
      <c r="T26" s="386" t="str" cm="1">
        <f t="array" ref="T26">IFERROR(INDEX('Guias Salariais'!$D$1:$D$1000,SMALL(IF(T$1='Guias Salariais'!$C$1:$C$1000,ROW('Guias Salariais'!$C$1:$C$1000)-ROW('Guias Salariais'!$C$1)+1),ROW(25:25))),"")</f>
        <v/>
      </c>
      <c r="U26" s="520" t="str">
        <f t="shared" ref="U26:W26" si="353">IF(T26="","",AND(T26&gt;=T$105,T26&lt;=T$104))</f>
        <v/>
      </c>
      <c r="V26" s="383" t="str" cm="1">
        <f t="array" ref="V26">IFERROR(INDEX('Guias Salariais'!$D$1:$D$1000,SMALL(IF(V$1='Guias Salariais'!$C$1:$C$1000,ROW('Guias Salariais'!$C$1:$C$1000)-ROW('Guias Salariais'!$C$1)+1),ROW(25:25))),"")</f>
        <v/>
      </c>
      <c r="W26" s="520" t="str">
        <f t="shared" si="353"/>
        <v/>
      </c>
      <c r="X26" s="276" t="str" cm="1">
        <f t="array" ref="X26">IFERROR(INDEX('Guias Salariais'!$D$1:$D$1000,SMALL(IF(X$1='Guias Salariais'!$C$1:$C$1000,ROW('Guias Salariais'!$C$1:$C$1000)-ROW('Guias Salariais'!$C$1)+1),ROW(25:25))),"")</f>
        <v/>
      </c>
      <c r="Y26" s="495" t="str">
        <f t="shared" ref="Y26:AA26" si="354">IF(X26="","",AND(X26&gt;=X$105,X26&lt;=X$104))</f>
        <v/>
      </c>
      <c r="Z26" s="386" t="str" cm="1">
        <f t="array" ref="Z26">IFERROR(INDEX('Guias Salariais'!$D$1:$D$1000,SMALL(IF(Z$1='Guias Salariais'!$C$1:$C$1000,ROW('Guias Salariais'!$C$1:$C$1000)-ROW('Guias Salariais'!$C$1)+1),ROW(25:25))),"")</f>
        <v/>
      </c>
      <c r="AA26" s="495" t="str">
        <f t="shared" si="354"/>
        <v/>
      </c>
      <c r="AB26" s="386" t="str" cm="1">
        <f t="array" ref="AB26">IFERROR(INDEX('Guias Salariais'!$D$1:$D$1000,SMALL(IF(AB$1='Guias Salariais'!$C$1:$C$1000,ROW('Guias Salariais'!$C$1:$C$1000)-ROW('Guias Salariais'!$C$1)+1),ROW(25:25))),"")</f>
        <v/>
      </c>
      <c r="AC26" s="520" t="str">
        <f t="shared" ref="AC26:AE26" si="355">IF(AB26="","",AND(AB26&gt;=AB$105,AB26&lt;=AB$104))</f>
        <v/>
      </c>
      <c r="AD26" s="383" t="str" cm="1">
        <f t="array" ref="AD26">IFERROR(INDEX('Guias Salariais'!$D$1:$D$1000,SMALL(IF(AD$1='Guias Salariais'!$C$1:$C$1000,ROW('Guias Salariais'!$C$1:$C$1000)-ROW('Guias Salariais'!$C$1)+1),ROW(25:25))),"")</f>
        <v/>
      </c>
      <c r="AE26" s="495" t="str">
        <f t="shared" si="355"/>
        <v/>
      </c>
      <c r="AF26" s="385" t="str" cm="1">
        <f t="array" ref="AF26">IFERROR(INDEX('Guias Salariais'!$D$1:$D$1000,SMALL(IF(AF$1='Guias Salariais'!$C$1:$C$1000,ROW('Guias Salariais'!$C$1:$C$1000)-ROW('Guias Salariais'!$C$1)+1),ROW(25:25))),"")</f>
        <v/>
      </c>
      <c r="AG26" s="495" t="str">
        <f t="shared" ref="AG26:AI26" si="356">IF(AF26="","",AND(AF26&gt;=AF$105,AF26&lt;=AF$104))</f>
        <v/>
      </c>
      <c r="AH26" s="385" t="str" cm="1">
        <f t="array" ref="AH26">IFERROR(INDEX('Guias Salariais'!$D$1:$D$1000,SMALL(IF(AH$1='Guias Salariais'!$C$1:$C$1000,ROW('Guias Salariais'!$C$1:$C$1000)-ROW('Guias Salariais'!$C$1)+1),ROW(25:25))),"")</f>
        <v/>
      </c>
      <c r="AI26" s="520" t="str">
        <f t="shared" si="356"/>
        <v/>
      </c>
      <c r="AJ26" s="276" t="str" cm="1">
        <f t="array" ref="AJ26">IFERROR(INDEX('Guias Salariais'!$D$1:$D$1000,SMALL(IF(AJ$1='Guias Salariais'!$C$1:$C$1000,ROW('Guias Salariais'!$C$1:$C$1000)-ROW('Guias Salariais'!$C$1)+1),ROW(25:25))),"")</f>
        <v/>
      </c>
      <c r="AK26" s="495" t="str">
        <f t="shared" ref="AK26:AM26" si="357">IF(AJ26="","",AND(AJ26&gt;=AJ$105,AJ26&lt;=AJ$104))</f>
        <v/>
      </c>
      <c r="AL26" s="386" t="str" cm="1">
        <f t="array" ref="AL26">IFERROR(INDEX('Guias Salariais'!$D$1:$D$1000,SMALL(IF(AL$1='Guias Salariais'!$C$1:$C$1000,ROW('Guias Salariais'!$C$1:$C$1000)-ROW('Guias Salariais'!$C$1)+1),ROW(25:25))),"")</f>
        <v/>
      </c>
      <c r="AM26" s="495" t="str">
        <f t="shared" si="357"/>
        <v/>
      </c>
      <c r="AN26" s="386" cm="1">
        <f t="array" ref="AN26">IFERROR(INDEX('Guias Salariais'!$D$1:$D$1000,SMALL(IF(AN$1='Guias Salariais'!$C$1:$C$1000,ROW('Guias Salariais'!$C$1:$C$1000)-ROW('Guias Salariais'!$C$1)+1),ROW(25:25))),"")</f>
        <v>13000</v>
      </c>
      <c r="AO26" s="520" t="b">
        <f t="shared" ref="AO26:AQ26" si="358">IF(AN26="","",AND(AN26&gt;=AN$105,AN26&lt;=AN$104))</f>
        <v>0</v>
      </c>
      <c r="AP26" s="383" t="str" cm="1">
        <f t="array" ref="AP26">IFERROR(INDEX('Guias Salariais'!$D$1:$D$1000,SMALL(IF(AP$1='Guias Salariais'!$C$1:$C$1000,ROW('Guias Salariais'!$C$1:$C$1000)-ROW('Guias Salariais'!$C$1)+1),ROW(25:25))),"")</f>
        <v/>
      </c>
      <c r="AQ26" s="495" t="str">
        <f t="shared" si="358"/>
        <v/>
      </c>
      <c r="AR26" s="385" t="str" cm="1">
        <f t="array" ref="AR26">IFERROR(INDEX('Guias Salariais'!$D$1:$D$1000,SMALL(IF(AR$1='Guias Salariais'!$C$1:$C$1000,ROW('Guias Salariais'!$C$1:$C$1000)-ROW('Guias Salariais'!$C$1)+1),ROW(25:25))),"")</f>
        <v/>
      </c>
      <c r="AS26" s="495" t="str">
        <f t="shared" ref="AS26:AU26" si="359">IF(AR26="","",AND(AR26&gt;=AR$105,AR26&lt;=AR$104))</f>
        <v/>
      </c>
      <c r="AT26" s="385" t="str" cm="1">
        <f t="array" ref="AT26">IFERROR(INDEX('Guias Salariais'!$D$1:$D$1000,SMALL(IF(AT$1='Guias Salariais'!$C$1:$C$1000,ROW('Guias Salariais'!$C$1:$C$1000)-ROW('Guias Salariais'!$C$1)+1),ROW(25:25))),"")</f>
        <v/>
      </c>
      <c r="AU26" s="520" t="str">
        <f t="shared" si="359"/>
        <v/>
      </c>
      <c r="AV26" s="276" t="str" cm="1">
        <f t="array" ref="AV26">IFERROR(INDEX('Guias Salariais'!$D$1:$D$1000,SMALL(IF(AV$1='Guias Salariais'!$C$1:$C$1000,ROW('Guias Salariais'!$C$1:$C$1000)-ROW('Guias Salariais'!$C$1)+1),ROW(25:25))),"")</f>
        <v/>
      </c>
      <c r="AW26" s="495" t="str">
        <f t="shared" ref="AW26:AY26" si="360">IF(AV26="","",AND(AV26&gt;=AV$105,AV26&lt;=AV$104))</f>
        <v/>
      </c>
      <c r="AX26" s="386" t="str" cm="1">
        <f t="array" ref="AX26">IFERROR(INDEX('Guias Salariais'!$D$1:$D$1000,SMALL(IF(AX$1='Guias Salariais'!$C$1:$C$1000,ROW('Guias Salariais'!$C$1:$C$1000)-ROW('Guias Salariais'!$C$1)+1),ROW(25:25))),"")</f>
        <v/>
      </c>
      <c r="AY26" s="495" t="str">
        <f t="shared" si="360"/>
        <v/>
      </c>
      <c r="AZ26" s="386" t="str" cm="1">
        <f t="array" ref="AZ26">IFERROR(INDEX('Guias Salariais'!$D$1:$D$1000,SMALL(IF(AZ$1='Guias Salariais'!$C$1:$C$1000,ROW('Guias Salariais'!$C$1:$C$1000)-ROW('Guias Salariais'!$C$1)+1),ROW(25:25))),"")</f>
        <v/>
      </c>
      <c r="BA26" s="495" t="str">
        <f t="shared" ref="BA26:BC26" si="361">IF(AZ26="","",AND(AZ26&gt;=AZ$105,AZ26&lt;=AZ$104))</f>
        <v/>
      </c>
      <c r="BB26" s="383" t="str" cm="1">
        <f t="array" ref="BB26">IFERROR(INDEX('Guias Salariais'!$D$1:$D$1000,SMALL(IF(BB$1='Guias Salariais'!$C$1:$C$1000,ROW('Guias Salariais'!$C$1:$C$1000)-ROW('Guias Salariais'!$C$1)+1),ROW(25:25))),"")</f>
        <v/>
      </c>
      <c r="BC26" s="495" t="str">
        <f t="shared" si="361"/>
        <v/>
      </c>
      <c r="BD26" s="385" t="str" cm="1">
        <f t="array" ref="BD26">IFERROR(INDEX('Guias Salariais'!$D$1:$D$1000,SMALL(IF(BD$1='Guias Salariais'!$C$1:$C$1000,ROW('Guias Salariais'!$C$1:$C$1000)-ROW('Guias Salariais'!$C$1)+1),ROW(25:25))),"")</f>
        <v/>
      </c>
      <c r="BE26" s="495" t="str">
        <f t="shared" ref="BE26:BG26" si="362">IF(BD26="","",AND(BD26&gt;=BD$105,BD26&lt;=BD$104))</f>
        <v/>
      </c>
      <c r="BF26" s="385" t="str" cm="1">
        <f t="array" ref="BF26">IFERROR(INDEX('Guias Salariais'!$D$1:$D$1000,SMALL(IF(BF$1='Guias Salariais'!$C$1:$C$1000,ROW('Guias Salariais'!$C$1:$C$1000)-ROW('Guias Salariais'!$C$1)+1),ROW(25:25))),"")</f>
        <v/>
      </c>
      <c r="BG26" s="495" t="str">
        <f t="shared" si="362"/>
        <v/>
      </c>
      <c r="BH26" s="276" t="str" cm="1">
        <f t="array" ref="BH26">IFERROR(INDEX('Guias Salariais'!$D$1:$D$1000,SMALL(IF(BH$1='Guias Salariais'!$C$1:$C$1000,ROW('Guias Salariais'!$C$1:$C$1000)-ROW('Guias Salariais'!$C$1)+1),ROW(25:25))),"")</f>
        <v/>
      </c>
      <c r="BI26" s="495" t="str">
        <f t="shared" ref="BI26:BK26" si="363">IF(BH26="","",AND(BH26&gt;=BH$105,BH26&lt;=BH$104))</f>
        <v/>
      </c>
      <c r="BJ26" s="386" t="str" cm="1">
        <f t="array" ref="BJ26">IFERROR(INDEX('Guias Salariais'!$D$1:$D$1000,SMALL(IF(BJ$1='Guias Salariais'!$C$1:$C$1000,ROW('Guias Salariais'!$C$1:$C$1000)-ROW('Guias Salariais'!$C$1)+1),ROW(25:25))),"")</f>
        <v/>
      </c>
      <c r="BK26" s="495" t="str">
        <f t="shared" si="363"/>
        <v/>
      </c>
      <c r="BL26" s="386" t="str" cm="1">
        <f t="array" ref="BL26">IFERROR(INDEX('Guias Salariais'!$D$1:$D$1000,SMALL(IF(BL$1='Guias Salariais'!$C$1:$C$1000,ROW('Guias Salariais'!$C$1:$C$1000)-ROW('Guias Salariais'!$C$1)+1),ROW(25:25))),"")</f>
        <v/>
      </c>
      <c r="BM26" s="495" t="str">
        <f t="shared" ref="BM26:BO26" si="364">IF(BL26="","",AND(BL26&gt;=BL$105,BL26&lt;=BL$104))</f>
        <v/>
      </c>
      <c r="BN26" s="383" t="str" cm="1">
        <f t="array" ref="BN26">IFERROR(INDEX('Guias Salariais'!$D$1:$D$1000,SMALL(IF(BN$1='Guias Salariais'!$C$1:$C$1000,ROW('Guias Salariais'!$C$1:$C$1000)-ROW('Guias Salariais'!$C$1)+1),ROW(25:25))),"")</f>
        <v/>
      </c>
      <c r="BO26" s="520" t="str">
        <f t="shared" si="364"/>
        <v/>
      </c>
      <c r="BP26" s="386" t="str" cm="1">
        <f t="array" ref="BP26">IFERROR(INDEX('Guias Salariais'!$D$1:$D$1000,SMALL(IF(BP$1='Guias Salariais'!$C$1:$C$1000,ROW('Guias Salariais'!$C$1:$C$1000)-ROW('Guias Salariais'!$C$1)+1),ROW(25:25))),"")</f>
        <v/>
      </c>
      <c r="BQ26" s="495" t="str">
        <f t="shared" ref="BQ26" si="365">IF(BP26="","",AND(BP26&gt;=BP$105,BP26&lt;=BP$104))</f>
        <v/>
      </c>
      <c r="BR26" s="386" t="str" cm="1">
        <f t="array" ref="BR26">IFERROR(INDEX('Guias Salariais'!$D$1:$D$1000,SMALL(IF(BR$1='Guias Salariais'!$C$1:$C$1000,ROW('Guias Salariais'!$C$1:$C$1000)-ROW('Guias Salariais'!$C$1)+1),ROW(25:25))),"")</f>
        <v/>
      </c>
      <c r="BS26" s="520" t="str">
        <f t="shared" ref="BS26" si="366">IF(BR26="","",AND(BR26&gt;=BR$105,BR26&lt;=BR$104))</f>
        <v/>
      </c>
    </row>
    <row r="27" spans="1:71" x14ac:dyDescent="0.25">
      <c r="A27" s="692"/>
      <c r="B27" s="383" t="str" cm="1">
        <f t="array" ref="B27">IFERROR(INDEX('Guias Salariais'!$D$1:$D$1000,SMALL(IF(B$1='Guias Salariais'!$C$1:$C$1000,ROW('Guias Salariais'!$C$1:$C$1000)-ROW('Guias Salariais'!$C$1)+1),ROW(26:26))),"")</f>
        <v/>
      </c>
      <c r="C27" s="495" t="str">
        <f t="shared" si="0"/>
        <v/>
      </c>
      <c r="D27" s="385" t="str" cm="1">
        <f t="array" ref="D27">IFERROR(INDEX('Guias Salariais'!$D$1:$D$1000,SMALL(IF(D$1='Guias Salariais'!$C$1:$C$1000,ROW('Guias Salariais'!$C$1:$C$1000)-ROW('Guias Salariais'!$C$1)+1),ROW(26:26))),"")</f>
        <v/>
      </c>
      <c r="E27" s="495" t="str">
        <f t="shared" si="1"/>
        <v/>
      </c>
      <c r="F27" s="385" t="str" cm="1">
        <f t="array" ref="F27">IFERROR(INDEX('Guias Salariais'!$D$1:$D$1000,SMALL(IF(F$1='Guias Salariais'!$C$1:$C$1000,ROW('Guias Salariais'!$C$1:$C$1000)-ROW('Guias Salariais'!$C$1)+1),ROW(26:26))),"")</f>
        <v/>
      </c>
      <c r="G27" s="520" t="str">
        <f t="shared" si="2"/>
        <v/>
      </c>
      <c r="H27" s="276" t="str" cm="1">
        <f t="array" ref="H27">IFERROR(INDEX('Guias Salariais'!$D$1:$D$1000,SMALL(IF(H$1='Guias Salariais'!$C$1:$C$1000,ROW('Guias Salariais'!$C$1:$C$1000)-ROW('Guias Salariais'!$C$1)+1),ROW(26:26))),"")</f>
        <v/>
      </c>
      <c r="I27" s="495" t="str">
        <f t="shared" si="3"/>
        <v/>
      </c>
      <c r="J27" s="386" t="str" cm="1">
        <f t="array" ref="J27">IFERROR(INDEX('Guias Salariais'!$D$1:$D$1000,SMALL(IF(J$1='Guias Salariais'!$C$1:$C$1000,ROW('Guias Salariais'!$C$1:$C$1000)-ROW('Guias Salariais'!$C$1)+1),ROW(26:26))),"")</f>
        <v/>
      </c>
      <c r="K27" s="495" t="str">
        <f t="shared" si="4"/>
        <v/>
      </c>
      <c r="L27" s="386" t="str" cm="1">
        <f t="array" ref="L27">IFERROR(INDEX('Guias Salariais'!$D$1:$D$1000,SMALL(IF(L$1='Guias Salariais'!$C$1:$C$1000,ROW('Guias Salariais'!$C$1:$C$1000)-ROW('Guias Salariais'!$C$1)+1),ROW(26:26))),"")</f>
        <v/>
      </c>
      <c r="M27" s="520" t="str">
        <f t="shared" si="5"/>
        <v/>
      </c>
      <c r="N27" s="383" t="str" cm="1">
        <f t="array" ref="N27">IFERROR(INDEX('Guias Salariais'!$D$1:$D$1000,SMALL(IF(N$1='Guias Salariais'!$C$1:$C$1000,ROW('Guias Salariais'!$C$1:$C$1000)-ROW('Guias Salariais'!$C$1)+1),ROW(26:26))),"")</f>
        <v/>
      </c>
      <c r="O27" s="520" t="str">
        <f t="shared" si="6"/>
        <v/>
      </c>
      <c r="P27" s="276" t="str" cm="1">
        <f t="array" ref="P27">IFERROR(INDEX('Guias Salariais'!$D$1:$D$1000,SMALL(IF(P$1='Guias Salariais'!$C$1:$C$1000,ROW('Guias Salariais'!$C$1:$C$1000)-ROW('Guias Salariais'!$C$1)+1),ROW(26:26))),"")</f>
        <v/>
      </c>
      <c r="Q27" s="495" t="str">
        <f t="shared" ref="Q27:S27" si="367">IF(P27="","",AND(P27&gt;=P$105,P27&lt;=P$104))</f>
        <v/>
      </c>
      <c r="R27" s="386" t="str" cm="1">
        <f t="array" ref="R27">IFERROR(INDEX('Guias Salariais'!$D$1:$D$1000,SMALL(IF(R$1='Guias Salariais'!$C$1:$C$1000,ROW('Guias Salariais'!$C$1:$C$1000)-ROW('Guias Salariais'!$C$1)+1),ROW(26:26))),"")</f>
        <v/>
      </c>
      <c r="S27" s="495" t="str">
        <f t="shared" si="367"/>
        <v/>
      </c>
      <c r="T27" s="386" t="str" cm="1">
        <f t="array" ref="T27">IFERROR(INDEX('Guias Salariais'!$D$1:$D$1000,SMALL(IF(T$1='Guias Salariais'!$C$1:$C$1000,ROW('Guias Salariais'!$C$1:$C$1000)-ROW('Guias Salariais'!$C$1)+1),ROW(26:26))),"")</f>
        <v/>
      </c>
      <c r="U27" s="520" t="str">
        <f t="shared" ref="U27:W27" si="368">IF(T27="","",AND(T27&gt;=T$105,T27&lt;=T$104))</f>
        <v/>
      </c>
      <c r="V27" s="383" t="str" cm="1">
        <f t="array" ref="V27">IFERROR(INDEX('Guias Salariais'!$D$1:$D$1000,SMALL(IF(V$1='Guias Salariais'!$C$1:$C$1000,ROW('Guias Salariais'!$C$1:$C$1000)-ROW('Guias Salariais'!$C$1)+1),ROW(26:26))),"")</f>
        <v/>
      </c>
      <c r="W27" s="520" t="str">
        <f t="shared" si="368"/>
        <v/>
      </c>
      <c r="X27" s="276" t="str" cm="1">
        <f t="array" ref="X27">IFERROR(INDEX('Guias Salariais'!$D$1:$D$1000,SMALL(IF(X$1='Guias Salariais'!$C$1:$C$1000,ROW('Guias Salariais'!$C$1:$C$1000)-ROW('Guias Salariais'!$C$1)+1),ROW(26:26))),"")</f>
        <v/>
      </c>
      <c r="Y27" s="495" t="str">
        <f t="shared" ref="Y27:AA27" si="369">IF(X27="","",AND(X27&gt;=X$105,X27&lt;=X$104))</f>
        <v/>
      </c>
      <c r="Z27" s="386" t="str" cm="1">
        <f t="array" ref="Z27">IFERROR(INDEX('Guias Salariais'!$D$1:$D$1000,SMALL(IF(Z$1='Guias Salariais'!$C$1:$C$1000,ROW('Guias Salariais'!$C$1:$C$1000)-ROW('Guias Salariais'!$C$1)+1),ROW(26:26))),"")</f>
        <v/>
      </c>
      <c r="AA27" s="495" t="str">
        <f t="shared" si="369"/>
        <v/>
      </c>
      <c r="AB27" s="386" t="str" cm="1">
        <f t="array" ref="AB27">IFERROR(INDEX('Guias Salariais'!$D$1:$D$1000,SMALL(IF(AB$1='Guias Salariais'!$C$1:$C$1000,ROW('Guias Salariais'!$C$1:$C$1000)-ROW('Guias Salariais'!$C$1)+1),ROW(26:26))),"")</f>
        <v/>
      </c>
      <c r="AC27" s="520" t="str">
        <f t="shared" ref="AC27:AE27" si="370">IF(AB27="","",AND(AB27&gt;=AB$105,AB27&lt;=AB$104))</f>
        <v/>
      </c>
      <c r="AD27" s="383" t="str" cm="1">
        <f t="array" ref="AD27">IFERROR(INDEX('Guias Salariais'!$D$1:$D$1000,SMALL(IF(AD$1='Guias Salariais'!$C$1:$C$1000,ROW('Guias Salariais'!$C$1:$C$1000)-ROW('Guias Salariais'!$C$1)+1),ROW(26:26))),"")</f>
        <v/>
      </c>
      <c r="AE27" s="495" t="str">
        <f t="shared" si="370"/>
        <v/>
      </c>
      <c r="AF27" s="385" t="str" cm="1">
        <f t="array" ref="AF27">IFERROR(INDEX('Guias Salariais'!$D$1:$D$1000,SMALL(IF(AF$1='Guias Salariais'!$C$1:$C$1000,ROW('Guias Salariais'!$C$1:$C$1000)-ROW('Guias Salariais'!$C$1)+1),ROW(26:26))),"")</f>
        <v/>
      </c>
      <c r="AG27" s="495" t="str">
        <f t="shared" ref="AG27:AI27" si="371">IF(AF27="","",AND(AF27&gt;=AF$105,AF27&lt;=AF$104))</f>
        <v/>
      </c>
      <c r="AH27" s="385" t="str" cm="1">
        <f t="array" ref="AH27">IFERROR(INDEX('Guias Salariais'!$D$1:$D$1000,SMALL(IF(AH$1='Guias Salariais'!$C$1:$C$1000,ROW('Guias Salariais'!$C$1:$C$1000)-ROW('Guias Salariais'!$C$1)+1),ROW(26:26))),"")</f>
        <v/>
      </c>
      <c r="AI27" s="520" t="str">
        <f t="shared" si="371"/>
        <v/>
      </c>
      <c r="AJ27" s="276" t="str" cm="1">
        <f t="array" ref="AJ27">IFERROR(INDEX('Guias Salariais'!$D$1:$D$1000,SMALL(IF(AJ$1='Guias Salariais'!$C$1:$C$1000,ROW('Guias Salariais'!$C$1:$C$1000)-ROW('Guias Salariais'!$C$1)+1),ROW(26:26))),"")</f>
        <v/>
      </c>
      <c r="AK27" s="495" t="str">
        <f t="shared" ref="AK27:AM27" si="372">IF(AJ27="","",AND(AJ27&gt;=AJ$105,AJ27&lt;=AJ$104))</f>
        <v/>
      </c>
      <c r="AL27" s="386" t="str" cm="1">
        <f t="array" ref="AL27">IFERROR(INDEX('Guias Salariais'!$D$1:$D$1000,SMALL(IF(AL$1='Guias Salariais'!$C$1:$C$1000,ROW('Guias Salariais'!$C$1:$C$1000)-ROW('Guias Salariais'!$C$1)+1),ROW(26:26))),"")</f>
        <v/>
      </c>
      <c r="AM27" s="495" t="str">
        <f t="shared" si="372"/>
        <v/>
      </c>
      <c r="AN27" s="386" cm="1">
        <f t="array" ref="AN27">IFERROR(INDEX('Guias Salariais'!$D$1:$D$1000,SMALL(IF(AN$1='Guias Salariais'!$C$1:$C$1000,ROW('Guias Salariais'!$C$1:$C$1000)-ROW('Guias Salariais'!$C$1)+1),ROW(26:26))),"")</f>
        <v>5666.6699999999992</v>
      </c>
      <c r="AO27" s="520" t="b">
        <f t="shared" ref="AO27:AQ27" si="373">IF(AN27="","",AND(AN27&gt;=AN$105,AN27&lt;=AN$104))</f>
        <v>0</v>
      </c>
      <c r="AP27" s="383" t="str" cm="1">
        <f t="array" ref="AP27">IFERROR(INDEX('Guias Salariais'!$D$1:$D$1000,SMALL(IF(AP$1='Guias Salariais'!$C$1:$C$1000,ROW('Guias Salariais'!$C$1:$C$1000)-ROW('Guias Salariais'!$C$1)+1),ROW(26:26))),"")</f>
        <v/>
      </c>
      <c r="AQ27" s="495" t="str">
        <f t="shared" si="373"/>
        <v/>
      </c>
      <c r="AR27" s="385" t="str" cm="1">
        <f t="array" ref="AR27">IFERROR(INDEX('Guias Salariais'!$D$1:$D$1000,SMALL(IF(AR$1='Guias Salariais'!$C$1:$C$1000,ROW('Guias Salariais'!$C$1:$C$1000)-ROW('Guias Salariais'!$C$1)+1),ROW(26:26))),"")</f>
        <v/>
      </c>
      <c r="AS27" s="495" t="str">
        <f t="shared" ref="AS27:AU27" si="374">IF(AR27="","",AND(AR27&gt;=AR$105,AR27&lt;=AR$104))</f>
        <v/>
      </c>
      <c r="AT27" s="385" t="str" cm="1">
        <f t="array" ref="AT27">IFERROR(INDEX('Guias Salariais'!$D$1:$D$1000,SMALL(IF(AT$1='Guias Salariais'!$C$1:$C$1000,ROW('Guias Salariais'!$C$1:$C$1000)-ROW('Guias Salariais'!$C$1)+1),ROW(26:26))),"")</f>
        <v/>
      </c>
      <c r="AU27" s="520" t="str">
        <f t="shared" si="374"/>
        <v/>
      </c>
      <c r="AV27" s="276" t="str" cm="1">
        <f t="array" ref="AV27">IFERROR(INDEX('Guias Salariais'!$D$1:$D$1000,SMALL(IF(AV$1='Guias Salariais'!$C$1:$C$1000,ROW('Guias Salariais'!$C$1:$C$1000)-ROW('Guias Salariais'!$C$1)+1),ROW(26:26))),"")</f>
        <v/>
      </c>
      <c r="AW27" s="495" t="str">
        <f t="shared" ref="AW27:AY27" si="375">IF(AV27="","",AND(AV27&gt;=AV$105,AV27&lt;=AV$104))</f>
        <v/>
      </c>
      <c r="AX27" s="386" t="str" cm="1">
        <f t="array" ref="AX27">IFERROR(INDEX('Guias Salariais'!$D$1:$D$1000,SMALL(IF(AX$1='Guias Salariais'!$C$1:$C$1000,ROW('Guias Salariais'!$C$1:$C$1000)-ROW('Guias Salariais'!$C$1)+1),ROW(26:26))),"")</f>
        <v/>
      </c>
      <c r="AY27" s="495" t="str">
        <f t="shared" si="375"/>
        <v/>
      </c>
      <c r="AZ27" s="386" t="str" cm="1">
        <f t="array" ref="AZ27">IFERROR(INDEX('Guias Salariais'!$D$1:$D$1000,SMALL(IF(AZ$1='Guias Salariais'!$C$1:$C$1000,ROW('Guias Salariais'!$C$1:$C$1000)-ROW('Guias Salariais'!$C$1)+1),ROW(26:26))),"")</f>
        <v/>
      </c>
      <c r="BA27" s="495" t="str">
        <f t="shared" ref="BA27:BC27" si="376">IF(AZ27="","",AND(AZ27&gt;=AZ$105,AZ27&lt;=AZ$104))</f>
        <v/>
      </c>
      <c r="BB27" s="383" t="str" cm="1">
        <f t="array" ref="BB27">IFERROR(INDEX('Guias Salariais'!$D$1:$D$1000,SMALL(IF(BB$1='Guias Salariais'!$C$1:$C$1000,ROW('Guias Salariais'!$C$1:$C$1000)-ROW('Guias Salariais'!$C$1)+1),ROW(26:26))),"")</f>
        <v/>
      </c>
      <c r="BC27" s="495" t="str">
        <f t="shared" si="376"/>
        <v/>
      </c>
      <c r="BD27" s="385" t="str" cm="1">
        <f t="array" ref="BD27">IFERROR(INDEX('Guias Salariais'!$D$1:$D$1000,SMALL(IF(BD$1='Guias Salariais'!$C$1:$C$1000,ROW('Guias Salariais'!$C$1:$C$1000)-ROW('Guias Salariais'!$C$1)+1),ROW(26:26))),"")</f>
        <v/>
      </c>
      <c r="BE27" s="495" t="str">
        <f t="shared" ref="BE27:BG27" si="377">IF(BD27="","",AND(BD27&gt;=BD$105,BD27&lt;=BD$104))</f>
        <v/>
      </c>
      <c r="BF27" s="385" t="str" cm="1">
        <f t="array" ref="BF27">IFERROR(INDEX('Guias Salariais'!$D$1:$D$1000,SMALL(IF(BF$1='Guias Salariais'!$C$1:$C$1000,ROW('Guias Salariais'!$C$1:$C$1000)-ROW('Guias Salariais'!$C$1)+1),ROW(26:26))),"")</f>
        <v/>
      </c>
      <c r="BG27" s="495" t="str">
        <f t="shared" si="377"/>
        <v/>
      </c>
      <c r="BH27" s="276" t="str" cm="1">
        <f t="array" ref="BH27">IFERROR(INDEX('Guias Salariais'!$D$1:$D$1000,SMALL(IF(BH$1='Guias Salariais'!$C$1:$C$1000,ROW('Guias Salariais'!$C$1:$C$1000)-ROW('Guias Salariais'!$C$1)+1),ROW(26:26))),"")</f>
        <v/>
      </c>
      <c r="BI27" s="495" t="str">
        <f t="shared" ref="BI27:BK27" si="378">IF(BH27="","",AND(BH27&gt;=BH$105,BH27&lt;=BH$104))</f>
        <v/>
      </c>
      <c r="BJ27" s="386" t="str" cm="1">
        <f t="array" ref="BJ27">IFERROR(INDEX('Guias Salariais'!$D$1:$D$1000,SMALL(IF(BJ$1='Guias Salariais'!$C$1:$C$1000,ROW('Guias Salariais'!$C$1:$C$1000)-ROW('Guias Salariais'!$C$1)+1),ROW(26:26))),"")</f>
        <v/>
      </c>
      <c r="BK27" s="495" t="str">
        <f t="shared" si="378"/>
        <v/>
      </c>
      <c r="BL27" s="386" t="str" cm="1">
        <f t="array" ref="BL27">IFERROR(INDEX('Guias Salariais'!$D$1:$D$1000,SMALL(IF(BL$1='Guias Salariais'!$C$1:$C$1000,ROW('Guias Salariais'!$C$1:$C$1000)-ROW('Guias Salariais'!$C$1)+1),ROW(26:26))),"")</f>
        <v/>
      </c>
      <c r="BM27" s="495" t="str">
        <f t="shared" ref="BM27:BO27" si="379">IF(BL27="","",AND(BL27&gt;=BL$105,BL27&lt;=BL$104))</f>
        <v/>
      </c>
      <c r="BN27" s="383" t="str" cm="1">
        <f t="array" ref="BN27">IFERROR(INDEX('Guias Salariais'!$D$1:$D$1000,SMALL(IF(BN$1='Guias Salariais'!$C$1:$C$1000,ROW('Guias Salariais'!$C$1:$C$1000)-ROW('Guias Salariais'!$C$1)+1),ROW(26:26))),"")</f>
        <v/>
      </c>
      <c r="BO27" s="520" t="str">
        <f t="shared" si="379"/>
        <v/>
      </c>
      <c r="BP27" s="386" t="str" cm="1">
        <f t="array" ref="BP27">IFERROR(INDEX('Guias Salariais'!$D$1:$D$1000,SMALL(IF(BP$1='Guias Salariais'!$C$1:$C$1000,ROW('Guias Salariais'!$C$1:$C$1000)-ROW('Guias Salariais'!$C$1)+1),ROW(26:26))),"")</f>
        <v/>
      </c>
      <c r="BQ27" s="495" t="str">
        <f t="shared" ref="BQ27" si="380">IF(BP27="","",AND(BP27&gt;=BP$105,BP27&lt;=BP$104))</f>
        <v/>
      </c>
      <c r="BR27" s="386" t="str" cm="1">
        <f t="array" ref="BR27">IFERROR(INDEX('Guias Salariais'!$D$1:$D$1000,SMALL(IF(BR$1='Guias Salariais'!$C$1:$C$1000,ROW('Guias Salariais'!$C$1:$C$1000)-ROW('Guias Salariais'!$C$1)+1),ROW(26:26))),"")</f>
        <v/>
      </c>
      <c r="BS27" s="520" t="str">
        <f t="shared" ref="BS27" si="381">IF(BR27="","",AND(BR27&gt;=BR$105,BR27&lt;=BR$104))</f>
        <v/>
      </c>
    </row>
    <row r="28" spans="1:71" x14ac:dyDescent="0.25">
      <c r="A28" s="692"/>
      <c r="B28" s="383" t="str" cm="1">
        <f t="array" ref="B28">IFERROR(INDEX('Guias Salariais'!$D$1:$D$1000,SMALL(IF(B$1='Guias Salariais'!$C$1:$C$1000,ROW('Guias Salariais'!$C$1:$C$1000)-ROW('Guias Salariais'!$C$1)+1),ROW(27:27))),"")</f>
        <v/>
      </c>
      <c r="C28" s="495" t="str">
        <f t="shared" si="0"/>
        <v/>
      </c>
      <c r="D28" s="385" t="str" cm="1">
        <f t="array" ref="D28">IFERROR(INDEX('Guias Salariais'!$D$1:$D$1000,SMALL(IF(D$1='Guias Salariais'!$C$1:$C$1000,ROW('Guias Salariais'!$C$1:$C$1000)-ROW('Guias Salariais'!$C$1)+1),ROW(27:27))),"")</f>
        <v/>
      </c>
      <c r="E28" s="495" t="str">
        <f t="shared" si="1"/>
        <v/>
      </c>
      <c r="F28" s="385" t="str" cm="1">
        <f t="array" ref="F28">IFERROR(INDEX('Guias Salariais'!$D$1:$D$1000,SMALL(IF(F$1='Guias Salariais'!$C$1:$C$1000,ROW('Guias Salariais'!$C$1:$C$1000)-ROW('Guias Salariais'!$C$1)+1),ROW(27:27))),"")</f>
        <v/>
      </c>
      <c r="G28" s="520" t="str">
        <f t="shared" si="2"/>
        <v/>
      </c>
      <c r="H28" s="276" t="str" cm="1">
        <f t="array" ref="H28">IFERROR(INDEX('Guias Salariais'!$D$1:$D$1000,SMALL(IF(H$1='Guias Salariais'!$C$1:$C$1000,ROW('Guias Salariais'!$C$1:$C$1000)-ROW('Guias Salariais'!$C$1)+1),ROW(27:27))),"")</f>
        <v/>
      </c>
      <c r="I28" s="495" t="str">
        <f t="shared" si="3"/>
        <v/>
      </c>
      <c r="J28" s="386" t="str" cm="1">
        <f t="array" ref="J28">IFERROR(INDEX('Guias Salariais'!$D$1:$D$1000,SMALL(IF(J$1='Guias Salariais'!$C$1:$C$1000,ROW('Guias Salariais'!$C$1:$C$1000)-ROW('Guias Salariais'!$C$1)+1),ROW(27:27))),"")</f>
        <v/>
      </c>
      <c r="K28" s="495" t="str">
        <f t="shared" si="4"/>
        <v/>
      </c>
      <c r="L28" s="386" t="str" cm="1">
        <f t="array" ref="L28">IFERROR(INDEX('Guias Salariais'!$D$1:$D$1000,SMALL(IF(L$1='Guias Salariais'!$C$1:$C$1000,ROW('Guias Salariais'!$C$1:$C$1000)-ROW('Guias Salariais'!$C$1)+1),ROW(27:27))),"")</f>
        <v/>
      </c>
      <c r="M28" s="520" t="str">
        <f t="shared" si="5"/>
        <v/>
      </c>
      <c r="N28" s="383" t="str" cm="1">
        <f t="array" ref="N28">IFERROR(INDEX('Guias Salariais'!$D$1:$D$1000,SMALL(IF(N$1='Guias Salariais'!$C$1:$C$1000,ROW('Guias Salariais'!$C$1:$C$1000)-ROW('Guias Salariais'!$C$1)+1),ROW(27:27))),"")</f>
        <v/>
      </c>
      <c r="O28" s="520" t="str">
        <f t="shared" si="6"/>
        <v/>
      </c>
      <c r="P28" s="276" t="str" cm="1">
        <f t="array" ref="P28">IFERROR(INDEX('Guias Salariais'!$D$1:$D$1000,SMALL(IF(P$1='Guias Salariais'!$C$1:$C$1000,ROW('Guias Salariais'!$C$1:$C$1000)-ROW('Guias Salariais'!$C$1)+1),ROW(27:27))),"")</f>
        <v/>
      </c>
      <c r="Q28" s="495" t="str">
        <f t="shared" ref="Q28:S28" si="382">IF(P28="","",AND(P28&gt;=P$105,P28&lt;=P$104))</f>
        <v/>
      </c>
      <c r="R28" s="386" t="str" cm="1">
        <f t="array" ref="R28">IFERROR(INDEX('Guias Salariais'!$D$1:$D$1000,SMALL(IF(R$1='Guias Salariais'!$C$1:$C$1000,ROW('Guias Salariais'!$C$1:$C$1000)-ROW('Guias Salariais'!$C$1)+1),ROW(27:27))),"")</f>
        <v/>
      </c>
      <c r="S28" s="495" t="str">
        <f t="shared" si="382"/>
        <v/>
      </c>
      <c r="T28" s="386" t="str" cm="1">
        <f t="array" ref="T28">IFERROR(INDEX('Guias Salariais'!$D$1:$D$1000,SMALL(IF(T$1='Guias Salariais'!$C$1:$C$1000,ROW('Guias Salariais'!$C$1:$C$1000)-ROW('Guias Salariais'!$C$1)+1),ROW(27:27))),"")</f>
        <v/>
      </c>
      <c r="U28" s="520" t="str">
        <f t="shared" ref="U28:W28" si="383">IF(T28="","",AND(T28&gt;=T$105,T28&lt;=T$104))</f>
        <v/>
      </c>
      <c r="V28" s="383" t="str" cm="1">
        <f t="array" ref="V28">IFERROR(INDEX('Guias Salariais'!$D$1:$D$1000,SMALL(IF(V$1='Guias Salariais'!$C$1:$C$1000,ROW('Guias Salariais'!$C$1:$C$1000)-ROW('Guias Salariais'!$C$1)+1),ROW(27:27))),"")</f>
        <v/>
      </c>
      <c r="W28" s="520" t="str">
        <f t="shared" si="383"/>
        <v/>
      </c>
      <c r="X28" s="276" t="str" cm="1">
        <f t="array" ref="X28">IFERROR(INDEX('Guias Salariais'!$D$1:$D$1000,SMALL(IF(X$1='Guias Salariais'!$C$1:$C$1000,ROW('Guias Salariais'!$C$1:$C$1000)-ROW('Guias Salariais'!$C$1)+1),ROW(27:27))),"")</f>
        <v/>
      </c>
      <c r="Y28" s="495" t="str">
        <f t="shared" ref="Y28:AA28" si="384">IF(X28="","",AND(X28&gt;=X$105,X28&lt;=X$104))</f>
        <v/>
      </c>
      <c r="Z28" s="386" t="str" cm="1">
        <f t="array" ref="Z28">IFERROR(INDEX('Guias Salariais'!$D$1:$D$1000,SMALL(IF(Z$1='Guias Salariais'!$C$1:$C$1000,ROW('Guias Salariais'!$C$1:$C$1000)-ROW('Guias Salariais'!$C$1)+1),ROW(27:27))),"")</f>
        <v/>
      </c>
      <c r="AA28" s="495" t="str">
        <f t="shared" si="384"/>
        <v/>
      </c>
      <c r="AB28" s="386" t="str" cm="1">
        <f t="array" ref="AB28">IFERROR(INDEX('Guias Salariais'!$D$1:$D$1000,SMALL(IF(AB$1='Guias Salariais'!$C$1:$C$1000,ROW('Guias Salariais'!$C$1:$C$1000)-ROW('Guias Salariais'!$C$1)+1),ROW(27:27))),"")</f>
        <v/>
      </c>
      <c r="AC28" s="520" t="str">
        <f t="shared" ref="AC28:AE28" si="385">IF(AB28="","",AND(AB28&gt;=AB$105,AB28&lt;=AB$104))</f>
        <v/>
      </c>
      <c r="AD28" s="383" t="str" cm="1">
        <f t="array" ref="AD28">IFERROR(INDEX('Guias Salariais'!$D$1:$D$1000,SMALL(IF(AD$1='Guias Salariais'!$C$1:$C$1000,ROW('Guias Salariais'!$C$1:$C$1000)-ROW('Guias Salariais'!$C$1)+1),ROW(27:27))),"")</f>
        <v/>
      </c>
      <c r="AE28" s="495" t="str">
        <f t="shared" si="385"/>
        <v/>
      </c>
      <c r="AF28" s="385" t="str" cm="1">
        <f t="array" ref="AF28">IFERROR(INDEX('Guias Salariais'!$D$1:$D$1000,SMALL(IF(AF$1='Guias Salariais'!$C$1:$C$1000,ROW('Guias Salariais'!$C$1:$C$1000)-ROW('Guias Salariais'!$C$1)+1),ROW(27:27))),"")</f>
        <v/>
      </c>
      <c r="AG28" s="495" t="str">
        <f t="shared" ref="AG28:AI28" si="386">IF(AF28="","",AND(AF28&gt;=AF$105,AF28&lt;=AF$104))</f>
        <v/>
      </c>
      <c r="AH28" s="385" t="str" cm="1">
        <f t="array" ref="AH28">IFERROR(INDEX('Guias Salariais'!$D$1:$D$1000,SMALL(IF(AH$1='Guias Salariais'!$C$1:$C$1000,ROW('Guias Salariais'!$C$1:$C$1000)-ROW('Guias Salariais'!$C$1)+1),ROW(27:27))),"")</f>
        <v/>
      </c>
      <c r="AI28" s="520" t="str">
        <f t="shared" si="386"/>
        <v/>
      </c>
      <c r="AJ28" s="276" t="str" cm="1">
        <f t="array" ref="AJ28">IFERROR(INDEX('Guias Salariais'!$D$1:$D$1000,SMALL(IF(AJ$1='Guias Salariais'!$C$1:$C$1000,ROW('Guias Salariais'!$C$1:$C$1000)-ROW('Guias Salariais'!$C$1)+1),ROW(27:27))),"")</f>
        <v/>
      </c>
      <c r="AK28" s="495" t="str">
        <f t="shared" ref="AK28:AM28" si="387">IF(AJ28="","",AND(AJ28&gt;=AJ$105,AJ28&lt;=AJ$104))</f>
        <v/>
      </c>
      <c r="AL28" s="386" t="str" cm="1">
        <f t="array" ref="AL28">IFERROR(INDEX('Guias Salariais'!$D$1:$D$1000,SMALL(IF(AL$1='Guias Salariais'!$C$1:$C$1000,ROW('Guias Salariais'!$C$1:$C$1000)-ROW('Guias Salariais'!$C$1)+1),ROW(27:27))),"")</f>
        <v/>
      </c>
      <c r="AM28" s="495" t="str">
        <f t="shared" si="387"/>
        <v/>
      </c>
      <c r="AN28" s="386" cm="1">
        <f t="array" ref="AN28">IFERROR(INDEX('Guias Salariais'!$D$1:$D$1000,SMALL(IF(AN$1='Guias Salariais'!$C$1:$C$1000,ROW('Guias Salariais'!$C$1:$C$1000)-ROW('Guias Salariais'!$C$1)+1),ROW(27:27))),"")</f>
        <v>8166.6699999999992</v>
      </c>
      <c r="AO28" s="520" t="b">
        <f t="shared" ref="AO28:AQ28" si="388">IF(AN28="","",AND(AN28&gt;=AN$105,AN28&lt;=AN$104))</f>
        <v>1</v>
      </c>
      <c r="AP28" s="383" t="str" cm="1">
        <f t="array" ref="AP28">IFERROR(INDEX('Guias Salariais'!$D$1:$D$1000,SMALL(IF(AP$1='Guias Salariais'!$C$1:$C$1000,ROW('Guias Salariais'!$C$1:$C$1000)-ROW('Guias Salariais'!$C$1)+1),ROW(27:27))),"")</f>
        <v/>
      </c>
      <c r="AQ28" s="495" t="str">
        <f t="shared" si="388"/>
        <v/>
      </c>
      <c r="AR28" s="385" t="str" cm="1">
        <f t="array" ref="AR28">IFERROR(INDEX('Guias Salariais'!$D$1:$D$1000,SMALL(IF(AR$1='Guias Salariais'!$C$1:$C$1000,ROW('Guias Salariais'!$C$1:$C$1000)-ROW('Guias Salariais'!$C$1)+1),ROW(27:27))),"")</f>
        <v/>
      </c>
      <c r="AS28" s="495" t="str">
        <f t="shared" ref="AS28:AU28" si="389">IF(AR28="","",AND(AR28&gt;=AR$105,AR28&lt;=AR$104))</f>
        <v/>
      </c>
      <c r="AT28" s="385" t="str" cm="1">
        <f t="array" ref="AT28">IFERROR(INDEX('Guias Salariais'!$D$1:$D$1000,SMALL(IF(AT$1='Guias Salariais'!$C$1:$C$1000,ROW('Guias Salariais'!$C$1:$C$1000)-ROW('Guias Salariais'!$C$1)+1),ROW(27:27))),"")</f>
        <v/>
      </c>
      <c r="AU28" s="520" t="str">
        <f t="shared" si="389"/>
        <v/>
      </c>
      <c r="AV28" s="276" t="str" cm="1">
        <f t="array" ref="AV28">IFERROR(INDEX('Guias Salariais'!$D$1:$D$1000,SMALL(IF(AV$1='Guias Salariais'!$C$1:$C$1000,ROW('Guias Salariais'!$C$1:$C$1000)-ROW('Guias Salariais'!$C$1)+1),ROW(27:27))),"")</f>
        <v/>
      </c>
      <c r="AW28" s="495" t="str">
        <f t="shared" ref="AW28:AY28" si="390">IF(AV28="","",AND(AV28&gt;=AV$105,AV28&lt;=AV$104))</f>
        <v/>
      </c>
      <c r="AX28" s="386" t="str" cm="1">
        <f t="array" ref="AX28">IFERROR(INDEX('Guias Salariais'!$D$1:$D$1000,SMALL(IF(AX$1='Guias Salariais'!$C$1:$C$1000,ROW('Guias Salariais'!$C$1:$C$1000)-ROW('Guias Salariais'!$C$1)+1),ROW(27:27))),"")</f>
        <v/>
      </c>
      <c r="AY28" s="495" t="str">
        <f t="shared" si="390"/>
        <v/>
      </c>
      <c r="AZ28" s="386" t="str" cm="1">
        <f t="array" ref="AZ28">IFERROR(INDEX('Guias Salariais'!$D$1:$D$1000,SMALL(IF(AZ$1='Guias Salariais'!$C$1:$C$1000,ROW('Guias Salariais'!$C$1:$C$1000)-ROW('Guias Salariais'!$C$1)+1),ROW(27:27))),"")</f>
        <v/>
      </c>
      <c r="BA28" s="495" t="str">
        <f t="shared" ref="BA28:BC28" si="391">IF(AZ28="","",AND(AZ28&gt;=AZ$105,AZ28&lt;=AZ$104))</f>
        <v/>
      </c>
      <c r="BB28" s="383" t="str" cm="1">
        <f t="array" ref="BB28">IFERROR(INDEX('Guias Salariais'!$D$1:$D$1000,SMALL(IF(BB$1='Guias Salariais'!$C$1:$C$1000,ROW('Guias Salariais'!$C$1:$C$1000)-ROW('Guias Salariais'!$C$1)+1),ROW(27:27))),"")</f>
        <v/>
      </c>
      <c r="BC28" s="495" t="str">
        <f t="shared" si="391"/>
        <v/>
      </c>
      <c r="BD28" s="385" t="str" cm="1">
        <f t="array" ref="BD28">IFERROR(INDEX('Guias Salariais'!$D$1:$D$1000,SMALL(IF(BD$1='Guias Salariais'!$C$1:$C$1000,ROW('Guias Salariais'!$C$1:$C$1000)-ROW('Guias Salariais'!$C$1)+1),ROW(27:27))),"")</f>
        <v/>
      </c>
      <c r="BE28" s="495" t="str">
        <f t="shared" ref="BE28:BG28" si="392">IF(BD28="","",AND(BD28&gt;=BD$105,BD28&lt;=BD$104))</f>
        <v/>
      </c>
      <c r="BF28" s="385" t="str" cm="1">
        <f t="array" ref="BF28">IFERROR(INDEX('Guias Salariais'!$D$1:$D$1000,SMALL(IF(BF$1='Guias Salariais'!$C$1:$C$1000,ROW('Guias Salariais'!$C$1:$C$1000)-ROW('Guias Salariais'!$C$1)+1),ROW(27:27))),"")</f>
        <v/>
      </c>
      <c r="BG28" s="495" t="str">
        <f t="shared" si="392"/>
        <v/>
      </c>
      <c r="BH28" s="276" t="str" cm="1">
        <f t="array" ref="BH28">IFERROR(INDEX('Guias Salariais'!$D$1:$D$1000,SMALL(IF(BH$1='Guias Salariais'!$C$1:$C$1000,ROW('Guias Salariais'!$C$1:$C$1000)-ROW('Guias Salariais'!$C$1)+1),ROW(27:27))),"")</f>
        <v/>
      </c>
      <c r="BI28" s="495" t="str">
        <f t="shared" ref="BI28:BK28" si="393">IF(BH28="","",AND(BH28&gt;=BH$105,BH28&lt;=BH$104))</f>
        <v/>
      </c>
      <c r="BJ28" s="386" t="str" cm="1">
        <f t="array" ref="BJ28">IFERROR(INDEX('Guias Salariais'!$D$1:$D$1000,SMALL(IF(BJ$1='Guias Salariais'!$C$1:$C$1000,ROW('Guias Salariais'!$C$1:$C$1000)-ROW('Guias Salariais'!$C$1)+1),ROW(27:27))),"")</f>
        <v/>
      </c>
      <c r="BK28" s="495" t="str">
        <f t="shared" si="393"/>
        <v/>
      </c>
      <c r="BL28" s="386" t="str" cm="1">
        <f t="array" ref="BL28">IFERROR(INDEX('Guias Salariais'!$D$1:$D$1000,SMALL(IF(BL$1='Guias Salariais'!$C$1:$C$1000,ROW('Guias Salariais'!$C$1:$C$1000)-ROW('Guias Salariais'!$C$1)+1),ROW(27:27))),"")</f>
        <v/>
      </c>
      <c r="BM28" s="495" t="str">
        <f t="shared" ref="BM28:BO28" si="394">IF(BL28="","",AND(BL28&gt;=BL$105,BL28&lt;=BL$104))</f>
        <v/>
      </c>
      <c r="BN28" s="383" t="str" cm="1">
        <f t="array" ref="BN28">IFERROR(INDEX('Guias Salariais'!$D$1:$D$1000,SMALL(IF(BN$1='Guias Salariais'!$C$1:$C$1000,ROW('Guias Salariais'!$C$1:$C$1000)-ROW('Guias Salariais'!$C$1)+1),ROW(27:27))),"")</f>
        <v/>
      </c>
      <c r="BO28" s="520" t="str">
        <f t="shared" si="394"/>
        <v/>
      </c>
      <c r="BP28" s="386" t="str" cm="1">
        <f t="array" ref="BP28">IFERROR(INDEX('Guias Salariais'!$D$1:$D$1000,SMALL(IF(BP$1='Guias Salariais'!$C$1:$C$1000,ROW('Guias Salariais'!$C$1:$C$1000)-ROW('Guias Salariais'!$C$1)+1),ROW(27:27))),"")</f>
        <v/>
      </c>
      <c r="BQ28" s="495" t="str">
        <f t="shared" ref="BQ28" si="395">IF(BP28="","",AND(BP28&gt;=BP$105,BP28&lt;=BP$104))</f>
        <v/>
      </c>
      <c r="BR28" s="386" t="str" cm="1">
        <f t="array" ref="BR28">IFERROR(INDEX('Guias Salariais'!$D$1:$D$1000,SMALL(IF(BR$1='Guias Salariais'!$C$1:$C$1000,ROW('Guias Salariais'!$C$1:$C$1000)-ROW('Guias Salariais'!$C$1)+1),ROW(27:27))),"")</f>
        <v/>
      </c>
      <c r="BS28" s="520" t="str">
        <f t="shared" ref="BS28" si="396">IF(BR28="","",AND(BR28&gt;=BR$105,BR28&lt;=BR$104))</f>
        <v/>
      </c>
    </row>
    <row r="29" spans="1:71" x14ac:dyDescent="0.25">
      <c r="A29" s="692"/>
      <c r="B29" s="383" t="str" cm="1">
        <f t="array" ref="B29">IFERROR(INDEX('Guias Salariais'!$D$1:$D$1000,SMALL(IF(B$1='Guias Salariais'!$C$1:$C$1000,ROW('Guias Salariais'!$C$1:$C$1000)-ROW('Guias Salariais'!$C$1)+1),ROW(28:28))),"")</f>
        <v/>
      </c>
      <c r="C29" s="495" t="str">
        <f t="shared" si="0"/>
        <v/>
      </c>
      <c r="D29" s="385" t="str" cm="1">
        <f t="array" ref="D29">IFERROR(INDEX('Guias Salariais'!$D$1:$D$1000,SMALL(IF(D$1='Guias Salariais'!$C$1:$C$1000,ROW('Guias Salariais'!$C$1:$C$1000)-ROW('Guias Salariais'!$C$1)+1),ROW(28:28))),"")</f>
        <v/>
      </c>
      <c r="E29" s="495" t="str">
        <f t="shared" si="1"/>
        <v/>
      </c>
      <c r="F29" s="385" t="str" cm="1">
        <f t="array" ref="F29">IFERROR(INDEX('Guias Salariais'!$D$1:$D$1000,SMALL(IF(F$1='Guias Salariais'!$C$1:$C$1000,ROW('Guias Salariais'!$C$1:$C$1000)-ROW('Guias Salariais'!$C$1)+1),ROW(28:28))),"")</f>
        <v/>
      </c>
      <c r="G29" s="520" t="str">
        <f t="shared" si="2"/>
        <v/>
      </c>
      <c r="H29" s="276" t="str" cm="1">
        <f t="array" ref="H29">IFERROR(INDEX('Guias Salariais'!$D$1:$D$1000,SMALL(IF(H$1='Guias Salariais'!$C$1:$C$1000,ROW('Guias Salariais'!$C$1:$C$1000)-ROW('Guias Salariais'!$C$1)+1),ROW(28:28))),"")</f>
        <v/>
      </c>
      <c r="I29" s="495" t="str">
        <f t="shared" si="3"/>
        <v/>
      </c>
      <c r="J29" s="386" t="str" cm="1">
        <f t="array" ref="J29">IFERROR(INDEX('Guias Salariais'!$D$1:$D$1000,SMALL(IF(J$1='Guias Salariais'!$C$1:$C$1000,ROW('Guias Salariais'!$C$1:$C$1000)-ROW('Guias Salariais'!$C$1)+1),ROW(28:28))),"")</f>
        <v/>
      </c>
      <c r="K29" s="495" t="str">
        <f t="shared" si="4"/>
        <v/>
      </c>
      <c r="L29" s="386" t="str" cm="1">
        <f t="array" ref="L29">IFERROR(INDEX('Guias Salariais'!$D$1:$D$1000,SMALL(IF(L$1='Guias Salariais'!$C$1:$C$1000,ROW('Guias Salariais'!$C$1:$C$1000)-ROW('Guias Salariais'!$C$1)+1),ROW(28:28))),"")</f>
        <v/>
      </c>
      <c r="M29" s="520" t="str">
        <f t="shared" si="5"/>
        <v/>
      </c>
      <c r="N29" s="383" t="str" cm="1">
        <f t="array" ref="N29">IFERROR(INDEX('Guias Salariais'!$D$1:$D$1000,SMALL(IF(N$1='Guias Salariais'!$C$1:$C$1000,ROW('Guias Salariais'!$C$1:$C$1000)-ROW('Guias Salariais'!$C$1)+1),ROW(28:28))),"")</f>
        <v/>
      </c>
      <c r="O29" s="520" t="str">
        <f t="shared" si="6"/>
        <v/>
      </c>
      <c r="P29" s="276" t="str" cm="1">
        <f t="array" ref="P29">IFERROR(INDEX('Guias Salariais'!$D$1:$D$1000,SMALL(IF(P$1='Guias Salariais'!$C$1:$C$1000,ROW('Guias Salariais'!$C$1:$C$1000)-ROW('Guias Salariais'!$C$1)+1),ROW(28:28))),"")</f>
        <v/>
      </c>
      <c r="Q29" s="495" t="str">
        <f t="shared" ref="Q29:S29" si="397">IF(P29="","",AND(P29&gt;=P$105,P29&lt;=P$104))</f>
        <v/>
      </c>
      <c r="R29" s="386" t="str" cm="1">
        <f t="array" ref="R29">IFERROR(INDEX('Guias Salariais'!$D$1:$D$1000,SMALL(IF(R$1='Guias Salariais'!$C$1:$C$1000,ROW('Guias Salariais'!$C$1:$C$1000)-ROW('Guias Salariais'!$C$1)+1),ROW(28:28))),"")</f>
        <v/>
      </c>
      <c r="S29" s="495" t="str">
        <f t="shared" si="397"/>
        <v/>
      </c>
      <c r="T29" s="386" t="str" cm="1">
        <f t="array" ref="T29">IFERROR(INDEX('Guias Salariais'!$D$1:$D$1000,SMALL(IF(T$1='Guias Salariais'!$C$1:$C$1000,ROW('Guias Salariais'!$C$1:$C$1000)-ROW('Guias Salariais'!$C$1)+1),ROW(28:28))),"")</f>
        <v/>
      </c>
      <c r="U29" s="520" t="str">
        <f t="shared" ref="U29:W29" si="398">IF(T29="","",AND(T29&gt;=T$105,T29&lt;=T$104))</f>
        <v/>
      </c>
      <c r="V29" s="383" t="str" cm="1">
        <f t="array" ref="V29">IFERROR(INDEX('Guias Salariais'!$D$1:$D$1000,SMALL(IF(V$1='Guias Salariais'!$C$1:$C$1000,ROW('Guias Salariais'!$C$1:$C$1000)-ROW('Guias Salariais'!$C$1)+1),ROW(28:28))),"")</f>
        <v/>
      </c>
      <c r="W29" s="520" t="str">
        <f t="shared" si="398"/>
        <v/>
      </c>
      <c r="X29" s="276" t="str" cm="1">
        <f t="array" ref="X29">IFERROR(INDEX('Guias Salariais'!$D$1:$D$1000,SMALL(IF(X$1='Guias Salariais'!$C$1:$C$1000,ROW('Guias Salariais'!$C$1:$C$1000)-ROW('Guias Salariais'!$C$1)+1),ROW(28:28))),"")</f>
        <v/>
      </c>
      <c r="Y29" s="495" t="str">
        <f t="shared" ref="Y29:AA29" si="399">IF(X29="","",AND(X29&gt;=X$105,X29&lt;=X$104))</f>
        <v/>
      </c>
      <c r="Z29" s="386" t="str" cm="1">
        <f t="array" ref="Z29">IFERROR(INDEX('Guias Salariais'!$D$1:$D$1000,SMALL(IF(Z$1='Guias Salariais'!$C$1:$C$1000,ROW('Guias Salariais'!$C$1:$C$1000)-ROW('Guias Salariais'!$C$1)+1),ROW(28:28))),"")</f>
        <v/>
      </c>
      <c r="AA29" s="495" t="str">
        <f t="shared" si="399"/>
        <v/>
      </c>
      <c r="AB29" s="386" t="str" cm="1">
        <f t="array" ref="AB29">IFERROR(INDEX('Guias Salariais'!$D$1:$D$1000,SMALL(IF(AB$1='Guias Salariais'!$C$1:$C$1000,ROW('Guias Salariais'!$C$1:$C$1000)-ROW('Guias Salariais'!$C$1)+1),ROW(28:28))),"")</f>
        <v/>
      </c>
      <c r="AC29" s="520" t="str">
        <f t="shared" ref="AC29:AE29" si="400">IF(AB29="","",AND(AB29&gt;=AB$105,AB29&lt;=AB$104))</f>
        <v/>
      </c>
      <c r="AD29" s="383" t="str" cm="1">
        <f t="array" ref="AD29">IFERROR(INDEX('Guias Salariais'!$D$1:$D$1000,SMALL(IF(AD$1='Guias Salariais'!$C$1:$C$1000,ROW('Guias Salariais'!$C$1:$C$1000)-ROW('Guias Salariais'!$C$1)+1),ROW(28:28))),"")</f>
        <v/>
      </c>
      <c r="AE29" s="495" t="str">
        <f t="shared" si="400"/>
        <v/>
      </c>
      <c r="AF29" s="385" t="str" cm="1">
        <f t="array" ref="AF29">IFERROR(INDEX('Guias Salariais'!$D$1:$D$1000,SMALL(IF(AF$1='Guias Salariais'!$C$1:$C$1000,ROW('Guias Salariais'!$C$1:$C$1000)-ROW('Guias Salariais'!$C$1)+1),ROW(28:28))),"")</f>
        <v/>
      </c>
      <c r="AG29" s="495" t="str">
        <f t="shared" ref="AG29:AI29" si="401">IF(AF29="","",AND(AF29&gt;=AF$105,AF29&lt;=AF$104))</f>
        <v/>
      </c>
      <c r="AH29" s="385" t="str" cm="1">
        <f t="array" ref="AH29">IFERROR(INDEX('Guias Salariais'!$D$1:$D$1000,SMALL(IF(AH$1='Guias Salariais'!$C$1:$C$1000,ROW('Guias Salariais'!$C$1:$C$1000)-ROW('Guias Salariais'!$C$1)+1),ROW(28:28))),"")</f>
        <v/>
      </c>
      <c r="AI29" s="520" t="str">
        <f t="shared" si="401"/>
        <v/>
      </c>
      <c r="AJ29" s="276" t="str" cm="1">
        <f t="array" ref="AJ29">IFERROR(INDEX('Guias Salariais'!$D$1:$D$1000,SMALL(IF(AJ$1='Guias Salariais'!$C$1:$C$1000,ROW('Guias Salariais'!$C$1:$C$1000)-ROW('Guias Salariais'!$C$1)+1),ROW(28:28))),"")</f>
        <v/>
      </c>
      <c r="AK29" s="495" t="str">
        <f t="shared" ref="AK29:AM29" si="402">IF(AJ29="","",AND(AJ29&gt;=AJ$105,AJ29&lt;=AJ$104))</f>
        <v/>
      </c>
      <c r="AL29" s="386" t="str" cm="1">
        <f t="array" ref="AL29">IFERROR(INDEX('Guias Salariais'!$D$1:$D$1000,SMALL(IF(AL$1='Guias Salariais'!$C$1:$C$1000,ROW('Guias Salariais'!$C$1:$C$1000)-ROW('Guias Salariais'!$C$1)+1),ROW(28:28))),"")</f>
        <v/>
      </c>
      <c r="AM29" s="495" t="str">
        <f t="shared" si="402"/>
        <v/>
      </c>
      <c r="AN29" s="386" t="str" cm="1">
        <f t="array" ref="AN29">IFERROR(INDEX('Guias Salariais'!$D$1:$D$1000,SMALL(IF(AN$1='Guias Salariais'!$C$1:$C$1000,ROW('Guias Salariais'!$C$1:$C$1000)-ROW('Guias Salariais'!$C$1)+1),ROW(28:28))),"")</f>
        <v/>
      </c>
      <c r="AO29" s="520" t="str">
        <f t="shared" ref="AO29:AQ29" si="403">IF(AN29="","",AND(AN29&gt;=AN$105,AN29&lt;=AN$104))</f>
        <v/>
      </c>
      <c r="AP29" s="383" t="str" cm="1">
        <f t="array" ref="AP29">IFERROR(INDEX('Guias Salariais'!$D$1:$D$1000,SMALL(IF(AP$1='Guias Salariais'!$C$1:$C$1000,ROW('Guias Salariais'!$C$1:$C$1000)-ROW('Guias Salariais'!$C$1)+1),ROW(28:28))),"")</f>
        <v/>
      </c>
      <c r="AQ29" s="495" t="str">
        <f t="shared" si="403"/>
        <v/>
      </c>
      <c r="AR29" s="385" t="str" cm="1">
        <f t="array" ref="AR29">IFERROR(INDEX('Guias Salariais'!$D$1:$D$1000,SMALL(IF(AR$1='Guias Salariais'!$C$1:$C$1000,ROW('Guias Salariais'!$C$1:$C$1000)-ROW('Guias Salariais'!$C$1)+1),ROW(28:28))),"")</f>
        <v/>
      </c>
      <c r="AS29" s="495" t="str">
        <f t="shared" ref="AS29:AU29" si="404">IF(AR29="","",AND(AR29&gt;=AR$105,AR29&lt;=AR$104))</f>
        <v/>
      </c>
      <c r="AT29" s="385" t="str" cm="1">
        <f t="array" ref="AT29">IFERROR(INDEX('Guias Salariais'!$D$1:$D$1000,SMALL(IF(AT$1='Guias Salariais'!$C$1:$C$1000,ROW('Guias Salariais'!$C$1:$C$1000)-ROW('Guias Salariais'!$C$1)+1),ROW(28:28))),"")</f>
        <v/>
      </c>
      <c r="AU29" s="520" t="str">
        <f t="shared" si="404"/>
        <v/>
      </c>
      <c r="AV29" s="276" t="str" cm="1">
        <f t="array" ref="AV29">IFERROR(INDEX('Guias Salariais'!$D$1:$D$1000,SMALL(IF(AV$1='Guias Salariais'!$C$1:$C$1000,ROW('Guias Salariais'!$C$1:$C$1000)-ROW('Guias Salariais'!$C$1)+1),ROW(28:28))),"")</f>
        <v/>
      </c>
      <c r="AW29" s="495" t="str">
        <f t="shared" ref="AW29:AY29" si="405">IF(AV29="","",AND(AV29&gt;=AV$105,AV29&lt;=AV$104))</f>
        <v/>
      </c>
      <c r="AX29" s="386" t="str" cm="1">
        <f t="array" ref="AX29">IFERROR(INDEX('Guias Salariais'!$D$1:$D$1000,SMALL(IF(AX$1='Guias Salariais'!$C$1:$C$1000,ROW('Guias Salariais'!$C$1:$C$1000)-ROW('Guias Salariais'!$C$1)+1),ROW(28:28))),"")</f>
        <v/>
      </c>
      <c r="AY29" s="495" t="str">
        <f t="shared" si="405"/>
        <v/>
      </c>
      <c r="AZ29" s="386" t="str" cm="1">
        <f t="array" ref="AZ29">IFERROR(INDEX('Guias Salariais'!$D$1:$D$1000,SMALL(IF(AZ$1='Guias Salariais'!$C$1:$C$1000,ROW('Guias Salariais'!$C$1:$C$1000)-ROW('Guias Salariais'!$C$1)+1),ROW(28:28))),"")</f>
        <v/>
      </c>
      <c r="BA29" s="495" t="str">
        <f t="shared" ref="BA29:BC29" si="406">IF(AZ29="","",AND(AZ29&gt;=AZ$105,AZ29&lt;=AZ$104))</f>
        <v/>
      </c>
      <c r="BB29" s="383" t="str" cm="1">
        <f t="array" ref="BB29">IFERROR(INDEX('Guias Salariais'!$D$1:$D$1000,SMALL(IF(BB$1='Guias Salariais'!$C$1:$C$1000,ROW('Guias Salariais'!$C$1:$C$1000)-ROW('Guias Salariais'!$C$1)+1),ROW(28:28))),"")</f>
        <v/>
      </c>
      <c r="BC29" s="495" t="str">
        <f t="shared" si="406"/>
        <v/>
      </c>
      <c r="BD29" s="385" t="str" cm="1">
        <f t="array" ref="BD29">IFERROR(INDEX('Guias Salariais'!$D$1:$D$1000,SMALL(IF(BD$1='Guias Salariais'!$C$1:$C$1000,ROW('Guias Salariais'!$C$1:$C$1000)-ROW('Guias Salariais'!$C$1)+1),ROW(28:28))),"")</f>
        <v/>
      </c>
      <c r="BE29" s="495" t="str">
        <f t="shared" ref="BE29:BG29" si="407">IF(BD29="","",AND(BD29&gt;=BD$105,BD29&lt;=BD$104))</f>
        <v/>
      </c>
      <c r="BF29" s="385" t="str" cm="1">
        <f t="array" ref="BF29">IFERROR(INDEX('Guias Salariais'!$D$1:$D$1000,SMALL(IF(BF$1='Guias Salariais'!$C$1:$C$1000,ROW('Guias Salariais'!$C$1:$C$1000)-ROW('Guias Salariais'!$C$1)+1),ROW(28:28))),"")</f>
        <v/>
      </c>
      <c r="BG29" s="495" t="str">
        <f t="shared" si="407"/>
        <v/>
      </c>
      <c r="BH29" s="276" t="str" cm="1">
        <f t="array" ref="BH29">IFERROR(INDEX('Guias Salariais'!$D$1:$D$1000,SMALL(IF(BH$1='Guias Salariais'!$C$1:$C$1000,ROW('Guias Salariais'!$C$1:$C$1000)-ROW('Guias Salariais'!$C$1)+1),ROW(28:28))),"")</f>
        <v/>
      </c>
      <c r="BI29" s="495" t="str">
        <f t="shared" ref="BI29:BK29" si="408">IF(BH29="","",AND(BH29&gt;=BH$105,BH29&lt;=BH$104))</f>
        <v/>
      </c>
      <c r="BJ29" s="386" t="str" cm="1">
        <f t="array" ref="BJ29">IFERROR(INDEX('Guias Salariais'!$D$1:$D$1000,SMALL(IF(BJ$1='Guias Salariais'!$C$1:$C$1000,ROW('Guias Salariais'!$C$1:$C$1000)-ROW('Guias Salariais'!$C$1)+1),ROW(28:28))),"")</f>
        <v/>
      </c>
      <c r="BK29" s="495" t="str">
        <f t="shared" si="408"/>
        <v/>
      </c>
      <c r="BL29" s="386" t="str" cm="1">
        <f t="array" ref="BL29">IFERROR(INDEX('Guias Salariais'!$D$1:$D$1000,SMALL(IF(BL$1='Guias Salariais'!$C$1:$C$1000,ROW('Guias Salariais'!$C$1:$C$1000)-ROW('Guias Salariais'!$C$1)+1),ROW(28:28))),"")</f>
        <v/>
      </c>
      <c r="BM29" s="495" t="str">
        <f t="shared" ref="BM29:BO29" si="409">IF(BL29="","",AND(BL29&gt;=BL$105,BL29&lt;=BL$104))</f>
        <v/>
      </c>
      <c r="BN29" s="383" t="str" cm="1">
        <f t="array" ref="BN29">IFERROR(INDEX('Guias Salariais'!$D$1:$D$1000,SMALL(IF(BN$1='Guias Salariais'!$C$1:$C$1000,ROW('Guias Salariais'!$C$1:$C$1000)-ROW('Guias Salariais'!$C$1)+1),ROW(28:28))),"")</f>
        <v/>
      </c>
      <c r="BO29" s="520" t="str">
        <f t="shared" si="409"/>
        <v/>
      </c>
      <c r="BP29" s="386" t="str" cm="1">
        <f t="array" ref="BP29">IFERROR(INDEX('Guias Salariais'!$D$1:$D$1000,SMALL(IF(BP$1='Guias Salariais'!$C$1:$C$1000,ROW('Guias Salariais'!$C$1:$C$1000)-ROW('Guias Salariais'!$C$1)+1),ROW(28:28))),"")</f>
        <v/>
      </c>
      <c r="BQ29" s="495" t="str">
        <f t="shared" ref="BQ29" si="410">IF(BP29="","",AND(BP29&gt;=BP$105,BP29&lt;=BP$104))</f>
        <v/>
      </c>
      <c r="BR29" s="386" t="str" cm="1">
        <f t="array" ref="BR29">IFERROR(INDEX('Guias Salariais'!$D$1:$D$1000,SMALL(IF(BR$1='Guias Salariais'!$C$1:$C$1000,ROW('Guias Salariais'!$C$1:$C$1000)-ROW('Guias Salariais'!$C$1)+1),ROW(28:28))),"")</f>
        <v/>
      </c>
      <c r="BS29" s="520" t="str">
        <f t="shared" ref="BS29" si="411">IF(BR29="","",AND(BR29&gt;=BR$105,BR29&lt;=BR$104))</f>
        <v/>
      </c>
    </row>
    <row r="30" spans="1:71" x14ac:dyDescent="0.25">
      <c r="A30" s="692"/>
      <c r="B30" s="383" t="str" cm="1">
        <f t="array" ref="B30">IFERROR(INDEX('Guias Salariais'!$D$1:$D$1000,SMALL(IF(B$1='Guias Salariais'!$C$1:$C$1000,ROW('Guias Salariais'!$C$1:$C$1000)-ROW('Guias Salariais'!$C$1)+1),ROW(29:29))),"")</f>
        <v/>
      </c>
      <c r="C30" s="495" t="str">
        <f t="shared" si="0"/>
        <v/>
      </c>
      <c r="D30" s="385" t="str" cm="1">
        <f t="array" ref="D30">IFERROR(INDEX('Guias Salariais'!$D$1:$D$1000,SMALL(IF(D$1='Guias Salariais'!$C$1:$C$1000,ROW('Guias Salariais'!$C$1:$C$1000)-ROW('Guias Salariais'!$C$1)+1),ROW(29:29))),"")</f>
        <v/>
      </c>
      <c r="E30" s="495" t="str">
        <f t="shared" si="1"/>
        <v/>
      </c>
      <c r="F30" s="385" t="str" cm="1">
        <f t="array" ref="F30">IFERROR(INDEX('Guias Salariais'!$D$1:$D$1000,SMALL(IF(F$1='Guias Salariais'!$C$1:$C$1000,ROW('Guias Salariais'!$C$1:$C$1000)-ROW('Guias Salariais'!$C$1)+1),ROW(29:29))),"")</f>
        <v/>
      </c>
      <c r="G30" s="520" t="str">
        <f t="shared" si="2"/>
        <v/>
      </c>
      <c r="H30" s="276" t="str" cm="1">
        <f t="array" ref="H30">IFERROR(INDEX('Guias Salariais'!$D$1:$D$1000,SMALL(IF(H$1='Guias Salariais'!$C$1:$C$1000,ROW('Guias Salariais'!$C$1:$C$1000)-ROW('Guias Salariais'!$C$1)+1),ROW(29:29))),"")</f>
        <v/>
      </c>
      <c r="I30" s="495" t="str">
        <f t="shared" si="3"/>
        <v/>
      </c>
      <c r="J30" s="386" t="str" cm="1">
        <f t="array" ref="J30">IFERROR(INDEX('Guias Salariais'!$D$1:$D$1000,SMALL(IF(J$1='Guias Salariais'!$C$1:$C$1000,ROW('Guias Salariais'!$C$1:$C$1000)-ROW('Guias Salariais'!$C$1)+1),ROW(29:29))),"")</f>
        <v/>
      </c>
      <c r="K30" s="495" t="str">
        <f t="shared" si="4"/>
        <v/>
      </c>
      <c r="L30" s="386" t="str" cm="1">
        <f t="array" ref="L30">IFERROR(INDEX('Guias Salariais'!$D$1:$D$1000,SMALL(IF(L$1='Guias Salariais'!$C$1:$C$1000,ROW('Guias Salariais'!$C$1:$C$1000)-ROW('Guias Salariais'!$C$1)+1),ROW(29:29))),"")</f>
        <v/>
      </c>
      <c r="M30" s="520" t="str">
        <f t="shared" si="5"/>
        <v/>
      </c>
      <c r="N30" s="383" t="str" cm="1">
        <f t="array" ref="N30">IFERROR(INDEX('Guias Salariais'!$D$1:$D$1000,SMALL(IF(N$1='Guias Salariais'!$C$1:$C$1000,ROW('Guias Salariais'!$C$1:$C$1000)-ROW('Guias Salariais'!$C$1)+1),ROW(29:29))),"")</f>
        <v/>
      </c>
      <c r="O30" s="520" t="str">
        <f t="shared" si="6"/>
        <v/>
      </c>
      <c r="P30" s="276" t="str" cm="1">
        <f t="array" ref="P30">IFERROR(INDEX('Guias Salariais'!$D$1:$D$1000,SMALL(IF(P$1='Guias Salariais'!$C$1:$C$1000,ROW('Guias Salariais'!$C$1:$C$1000)-ROW('Guias Salariais'!$C$1)+1),ROW(29:29))),"")</f>
        <v/>
      </c>
      <c r="Q30" s="495" t="str">
        <f t="shared" ref="Q30:S30" si="412">IF(P30="","",AND(P30&gt;=P$105,P30&lt;=P$104))</f>
        <v/>
      </c>
      <c r="R30" s="386" t="str" cm="1">
        <f t="array" ref="R30">IFERROR(INDEX('Guias Salariais'!$D$1:$D$1000,SMALL(IF(R$1='Guias Salariais'!$C$1:$C$1000,ROW('Guias Salariais'!$C$1:$C$1000)-ROW('Guias Salariais'!$C$1)+1),ROW(29:29))),"")</f>
        <v/>
      </c>
      <c r="S30" s="495" t="str">
        <f t="shared" si="412"/>
        <v/>
      </c>
      <c r="T30" s="386" t="str" cm="1">
        <f t="array" ref="T30">IFERROR(INDEX('Guias Salariais'!$D$1:$D$1000,SMALL(IF(T$1='Guias Salariais'!$C$1:$C$1000,ROW('Guias Salariais'!$C$1:$C$1000)-ROW('Guias Salariais'!$C$1)+1),ROW(29:29))),"")</f>
        <v/>
      </c>
      <c r="U30" s="520" t="str">
        <f t="shared" ref="U30:W30" si="413">IF(T30="","",AND(T30&gt;=T$105,T30&lt;=T$104))</f>
        <v/>
      </c>
      <c r="V30" s="383" t="str" cm="1">
        <f t="array" ref="V30">IFERROR(INDEX('Guias Salariais'!$D$1:$D$1000,SMALL(IF(V$1='Guias Salariais'!$C$1:$C$1000,ROW('Guias Salariais'!$C$1:$C$1000)-ROW('Guias Salariais'!$C$1)+1),ROW(29:29))),"")</f>
        <v/>
      </c>
      <c r="W30" s="520" t="str">
        <f t="shared" si="413"/>
        <v/>
      </c>
      <c r="X30" s="276" t="str" cm="1">
        <f t="array" ref="X30">IFERROR(INDEX('Guias Salariais'!$D$1:$D$1000,SMALL(IF(X$1='Guias Salariais'!$C$1:$C$1000,ROW('Guias Salariais'!$C$1:$C$1000)-ROW('Guias Salariais'!$C$1)+1),ROW(29:29))),"")</f>
        <v/>
      </c>
      <c r="Y30" s="495" t="str">
        <f t="shared" ref="Y30:AA30" si="414">IF(X30="","",AND(X30&gt;=X$105,X30&lt;=X$104))</f>
        <v/>
      </c>
      <c r="Z30" s="386" t="str" cm="1">
        <f t="array" ref="Z30">IFERROR(INDEX('Guias Salariais'!$D$1:$D$1000,SMALL(IF(Z$1='Guias Salariais'!$C$1:$C$1000,ROW('Guias Salariais'!$C$1:$C$1000)-ROW('Guias Salariais'!$C$1)+1),ROW(29:29))),"")</f>
        <v/>
      </c>
      <c r="AA30" s="495" t="str">
        <f t="shared" si="414"/>
        <v/>
      </c>
      <c r="AB30" s="386" t="str" cm="1">
        <f t="array" ref="AB30">IFERROR(INDEX('Guias Salariais'!$D$1:$D$1000,SMALL(IF(AB$1='Guias Salariais'!$C$1:$C$1000,ROW('Guias Salariais'!$C$1:$C$1000)-ROW('Guias Salariais'!$C$1)+1),ROW(29:29))),"")</f>
        <v/>
      </c>
      <c r="AC30" s="520" t="str">
        <f t="shared" ref="AC30:AE30" si="415">IF(AB30="","",AND(AB30&gt;=AB$105,AB30&lt;=AB$104))</f>
        <v/>
      </c>
      <c r="AD30" s="383" t="str" cm="1">
        <f t="array" ref="AD30">IFERROR(INDEX('Guias Salariais'!$D$1:$D$1000,SMALL(IF(AD$1='Guias Salariais'!$C$1:$C$1000,ROW('Guias Salariais'!$C$1:$C$1000)-ROW('Guias Salariais'!$C$1)+1),ROW(29:29))),"")</f>
        <v/>
      </c>
      <c r="AE30" s="495" t="str">
        <f t="shared" si="415"/>
        <v/>
      </c>
      <c r="AF30" s="385" t="str" cm="1">
        <f t="array" ref="AF30">IFERROR(INDEX('Guias Salariais'!$D$1:$D$1000,SMALL(IF(AF$1='Guias Salariais'!$C$1:$C$1000,ROW('Guias Salariais'!$C$1:$C$1000)-ROW('Guias Salariais'!$C$1)+1),ROW(29:29))),"")</f>
        <v/>
      </c>
      <c r="AG30" s="495" t="str">
        <f t="shared" ref="AG30:AI30" si="416">IF(AF30="","",AND(AF30&gt;=AF$105,AF30&lt;=AF$104))</f>
        <v/>
      </c>
      <c r="AH30" s="385" t="str" cm="1">
        <f t="array" ref="AH30">IFERROR(INDEX('Guias Salariais'!$D$1:$D$1000,SMALL(IF(AH$1='Guias Salariais'!$C$1:$C$1000,ROW('Guias Salariais'!$C$1:$C$1000)-ROW('Guias Salariais'!$C$1)+1),ROW(29:29))),"")</f>
        <v/>
      </c>
      <c r="AI30" s="520" t="str">
        <f t="shared" si="416"/>
        <v/>
      </c>
      <c r="AJ30" s="276" t="str" cm="1">
        <f t="array" ref="AJ30">IFERROR(INDEX('Guias Salariais'!$D$1:$D$1000,SMALL(IF(AJ$1='Guias Salariais'!$C$1:$C$1000,ROW('Guias Salariais'!$C$1:$C$1000)-ROW('Guias Salariais'!$C$1)+1),ROW(29:29))),"")</f>
        <v/>
      </c>
      <c r="AK30" s="495" t="str">
        <f t="shared" ref="AK30:AM30" si="417">IF(AJ30="","",AND(AJ30&gt;=AJ$105,AJ30&lt;=AJ$104))</f>
        <v/>
      </c>
      <c r="AL30" s="386" t="str" cm="1">
        <f t="array" ref="AL30">IFERROR(INDEX('Guias Salariais'!$D$1:$D$1000,SMALL(IF(AL$1='Guias Salariais'!$C$1:$C$1000,ROW('Guias Salariais'!$C$1:$C$1000)-ROW('Guias Salariais'!$C$1)+1),ROW(29:29))),"")</f>
        <v/>
      </c>
      <c r="AM30" s="495" t="str">
        <f t="shared" si="417"/>
        <v/>
      </c>
      <c r="AN30" s="386" t="str" cm="1">
        <f t="array" ref="AN30">IFERROR(INDEX('Guias Salariais'!$D$1:$D$1000,SMALL(IF(AN$1='Guias Salariais'!$C$1:$C$1000,ROW('Guias Salariais'!$C$1:$C$1000)-ROW('Guias Salariais'!$C$1)+1),ROW(29:29))),"")</f>
        <v/>
      </c>
      <c r="AO30" s="520" t="str">
        <f t="shared" ref="AO30:AQ30" si="418">IF(AN30="","",AND(AN30&gt;=AN$105,AN30&lt;=AN$104))</f>
        <v/>
      </c>
      <c r="AP30" s="383" t="str" cm="1">
        <f t="array" ref="AP30">IFERROR(INDEX('Guias Salariais'!$D$1:$D$1000,SMALL(IF(AP$1='Guias Salariais'!$C$1:$C$1000,ROW('Guias Salariais'!$C$1:$C$1000)-ROW('Guias Salariais'!$C$1)+1),ROW(29:29))),"")</f>
        <v/>
      </c>
      <c r="AQ30" s="495" t="str">
        <f t="shared" si="418"/>
        <v/>
      </c>
      <c r="AR30" s="385" t="str" cm="1">
        <f t="array" ref="AR30">IFERROR(INDEX('Guias Salariais'!$D$1:$D$1000,SMALL(IF(AR$1='Guias Salariais'!$C$1:$C$1000,ROW('Guias Salariais'!$C$1:$C$1000)-ROW('Guias Salariais'!$C$1)+1),ROW(29:29))),"")</f>
        <v/>
      </c>
      <c r="AS30" s="495" t="str">
        <f t="shared" ref="AS30:AU30" si="419">IF(AR30="","",AND(AR30&gt;=AR$105,AR30&lt;=AR$104))</f>
        <v/>
      </c>
      <c r="AT30" s="385" t="str" cm="1">
        <f t="array" ref="AT30">IFERROR(INDEX('Guias Salariais'!$D$1:$D$1000,SMALL(IF(AT$1='Guias Salariais'!$C$1:$C$1000,ROW('Guias Salariais'!$C$1:$C$1000)-ROW('Guias Salariais'!$C$1)+1),ROW(29:29))),"")</f>
        <v/>
      </c>
      <c r="AU30" s="520" t="str">
        <f t="shared" si="419"/>
        <v/>
      </c>
      <c r="AV30" s="276" t="str" cm="1">
        <f t="array" ref="AV30">IFERROR(INDEX('Guias Salariais'!$D$1:$D$1000,SMALL(IF(AV$1='Guias Salariais'!$C$1:$C$1000,ROW('Guias Salariais'!$C$1:$C$1000)-ROW('Guias Salariais'!$C$1)+1),ROW(29:29))),"")</f>
        <v/>
      </c>
      <c r="AW30" s="495" t="str">
        <f t="shared" ref="AW30:AY30" si="420">IF(AV30="","",AND(AV30&gt;=AV$105,AV30&lt;=AV$104))</f>
        <v/>
      </c>
      <c r="AX30" s="386" t="str" cm="1">
        <f t="array" ref="AX30">IFERROR(INDEX('Guias Salariais'!$D$1:$D$1000,SMALL(IF(AX$1='Guias Salariais'!$C$1:$C$1000,ROW('Guias Salariais'!$C$1:$C$1000)-ROW('Guias Salariais'!$C$1)+1),ROW(29:29))),"")</f>
        <v/>
      </c>
      <c r="AY30" s="495" t="str">
        <f t="shared" si="420"/>
        <v/>
      </c>
      <c r="AZ30" s="386" t="str" cm="1">
        <f t="array" ref="AZ30">IFERROR(INDEX('Guias Salariais'!$D$1:$D$1000,SMALL(IF(AZ$1='Guias Salariais'!$C$1:$C$1000,ROW('Guias Salariais'!$C$1:$C$1000)-ROW('Guias Salariais'!$C$1)+1),ROW(29:29))),"")</f>
        <v/>
      </c>
      <c r="BA30" s="495" t="str">
        <f t="shared" ref="BA30:BC30" si="421">IF(AZ30="","",AND(AZ30&gt;=AZ$105,AZ30&lt;=AZ$104))</f>
        <v/>
      </c>
      <c r="BB30" s="383" t="str" cm="1">
        <f t="array" ref="BB30">IFERROR(INDEX('Guias Salariais'!$D$1:$D$1000,SMALL(IF(BB$1='Guias Salariais'!$C$1:$C$1000,ROW('Guias Salariais'!$C$1:$C$1000)-ROW('Guias Salariais'!$C$1)+1),ROW(29:29))),"")</f>
        <v/>
      </c>
      <c r="BC30" s="495" t="str">
        <f t="shared" si="421"/>
        <v/>
      </c>
      <c r="BD30" s="385" t="str" cm="1">
        <f t="array" ref="BD30">IFERROR(INDEX('Guias Salariais'!$D$1:$D$1000,SMALL(IF(BD$1='Guias Salariais'!$C$1:$C$1000,ROW('Guias Salariais'!$C$1:$C$1000)-ROW('Guias Salariais'!$C$1)+1),ROW(29:29))),"")</f>
        <v/>
      </c>
      <c r="BE30" s="495" t="str">
        <f t="shared" ref="BE30:BG30" si="422">IF(BD30="","",AND(BD30&gt;=BD$105,BD30&lt;=BD$104))</f>
        <v/>
      </c>
      <c r="BF30" s="385" t="str" cm="1">
        <f t="array" ref="BF30">IFERROR(INDEX('Guias Salariais'!$D$1:$D$1000,SMALL(IF(BF$1='Guias Salariais'!$C$1:$C$1000,ROW('Guias Salariais'!$C$1:$C$1000)-ROW('Guias Salariais'!$C$1)+1),ROW(29:29))),"")</f>
        <v/>
      </c>
      <c r="BG30" s="495" t="str">
        <f t="shared" si="422"/>
        <v/>
      </c>
      <c r="BH30" s="276" t="str" cm="1">
        <f t="array" ref="BH30">IFERROR(INDEX('Guias Salariais'!$D$1:$D$1000,SMALL(IF(BH$1='Guias Salariais'!$C$1:$C$1000,ROW('Guias Salariais'!$C$1:$C$1000)-ROW('Guias Salariais'!$C$1)+1),ROW(29:29))),"")</f>
        <v/>
      </c>
      <c r="BI30" s="495" t="str">
        <f t="shared" ref="BI30:BK30" si="423">IF(BH30="","",AND(BH30&gt;=BH$105,BH30&lt;=BH$104))</f>
        <v/>
      </c>
      <c r="BJ30" s="386" t="str" cm="1">
        <f t="array" ref="BJ30">IFERROR(INDEX('Guias Salariais'!$D$1:$D$1000,SMALL(IF(BJ$1='Guias Salariais'!$C$1:$C$1000,ROW('Guias Salariais'!$C$1:$C$1000)-ROW('Guias Salariais'!$C$1)+1),ROW(29:29))),"")</f>
        <v/>
      </c>
      <c r="BK30" s="495" t="str">
        <f t="shared" si="423"/>
        <v/>
      </c>
      <c r="BL30" s="386" t="str" cm="1">
        <f t="array" ref="BL30">IFERROR(INDEX('Guias Salariais'!$D$1:$D$1000,SMALL(IF(BL$1='Guias Salariais'!$C$1:$C$1000,ROW('Guias Salariais'!$C$1:$C$1000)-ROW('Guias Salariais'!$C$1)+1),ROW(29:29))),"")</f>
        <v/>
      </c>
      <c r="BM30" s="495" t="str">
        <f t="shared" ref="BM30:BO30" si="424">IF(BL30="","",AND(BL30&gt;=BL$105,BL30&lt;=BL$104))</f>
        <v/>
      </c>
      <c r="BN30" s="383" t="str" cm="1">
        <f t="array" ref="BN30">IFERROR(INDEX('Guias Salariais'!$D$1:$D$1000,SMALL(IF(BN$1='Guias Salariais'!$C$1:$C$1000,ROW('Guias Salariais'!$C$1:$C$1000)-ROW('Guias Salariais'!$C$1)+1),ROW(29:29))),"")</f>
        <v/>
      </c>
      <c r="BO30" s="520" t="str">
        <f t="shared" si="424"/>
        <v/>
      </c>
      <c r="BP30" s="386" t="str" cm="1">
        <f t="array" ref="BP30">IFERROR(INDEX('Guias Salariais'!$D$1:$D$1000,SMALL(IF(BP$1='Guias Salariais'!$C$1:$C$1000,ROW('Guias Salariais'!$C$1:$C$1000)-ROW('Guias Salariais'!$C$1)+1),ROW(29:29))),"")</f>
        <v/>
      </c>
      <c r="BQ30" s="495" t="str">
        <f t="shared" ref="BQ30" si="425">IF(BP30="","",AND(BP30&gt;=BP$105,BP30&lt;=BP$104))</f>
        <v/>
      </c>
      <c r="BR30" s="386" t="str" cm="1">
        <f t="array" ref="BR30">IFERROR(INDEX('Guias Salariais'!$D$1:$D$1000,SMALL(IF(BR$1='Guias Salariais'!$C$1:$C$1000,ROW('Guias Salariais'!$C$1:$C$1000)-ROW('Guias Salariais'!$C$1)+1),ROW(29:29))),"")</f>
        <v/>
      </c>
      <c r="BS30" s="520" t="str">
        <f t="shared" ref="BS30" si="426">IF(BR30="","",AND(BR30&gt;=BR$105,BR30&lt;=BR$104))</f>
        <v/>
      </c>
    </row>
    <row r="31" spans="1:71" x14ac:dyDescent="0.25">
      <c r="A31" s="692"/>
      <c r="B31" s="383" t="str" cm="1">
        <f t="array" ref="B31">IFERROR(INDEX('Guias Salariais'!$D$1:$D$1000,SMALL(IF(B$1='Guias Salariais'!$C$1:$C$1000,ROW('Guias Salariais'!$C$1:$C$1000)-ROW('Guias Salariais'!$C$1)+1),ROW(30:30))),"")</f>
        <v/>
      </c>
      <c r="C31" s="495" t="str">
        <f t="shared" si="0"/>
        <v/>
      </c>
      <c r="D31" s="385" t="str" cm="1">
        <f t="array" ref="D31">IFERROR(INDEX('Guias Salariais'!$D$1:$D$1000,SMALL(IF(D$1='Guias Salariais'!$C$1:$C$1000,ROW('Guias Salariais'!$C$1:$C$1000)-ROW('Guias Salariais'!$C$1)+1),ROW(30:30))),"")</f>
        <v/>
      </c>
      <c r="E31" s="495" t="str">
        <f t="shared" si="1"/>
        <v/>
      </c>
      <c r="F31" s="385" t="str" cm="1">
        <f t="array" ref="F31">IFERROR(INDEX('Guias Salariais'!$D$1:$D$1000,SMALL(IF(F$1='Guias Salariais'!$C$1:$C$1000,ROW('Guias Salariais'!$C$1:$C$1000)-ROW('Guias Salariais'!$C$1)+1),ROW(30:30))),"")</f>
        <v/>
      </c>
      <c r="G31" s="520" t="str">
        <f t="shared" si="2"/>
        <v/>
      </c>
      <c r="H31" s="276" t="str" cm="1">
        <f t="array" ref="H31">IFERROR(INDEX('Guias Salariais'!$D$1:$D$1000,SMALL(IF(H$1='Guias Salariais'!$C$1:$C$1000,ROW('Guias Salariais'!$C$1:$C$1000)-ROW('Guias Salariais'!$C$1)+1),ROW(30:30))),"")</f>
        <v/>
      </c>
      <c r="I31" s="495" t="str">
        <f t="shared" si="3"/>
        <v/>
      </c>
      <c r="J31" s="386" t="str" cm="1">
        <f t="array" ref="J31">IFERROR(INDEX('Guias Salariais'!$D$1:$D$1000,SMALL(IF(J$1='Guias Salariais'!$C$1:$C$1000,ROW('Guias Salariais'!$C$1:$C$1000)-ROW('Guias Salariais'!$C$1)+1),ROW(30:30))),"")</f>
        <v/>
      </c>
      <c r="K31" s="495" t="str">
        <f t="shared" si="4"/>
        <v/>
      </c>
      <c r="L31" s="386" t="str" cm="1">
        <f t="array" ref="L31">IFERROR(INDEX('Guias Salariais'!$D$1:$D$1000,SMALL(IF(L$1='Guias Salariais'!$C$1:$C$1000,ROW('Guias Salariais'!$C$1:$C$1000)-ROW('Guias Salariais'!$C$1)+1),ROW(30:30))),"")</f>
        <v/>
      </c>
      <c r="M31" s="520" t="str">
        <f t="shared" si="5"/>
        <v/>
      </c>
      <c r="N31" s="383" t="str" cm="1">
        <f t="array" ref="N31">IFERROR(INDEX('Guias Salariais'!$D$1:$D$1000,SMALL(IF(N$1='Guias Salariais'!$C$1:$C$1000,ROW('Guias Salariais'!$C$1:$C$1000)-ROW('Guias Salariais'!$C$1)+1),ROW(30:30))),"")</f>
        <v/>
      </c>
      <c r="O31" s="520" t="str">
        <f t="shared" si="6"/>
        <v/>
      </c>
      <c r="P31" s="276" t="str" cm="1">
        <f t="array" ref="P31">IFERROR(INDEX('Guias Salariais'!$D$1:$D$1000,SMALL(IF(P$1='Guias Salariais'!$C$1:$C$1000,ROW('Guias Salariais'!$C$1:$C$1000)-ROW('Guias Salariais'!$C$1)+1),ROW(30:30))),"")</f>
        <v/>
      </c>
      <c r="Q31" s="495" t="str">
        <f t="shared" ref="Q31:S31" si="427">IF(P31="","",AND(P31&gt;=P$105,P31&lt;=P$104))</f>
        <v/>
      </c>
      <c r="R31" s="386" t="str" cm="1">
        <f t="array" ref="R31">IFERROR(INDEX('Guias Salariais'!$D$1:$D$1000,SMALL(IF(R$1='Guias Salariais'!$C$1:$C$1000,ROW('Guias Salariais'!$C$1:$C$1000)-ROW('Guias Salariais'!$C$1)+1),ROW(30:30))),"")</f>
        <v/>
      </c>
      <c r="S31" s="495" t="str">
        <f t="shared" si="427"/>
        <v/>
      </c>
      <c r="T31" s="386" t="str" cm="1">
        <f t="array" ref="T31">IFERROR(INDEX('Guias Salariais'!$D$1:$D$1000,SMALL(IF(T$1='Guias Salariais'!$C$1:$C$1000,ROW('Guias Salariais'!$C$1:$C$1000)-ROW('Guias Salariais'!$C$1)+1),ROW(30:30))),"")</f>
        <v/>
      </c>
      <c r="U31" s="520" t="str">
        <f t="shared" ref="U31:W31" si="428">IF(T31="","",AND(T31&gt;=T$105,T31&lt;=T$104))</f>
        <v/>
      </c>
      <c r="V31" s="383" t="str" cm="1">
        <f t="array" ref="V31">IFERROR(INDEX('Guias Salariais'!$D$1:$D$1000,SMALL(IF(V$1='Guias Salariais'!$C$1:$C$1000,ROW('Guias Salariais'!$C$1:$C$1000)-ROW('Guias Salariais'!$C$1)+1),ROW(30:30))),"")</f>
        <v/>
      </c>
      <c r="W31" s="520" t="str">
        <f t="shared" si="428"/>
        <v/>
      </c>
      <c r="X31" s="276" t="str" cm="1">
        <f t="array" ref="X31">IFERROR(INDEX('Guias Salariais'!$D$1:$D$1000,SMALL(IF(X$1='Guias Salariais'!$C$1:$C$1000,ROW('Guias Salariais'!$C$1:$C$1000)-ROW('Guias Salariais'!$C$1)+1),ROW(30:30))),"")</f>
        <v/>
      </c>
      <c r="Y31" s="495" t="str">
        <f t="shared" ref="Y31:AA31" si="429">IF(X31="","",AND(X31&gt;=X$105,X31&lt;=X$104))</f>
        <v/>
      </c>
      <c r="Z31" s="386" t="str" cm="1">
        <f t="array" ref="Z31">IFERROR(INDEX('Guias Salariais'!$D$1:$D$1000,SMALL(IF(Z$1='Guias Salariais'!$C$1:$C$1000,ROW('Guias Salariais'!$C$1:$C$1000)-ROW('Guias Salariais'!$C$1)+1),ROW(30:30))),"")</f>
        <v/>
      </c>
      <c r="AA31" s="495" t="str">
        <f t="shared" si="429"/>
        <v/>
      </c>
      <c r="AB31" s="386" t="str" cm="1">
        <f t="array" ref="AB31">IFERROR(INDEX('Guias Salariais'!$D$1:$D$1000,SMALL(IF(AB$1='Guias Salariais'!$C$1:$C$1000,ROW('Guias Salariais'!$C$1:$C$1000)-ROW('Guias Salariais'!$C$1)+1),ROW(30:30))),"")</f>
        <v/>
      </c>
      <c r="AC31" s="520" t="str">
        <f t="shared" ref="AC31:AE31" si="430">IF(AB31="","",AND(AB31&gt;=AB$105,AB31&lt;=AB$104))</f>
        <v/>
      </c>
      <c r="AD31" s="383" t="str" cm="1">
        <f t="array" ref="AD31">IFERROR(INDEX('Guias Salariais'!$D$1:$D$1000,SMALL(IF(AD$1='Guias Salariais'!$C$1:$C$1000,ROW('Guias Salariais'!$C$1:$C$1000)-ROW('Guias Salariais'!$C$1)+1),ROW(30:30))),"")</f>
        <v/>
      </c>
      <c r="AE31" s="495" t="str">
        <f t="shared" si="430"/>
        <v/>
      </c>
      <c r="AF31" s="385" t="str" cm="1">
        <f t="array" ref="AF31">IFERROR(INDEX('Guias Salariais'!$D$1:$D$1000,SMALL(IF(AF$1='Guias Salariais'!$C$1:$C$1000,ROW('Guias Salariais'!$C$1:$C$1000)-ROW('Guias Salariais'!$C$1)+1),ROW(30:30))),"")</f>
        <v/>
      </c>
      <c r="AG31" s="495" t="str">
        <f t="shared" ref="AG31:AI31" si="431">IF(AF31="","",AND(AF31&gt;=AF$105,AF31&lt;=AF$104))</f>
        <v/>
      </c>
      <c r="AH31" s="385" t="str" cm="1">
        <f t="array" ref="AH31">IFERROR(INDEX('Guias Salariais'!$D$1:$D$1000,SMALL(IF(AH$1='Guias Salariais'!$C$1:$C$1000,ROW('Guias Salariais'!$C$1:$C$1000)-ROW('Guias Salariais'!$C$1)+1),ROW(30:30))),"")</f>
        <v/>
      </c>
      <c r="AI31" s="520" t="str">
        <f t="shared" si="431"/>
        <v/>
      </c>
      <c r="AJ31" s="276" t="str" cm="1">
        <f t="array" ref="AJ31">IFERROR(INDEX('Guias Salariais'!$D$1:$D$1000,SMALL(IF(AJ$1='Guias Salariais'!$C$1:$C$1000,ROW('Guias Salariais'!$C$1:$C$1000)-ROW('Guias Salariais'!$C$1)+1),ROW(30:30))),"")</f>
        <v/>
      </c>
      <c r="AK31" s="495" t="str">
        <f t="shared" ref="AK31:AM31" si="432">IF(AJ31="","",AND(AJ31&gt;=AJ$105,AJ31&lt;=AJ$104))</f>
        <v/>
      </c>
      <c r="AL31" s="386" t="str" cm="1">
        <f t="array" ref="AL31">IFERROR(INDEX('Guias Salariais'!$D$1:$D$1000,SMALL(IF(AL$1='Guias Salariais'!$C$1:$C$1000,ROW('Guias Salariais'!$C$1:$C$1000)-ROW('Guias Salariais'!$C$1)+1),ROW(30:30))),"")</f>
        <v/>
      </c>
      <c r="AM31" s="495" t="str">
        <f t="shared" si="432"/>
        <v/>
      </c>
      <c r="AN31" s="386" t="str" cm="1">
        <f t="array" ref="AN31">IFERROR(INDEX('Guias Salariais'!$D$1:$D$1000,SMALL(IF(AN$1='Guias Salariais'!$C$1:$C$1000,ROW('Guias Salariais'!$C$1:$C$1000)-ROW('Guias Salariais'!$C$1)+1),ROW(30:30))),"")</f>
        <v/>
      </c>
      <c r="AO31" s="520" t="str">
        <f t="shared" ref="AO31:AQ31" si="433">IF(AN31="","",AND(AN31&gt;=AN$105,AN31&lt;=AN$104))</f>
        <v/>
      </c>
      <c r="AP31" s="383" t="str" cm="1">
        <f t="array" ref="AP31">IFERROR(INDEX('Guias Salariais'!$D$1:$D$1000,SMALL(IF(AP$1='Guias Salariais'!$C$1:$C$1000,ROW('Guias Salariais'!$C$1:$C$1000)-ROW('Guias Salariais'!$C$1)+1),ROW(30:30))),"")</f>
        <v/>
      </c>
      <c r="AQ31" s="495" t="str">
        <f t="shared" si="433"/>
        <v/>
      </c>
      <c r="AR31" s="385" t="str" cm="1">
        <f t="array" ref="AR31">IFERROR(INDEX('Guias Salariais'!$D$1:$D$1000,SMALL(IF(AR$1='Guias Salariais'!$C$1:$C$1000,ROW('Guias Salariais'!$C$1:$C$1000)-ROW('Guias Salariais'!$C$1)+1),ROW(30:30))),"")</f>
        <v/>
      </c>
      <c r="AS31" s="495" t="str">
        <f t="shared" ref="AS31:AU31" si="434">IF(AR31="","",AND(AR31&gt;=AR$105,AR31&lt;=AR$104))</f>
        <v/>
      </c>
      <c r="AT31" s="385" t="str" cm="1">
        <f t="array" ref="AT31">IFERROR(INDEX('Guias Salariais'!$D$1:$D$1000,SMALL(IF(AT$1='Guias Salariais'!$C$1:$C$1000,ROW('Guias Salariais'!$C$1:$C$1000)-ROW('Guias Salariais'!$C$1)+1),ROW(30:30))),"")</f>
        <v/>
      </c>
      <c r="AU31" s="520" t="str">
        <f t="shared" si="434"/>
        <v/>
      </c>
      <c r="AV31" s="276" t="str" cm="1">
        <f t="array" ref="AV31">IFERROR(INDEX('Guias Salariais'!$D$1:$D$1000,SMALL(IF(AV$1='Guias Salariais'!$C$1:$C$1000,ROW('Guias Salariais'!$C$1:$C$1000)-ROW('Guias Salariais'!$C$1)+1),ROW(30:30))),"")</f>
        <v/>
      </c>
      <c r="AW31" s="495" t="str">
        <f t="shared" ref="AW31:AY31" si="435">IF(AV31="","",AND(AV31&gt;=AV$105,AV31&lt;=AV$104))</f>
        <v/>
      </c>
      <c r="AX31" s="386" t="str" cm="1">
        <f t="array" ref="AX31">IFERROR(INDEX('Guias Salariais'!$D$1:$D$1000,SMALL(IF(AX$1='Guias Salariais'!$C$1:$C$1000,ROW('Guias Salariais'!$C$1:$C$1000)-ROW('Guias Salariais'!$C$1)+1),ROW(30:30))),"")</f>
        <v/>
      </c>
      <c r="AY31" s="495" t="str">
        <f t="shared" si="435"/>
        <v/>
      </c>
      <c r="AZ31" s="386" t="str" cm="1">
        <f t="array" ref="AZ31">IFERROR(INDEX('Guias Salariais'!$D$1:$D$1000,SMALL(IF(AZ$1='Guias Salariais'!$C$1:$C$1000,ROW('Guias Salariais'!$C$1:$C$1000)-ROW('Guias Salariais'!$C$1)+1),ROW(30:30))),"")</f>
        <v/>
      </c>
      <c r="BA31" s="495" t="str">
        <f t="shared" ref="BA31:BC31" si="436">IF(AZ31="","",AND(AZ31&gt;=AZ$105,AZ31&lt;=AZ$104))</f>
        <v/>
      </c>
      <c r="BB31" s="383" t="str" cm="1">
        <f t="array" ref="BB31">IFERROR(INDEX('Guias Salariais'!$D$1:$D$1000,SMALL(IF(BB$1='Guias Salariais'!$C$1:$C$1000,ROW('Guias Salariais'!$C$1:$C$1000)-ROW('Guias Salariais'!$C$1)+1),ROW(30:30))),"")</f>
        <v/>
      </c>
      <c r="BC31" s="495" t="str">
        <f t="shared" si="436"/>
        <v/>
      </c>
      <c r="BD31" s="385" t="str" cm="1">
        <f t="array" ref="BD31">IFERROR(INDEX('Guias Salariais'!$D$1:$D$1000,SMALL(IF(BD$1='Guias Salariais'!$C$1:$C$1000,ROW('Guias Salariais'!$C$1:$C$1000)-ROW('Guias Salariais'!$C$1)+1),ROW(30:30))),"")</f>
        <v/>
      </c>
      <c r="BE31" s="495" t="str">
        <f t="shared" ref="BE31:BG31" si="437">IF(BD31="","",AND(BD31&gt;=BD$105,BD31&lt;=BD$104))</f>
        <v/>
      </c>
      <c r="BF31" s="385" t="str" cm="1">
        <f t="array" ref="BF31">IFERROR(INDEX('Guias Salariais'!$D$1:$D$1000,SMALL(IF(BF$1='Guias Salariais'!$C$1:$C$1000,ROW('Guias Salariais'!$C$1:$C$1000)-ROW('Guias Salariais'!$C$1)+1),ROW(30:30))),"")</f>
        <v/>
      </c>
      <c r="BG31" s="495" t="str">
        <f t="shared" si="437"/>
        <v/>
      </c>
      <c r="BH31" s="276" t="str" cm="1">
        <f t="array" ref="BH31">IFERROR(INDEX('Guias Salariais'!$D$1:$D$1000,SMALL(IF(BH$1='Guias Salariais'!$C$1:$C$1000,ROW('Guias Salariais'!$C$1:$C$1000)-ROW('Guias Salariais'!$C$1)+1),ROW(30:30))),"")</f>
        <v/>
      </c>
      <c r="BI31" s="495" t="str">
        <f t="shared" ref="BI31:BK31" si="438">IF(BH31="","",AND(BH31&gt;=BH$105,BH31&lt;=BH$104))</f>
        <v/>
      </c>
      <c r="BJ31" s="386" t="str" cm="1">
        <f t="array" ref="BJ31">IFERROR(INDEX('Guias Salariais'!$D$1:$D$1000,SMALL(IF(BJ$1='Guias Salariais'!$C$1:$C$1000,ROW('Guias Salariais'!$C$1:$C$1000)-ROW('Guias Salariais'!$C$1)+1),ROW(30:30))),"")</f>
        <v/>
      </c>
      <c r="BK31" s="495" t="str">
        <f t="shared" si="438"/>
        <v/>
      </c>
      <c r="BL31" s="386" t="str" cm="1">
        <f t="array" ref="BL31">IFERROR(INDEX('Guias Salariais'!$D$1:$D$1000,SMALL(IF(BL$1='Guias Salariais'!$C$1:$C$1000,ROW('Guias Salariais'!$C$1:$C$1000)-ROW('Guias Salariais'!$C$1)+1),ROW(30:30))),"")</f>
        <v/>
      </c>
      <c r="BM31" s="495" t="str">
        <f t="shared" ref="BM31:BO31" si="439">IF(BL31="","",AND(BL31&gt;=BL$105,BL31&lt;=BL$104))</f>
        <v/>
      </c>
      <c r="BN31" s="383" t="str" cm="1">
        <f t="array" ref="BN31">IFERROR(INDEX('Guias Salariais'!$D$1:$D$1000,SMALL(IF(BN$1='Guias Salariais'!$C$1:$C$1000,ROW('Guias Salariais'!$C$1:$C$1000)-ROW('Guias Salariais'!$C$1)+1),ROW(30:30))),"")</f>
        <v/>
      </c>
      <c r="BO31" s="520" t="str">
        <f t="shared" si="439"/>
        <v/>
      </c>
      <c r="BP31" s="386" t="str" cm="1">
        <f t="array" ref="BP31">IFERROR(INDEX('Guias Salariais'!$D$1:$D$1000,SMALL(IF(BP$1='Guias Salariais'!$C$1:$C$1000,ROW('Guias Salariais'!$C$1:$C$1000)-ROW('Guias Salariais'!$C$1)+1),ROW(30:30))),"")</f>
        <v/>
      </c>
      <c r="BQ31" s="495" t="str">
        <f t="shared" ref="BQ31" si="440">IF(BP31="","",AND(BP31&gt;=BP$105,BP31&lt;=BP$104))</f>
        <v/>
      </c>
      <c r="BR31" s="386" t="str" cm="1">
        <f t="array" ref="BR31">IFERROR(INDEX('Guias Salariais'!$D$1:$D$1000,SMALL(IF(BR$1='Guias Salariais'!$C$1:$C$1000,ROW('Guias Salariais'!$C$1:$C$1000)-ROW('Guias Salariais'!$C$1)+1),ROW(30:30))),"")</f>
        <v/>
      </c>
      <c r="BS31" s="520" t="str">
        <f t="shared" ref="BS31" si="441">IF(BR31="","",AND(BR31&gt;=BR$105,BR31&lt;=BR$104))</f>
        <v/>
      </c>
    </row>
    <row r="32" spans="1:71" x14ac:dyDescent="0.25">
      <c r="A32" s="692"/>
      <c r="B32" s="383" t="str" cm="1">
        <f t="array" ref="B32">IFERROR(INDEX('Guias Salariais'!$D$1:$D$1000,SMALL(IF(B$1='Guias Salariais'!$C$1:$C$1000,ROW('Guias Salariais'!$C$1:$C$1000)-ROW('Guias Salariais'!$C$1)+1),ROW(31:31))),"")</f>
        <v/>
      </c>
      <c r="C32" s="495" t="str">
        <f t="shared" si="0"/>
        <v/>
      </c>
      <c r="D32" s="385" t="str" cm="1">
        <f t="array" ref="D32">IFERROR(INDEX('Guias Salariais'!$D$1:$D$1000,SMALL(IF(D$1='Guias Salariais'!$C$1:$C$1000,ROW('Guias Salariais'!$C$1:$C$1000)-ROW('Guias Salariais'!$C$1)+1),ROW(31:31))),"")</f>
        <v/>
      </c>
      <c r="E32" s="495" t="str">
        <f t="shared" si="1"/>
        <v/>
      </c>
      <c r="F32" s="385" t="str" cm="1">
        <f t="array" ref="F32">IFERROR(INDEX('Guias Salariais'!$D$1:$D$1000,SMALL(IF(F$1='Guias Salariais'!$C$1:$C$1000,ROW('Guias Salariais'!$C$1:$C$1000)-ROW('Guias Salariais'!$C$1)+1),ROW(31:31))),"")</f>
        <v/>
      </c>
      <c r="G32" s="520" t="str">
        <f t="shared" si="2"/>
        <v/>
      </c>
      <c r="H32" s="276" t="str" cm="1">
        <f t="array" ref="H32">IFERROR(INDEX('Guias Salariais'!$D$1:$D$1000,SMALL(IF(H$1='Guias Salariais'!$C$1:$C$1000,ROW('Guias Salariais'!$C$1:$C$1000)-ROW('Guias Salariais'!$C$1)+1),ROW(31:31))),"")</f>
        <v/>
      </c>
      <c r="I32" s="495" t="str">
        <f t="shared" si="3"/>
        <v/>
      </c>
      <c r="J32" s="386" t="str" cm="1">
        <f t="array" ref="J32">IFERROR(INDEX('Guias Salariais'!$D$1:$D$1000,SMALL(IF(J$1='Guias Salariais'!$C$1:$C$1000,ROW('Guias Salariais'!$C$1:$C$1000)-ROW('Guias Salariais'!$C$1)+1),ROW(31:31))),"")</f>
        <v/>
      </c>
      <c r="K32" s="495" t="str">
        <f t="shared" si="4"/>
        <v/>
      </c>
      <c r="L32" s="386" t="str" cm="1">
        <f t="array" ref="L32">IFERROR(INDEX('Guias Salariais'!$D$1:$D$1000,SMALL(IF(L$1='Guias Salariais'!$C$1:$C$1000,ROW('Guias Salariais'!$C$1:$C$1000)-ROW('Guias Salariais'!$C$1)+1),ROW(31:31))),"")</f>
        <v/>
      </c>
      <c r="M32" s="520" t="str">
        <f t="shared" si="5"/>
        <v/>
      </c>
      <c r="N32" s="383" t="str" cm="1">
        <f t="array" ref="N32">IFERROR(INDEX('Guias Salariais'!$D$1:$D$1000,SMALL(IF(N$1='Guias Salariais'!$C$1:$C$1000,ROW('Guias Salariais'!$C$1:$C$1000)-ROW('Guias Salariais'!$C$1)+1),ROW(31:31))),"")</f>
        <v/>
      </c>
      <c r="O32" s="520" t="str">
        <f t="shared" si="6"/>
        <v/>
      </c>
      <c r="P32" s="276" t="str" cm="1">
        <f t="array" ref="P32">IFERROR(INDEX('Guias Salariais'!$D$1:$D$1000,SMALL(IF(P$1='Guias Salariais'!$C$1:$C$1000,ROW('Guias Salariais'!$C$1:$C$1000)-ROW('Guias Salariais'!$C$1)+1),ROW(31:31))),"")</f>
        <v/>
      </c>
      <c r="Q32" s="495" t="str">
        <f t="shared" ref="Q32:S32" si="442">IF(P32="","",AND(P32&gt;=P$105,P32&lt;=P$104))</f>
        <v/>
      </c>
      <c r="R32" s="386" t="str" cm="1">
        <f t="array" ref="R32">IFERROR(INDEX('Guias Salariais'!$D$1:$D$1000,SMALL(IF(R$1='Guias Salariais'!$C$1:$C$1000,ROW('Guias Salariais'!$C$1:$C$1000)-ROW('Guias Salariais'!$C$1)+1),ROW(31:31))),"")</f>
        <v/>
      </c>
      <c r="S32" s="495" t="str">
        <f t="shared" si="442"/>
        <v/>
      </c>
      <c r="T32" s="386" t="str" cm="1">
        <f t="array" ref="T32">IFERROR(INDEX('Guias Salariais'!$D$1:$D$1000,SMALL(IF(T$1='Guias Salariais'!$C$1:$C$1000,ROW('Guias Salariais'!$C$1:$C$1000)-ROW('Guias Salariais'!$C$1)+1),ROW(31:31))),"")</f>
        <v/>
      </c>
      <c r="U32" s="520" t="str">
        <f t="shared" ref="U32:W32" si="443">IF(T32="","",AND(T32&gt;=T$105,T32&lt;=T$104))</f>
        <v/>
      </c>
      <c r="V32" s="383" t="str" cm="1">
        <f t="array" ref="V32">IFERROR(INDEX('Guias Salariais'!$D$1:$D$1000,SMALL(IF(V$1='Guias Salariais'!$C$1:$C$1000,ROW('Guias Salariais'!$C$1:$C$1000)-ROW('Guias Salariais'!$C$1)+1),ROW(31:31))),"")</f>
        <v/>
      </c>
      <c r="W32" s="520" t="str">
        <f t="shared" si="443"/>
        <v/>
      </c>
      <c r="X32" s="276" t="str" cm="1">
        <f t="array" ref="X32">IFERROR(INDEX('Guias Salariais'!$D$1:$D$1000,SMALL(IF(X$1='Guias Salariais'!$C$1:$C$1000,ROW('Guias Salariais'!$C$1:$C$1000)-ROW('Guias Salariais'!$C$1)+1),ROW(31:31))),"")</f>
        <v/>
      </c>
      <c r="Y32" s="495" t="str">
        <f t="shared" ref="Y32:AA32" si="444">IF(X32="","",AND(X32&gt;=X$105,X32&lt;=X$104))</f>
        <v/>
      </c>
      <c r="Z32" s="386" t="str" cm="1">
        <f t="array" ref="Z32">IFERROR(INDEX('Guias Salariais'!$D$1:$D$1000,SMALL(IF(Z$1='Guias Salariais'!$C$1:$C$1000,ROW('Guias Salariais'!$C$1:$C$1000)-ROW('Guias Salariais'!$C$1)+1),ROW(31:31))),"")</f>
        <v/>
      </c>
      <c r="AA32" s="495" t="str">
        <f t="shared" si="444"/>
        <v/>
      </c>
      <c r="AB32" s="386" t="str" cm="1">
        <f t="array" ref="AB32">IFERROR(INDEX('Guias Salariais'!$D$1:$D$1000,SMALL(IF(AB$1='Guias Salariais'!$C$1:$C$1000,ROW('Guias Salariais'!$C$1:$C$1000)-ROW('Guias Salariais'!$C$1)+1),ROW(31:31))),"")</f>
        <v/>
      </c>
      <c r="AC32" s="520" t="str">
        <f t="shared" ref="AC32:AE32" si="445">IF(AB32="","",AND(AB32&gt;=AB$105,AB32&lt;=AB$104))</f>
        <v/>
      </c>
      <c r="AD32" s="383" t="str" cm="1">
        <f t="array" ref="AD32">IFERROR(INDEX('Guias Salariais'!$D$1:$D$1000,SMALL(IF(AD$1='Guias Salariais'!$C$1:$C$1000,ROW('Guias Salariais'!$C$1:$C$1000)-ROW('Guias Salariais'!$C$1)+1),ROW(31:31))),"")</f>
        <v/>
      </c>
      <c r="AE32" s="495" t="str">
        <f t="shared" si="445"/>
        <v/>
      </c>
      <c r="AF32" s="385" t="str" cm="1">
        <f t="array" ref="AF32">IFERROR(INDEX('Guias Salariais'!$D$1:$D$1000,SMALL(IF(AF$1='Guias Salariais'!$C$1:$C$1000,ROW('Guias Salariais'!$C$1:$C$1000)-ROW('Guias Salariais'!$C$1)+1),ROW(31:31))),"")</f>
        <v/>
      </c>
      <c r="AG32" s="495" t="str">
        <f t="shared" ref="AG32:AI32" si="446">IF(AF32="","",AND(AF32&gt;=AF$105,AF32&lt;=AF$104))</f>
        <v/>
      </c>
      <c r="AH32" s="385" t="str" cm="1">
        <f t="array" ref="AH32">IFERROR(INDEX('Guias Salariais'!$D$1:$D$1000,SMALL(IF(AH$1='Guias Salariais'!$C$1:$C$1000,ROW('Guias Salariais'!$C$1:$C$1000)-ROW('Guias Salariais'!$C$1)+1),ROW(31:31))),"")</f>
        <v/>
      </c>
      <c r="AI32" s="520" t="str">
        <f t="shared" si="446"/>
        <v/>
      </c>
      <c r="AJ32" s="276" t="str" cm="1">
        <f t="array" ref="AJ32">IFERROR(INDEX('Guias Salariais'!$D$1:$D$1000,SMALL(IF(AJ$1='Guias Salariais'!$C$1:$C$1000,ROW('Guias Salariais'!$C$1:$C$1000)-ROW('Guias Salariais'!$C$1)+1),ROW(31:31))),"")</f>
        <v/>
      </c>
      <c r="AK32" s="495" t="str">
        <f t="shared" ref="AK32:AM32" si="447">IF(AJ32="","",AND(AJ32&gt;=AJ$105,AJ32&lt;=AJ$104))</f>
        <v/>
      </c>
      <c r="AL32" s="386" t="str" cm="1">
        <f t="array" ref="AL32">IFERROR(INDEX('Guias Salariais'!$D$1:$D$1000,SMALL(IF(AL$1='Guias Salariais'!$C$1:$C$1000,ROW('Guias Salariais'!$C$1:$C$1000)-ROW('Guias Salariais'!$C$1)+1),ROW(31:31))),"")</f>
        <v/>
      </c>
      <c r="AM32" s="495" t="str">
        <f t="shared" si="447"/>
        <v/>
      </c>
      <c r="AN32" s="386" t="str" cm="1">
        <f t="array" ref="AN32">IFERROR(INDEX('Guias Salariais'!$D$1:$D$1000,SMALL(IF(AN$1='Guias Salariais'!$C$1:$C$1000,ROW('Guias Salariais'!$C$1:$C$1000)-ROW('Guias Salariais'!$C$1)+1),ROW(31:31))),"")</f>
        <v/>
      </c>
      <c r="AO32" s="520" t="str">
        <f t="shared" ref="AO32:AQ32" si="448">IF(AN32="","",AND(AN32&gt;=AN$105,AN32&lt;=AN$104))</f>
        <v/>
      </c>
      <c r="AP32" s="383" t="str" cm="1">
        <f t="array" ref="AP32">IFERROR(INDEX('Guias Salariais'!$D$1:$D$1000,SMALL(IF(AP$1='Guias Salariais'!$C$1:$C$1000,ROW('Guias Salariais'!$C$1:$C$1000)-ROW('Guias Salariais'!$C$1)+1),ROW(31:31))),"")</f>
        <v/>
      </c>
      <c r="AQ32" s="495" t="str">
        <f t="shared" si="448"/>
        <v/>
      </c>
      <c r="AR32" s="385" t="str" cm="1">
        <f t="array" ref="AR32">IFERROR(INDEX('Guias Salariais'!$D$1:$D$1000,SMALL(IF(AR$1='Guias Salariais'!$C$1:$C$1000,ROW('Guias Salariais'!$C$1:$C$1000)-ROW('Guias Salariais'!$C$1)+1),ROW(31:31))),"")</f>
        <v/>
      </c>
      <c r="AS32" s="495" t="str">
        <f t="shared" ref="AS32:AU32" si="449">IF(AR32="","",AND(AR32&gt;=AR$105,AR32&lt;=AR$104))</f>
        <v/>
      </c>
      <c r="AT32" s="385" t="str" cm="1">
        <f t="array" ref="AT32">IFERROR(INDEX('Guias Salariais'!$D$1:$D$1000,SMALL(IF(AT$1='Guias Salariais'!$C$1:$C$1000,ROW('Guias Salariais'!$C$1:$C$1000)-ROW('Guias Salariais'!$C$1)+1),ROW(31:31))),"")</f>
        <v/>
      </c>
      <c r="AU32" s="520" t="str">
        <f t="shared" si="449"/>
        <v/>
      </c>
      <c r="AV32" s="276" t="str" cm="1">
        <f t="array" ref="AV32">IFERROR(INDEX('Guias Salariais'!$D$1:$D$1000,SMALL(IF(AV$1='Guias Salariais'!$C$1:$C$1000,ROW('Guias Salariais'!$C$1:$C$1000)-ROW('Guias Salariais'!$C$1)+1),ROW(31:31))),"")</f>
        <v/>
      </c>
      <c r="AW32" s="495" t="str">
        <f t="shared" ref="AW32:AY32" si="450">IF(AV32="","",AND(AV32&gt;=AV$105,AV32&lt;=AV$104))</f>
        <v/>
      </c>
      <c r="AX32" s="386" t="str" cm="1">
        <f t="array" ref="AX32">IFERROR(INDEX('Guias Salariais'!$D$1:$D$1000,SMALL(IF(AX$1='Guias Salariais'!$C$1:$C$1000,ROW('Guias Salariais'!$C$1:$C$1000)-ROW('Guias Salariais'!$C$1)+1),ROW(31:31))),"")</f>
        <v/>
      </c>
      <c r="AY32" s="495" t="str">
        <f t="shared" si="450"/>
        <v/>
      </c>
      <c r="AZ32" s="386" t="str" cm="1">
        <f t="array" ref="AZ32">IFERROR(INDEX('Guias Salariais'!$D$1:$D$1000,SMALL(IF(AZ$1='Guias Salariais'!$C$1:$C$1000,ROW('Guias Salariais'!$C$1:$C$1000)-ROW('Guias Salariais'!$C$1)+1),ROW(31:31))),"")</f>
        <v/>
      </c>
      <c r="BA32" s="495" t="str">
        <f t="shared" ref="BA32:BC32" si="451">IF(AZ32="","",AND(AZ32&gt;=AZ$105,AZ32&lt;=AZ$104))</f>
        <v/>
      </c>
      <c r="BB32" s="383" t="str" cm="1">
        <f t="array" ref="BB32">IFERROR(INDEX('Guias Salariais'!$D$1:$D$1000,SMALL(IF(BB$1='Guias Salariais'!$C$1:$C$1000,ROW('Guias Salariais'!$C$1:$C$1000)-ROW('Guias Salariais'!$C$1)+1),ROW(31:31))),"")</f>
        <v/>
      </c>
      <c r="BC32" s="495" t="str">
        <f t="shared" si="451"/>
        <v/>
      </c>
      <c r="BD32" s="385" t="str" cm="1">
        <f t="array" ref="BD32">IFERROR(INDEX('Guias Salariais'!$D$1:$D$1000,SMALL(IF(BD$1='Guias Salariais'!$C$1:$C$1000,ROW('Guias Salariais'!$C$1:$C$1000)-ROW('Guias Salariais'!$C$1)+1),ROW(31:31))),"")</f>
        <v/>
      </c>
      <c r="BE32" s="495" t="str">
        <f t="shared" ref="BE32:BG32" si="452">IF(BD32="","",AND(BD32&gt;=BD$105,BD32&lt;=BD$104))</f>
        <v/>
      </c>
      <c r="BF32" s="385" t="str" cm="1">
        <f t="array" ref="BF32">IFERROR(INDEX('Guias Salariais'!$D$1:$D$1000,SMALL(IF(BF$1='Guias Salariais'!$C$1:$C$1000,ROW('Guias Salariais'!$C$1:$C$1000)-ROW('Guias Salariais'!$C$1)+1),ROW(31:31))),"")</f>
        <v/>
      </c>
      <c r="BG32" s="495" t="str">
        <f t="shared" si="452"/>
        <v/>
      </c>
      <c r="BH32" s="276" t="str" cm="1">
        <f t="array" ref="BH32">IFERROR(INDEX('Guias Salariais'!$D$1:$D$1000,SMALL(IF(BH$1='Guias Salariais'!$C$1:$C$1000,ROW('Guias Salariais'!$C$1:$C$1000)-ROW('Guias Salariais'!$C$1)+1),ROW(31:31))),"")</f>
        <v/>
      </c>
      <c r="BI32" s="495" t="str">
        <f t="shared" ref="BI32:BK32" si="453">IF(BH32="","",AND(BH32&gt;=BH$105,BH32&lt;=BH$104))</f>
        <v/>
      </c>
      <c r="BJ32" s="386" t="str" cm="1">
        <f t="array" ref="BJ32">IFERROR(INDEX('Guias Salariais'!$D$1:$D$1000,SMALL(IF(BJ$1='Guias Salariais'!$C$1:$C$1000,ROW('Guias Salariais'!$C$1:$C$1000)-ROW('Guias Salariais'!$C$1)+1),ROW(31:31))),"")</f>
        <v/>
      </c>
      <c r="BK32" s="495" t="str">
        <f t="shared" si="453"/>
        <v/>
      </c>
      <c r="BL32" s="386" t="str" cm="1">
        <f t="array" ref="BL32">IFERROR(INDEX('Guias Salariais'!$D$1:$D$1000,SMALL(IF(BL$1='Guias Salariais'!$C$1:$C$1000,ROW('Guias Salariais'!$C$1:$C$1000)-ROW('Guias Salariais'!$C$1)+1),ROW(31:31))),"")</f>
        <v/>
      </c>
      <c r="BM32" s="495" t="str">
        <f t="shared" ref="BM32:BO32" si="454">IF(BL32="","",AND(BL32&gt;=BL$105,BL32&lt;=BL$104))</f>
        <v/>
      </c>
      <c r="BN32" s="383" t="str" cm="1">
        <f t="array" ref="BN32">IFERROR(INDEX('Guias Salariais'!$D$1:$D$1000,SMALL(IF(BN$1='Guias Salariais'!$C$1:$C$1000,ROW('Guias Salariais'!$C$1:$C$1000)-ROW('Guias Salariais'!$C$1)+1),ROW(31:31))),"")</f>
        <v/>
      </c>
      <c r="BO32" s="520" t="str">
        <f t="shared" si="454"/>
        <v/>
      </c>
      <c r="BP32" s="386" t="str" cm="1">
        <f t="array" ref="BP32">IFERROR(INDEX('Guias Salariais'!$D$1:$D$1000,SMALL(IF(BP$1='Guias Salariais'!$C$1:$C$1000,ROW('Guias Salariais'!$C$1:$C$1000)-ROW('Guias Salariais'!$C$1)+1),ROW(31:31))),"")</f>
        <v/>
      </c>
      <c r="BQ32" s="495" t="str">
        <f t="shared" ref="BQ32" si="455">IF(BP32="","",AND(BP32&gt;=BP$105,BP32&lt;=BP$104))</f>
        <v/>
      </c>
      <c r="BR32" s="386" t="str" cm="1">
        <f t="array" ref="BR32">IFERROR(INDEX('Guias Salariais'!$D$1:$D$1000,SMALL(IF(BR$1='Guias Salariais'!$C$1:$C$1000,ROW('Guias Salariais'!$C$1:$C$1000)-ROW('Guias Salariais'!$C$1)+1),ROW(31:31))),"")</f>
        <v/>
      </c>
      <c r="BS32" s="520" t="str">
        <f t="shared" ref="BS32" si="456">IF(BR32="","",AND(BR32&gt;=BR$105,BR32&lt;=BR$104))</f>
        <v/>
      </c>
    </row>
    <row r="33" spans="1:71" x14ac:dyDescent="0.25">
      <c r="A33" s="692"/>
      <c r="B33" s="383" t="str" cm="1">
        <f t="array" ref="B33">IFERROR(INDEX('Guias Salariais'!$D$1:$D$1000,SMALL(IF(B$1='Guias Salariais'!$C$1:$C$1000,ROW('Guias Salariais'!$C$1:$C$1000)-ROW('Guias Salariais'!$C$1)+1),ROW(32:32))),"")</f>
        <v/>
      </c>
      <c r="C33" s="495" t="str">
        <f t="shared" si="0"/>
        <v/>
      </c>
      <c r="D33" s="385" t="str" cm="1">
        <f t="array" ref="D33">IFERROR(INDEX('Guias Salariais'!$D$1:$D$1000,SMALL(IF(D$1='Guias Salariais'!$C$1:$C$1000,ROW('Guias Salariais'!$C$1:$C$1000)-ROW('Guias Salariais'!$C$1)+1),ROW(32:32))),"")</f>
        <v/>
      </c>
      <c r="E33" s="495" t="str">
        <f t="shared" si="1"/>
        <v/>
      </c>
      <c r="F33" s="385" t="str" cm="1">
        <f t="array" ref="F33">IFERROR(INDEX('Guias Salariais'!$D$1:$D$1000,SMALL(IF(F$1='Guias Salariais'!$C$1:$C$1000,ROW('Guias Salariais'!$C$1:$C$1000)-ROW('Guias Salariais'!$C$1)+1),ROW(32:32))),"")</f>
        <v/>
      </c>
      <c r="G33" s="520" t="str">
        <f t="shared" si="2"/>
        <v/>
      </c>
      <c r="H33" s="276" t="str" cm="1">
        <f t="array" ref="H33">IFERROR(INDEX('Guias Salariais'!$D$1:$D$1000,SMALL(IF(H$1='Guias Salariais'!$C$1:$C$1000,ROW('Guias Salariais'!$C$1:$C$1000)-ROW('Guias Salariais'!$C$1)+1),ROW(32:32))),"")</f>
        <v/>
      </c>
      <c r="I33" s="495" t="str">
        <f t="shared" si="3"/>
        <v/>
      </c>
      <c r="J33" s="386" t="str" cm="1">
        <f t="array" ref="J33">IFERROR(INDEX('Guias Salariais'!$D$1:$D$1000,SMALL(IF(J$1='Guias Salariais'!$C$1:$C$1000,ROW('Guias Salariais'!$C$1:$C$1000)-ROW('Guias Salariais'!$C$1)+1),ROW(32:32))),"")</f>
        <v/>
      </c>
      <c r="K33" s="495" t="str">
        <f t="shared" si="4"/>
        <v/>
      </c>
      <c r="L33" s="386" t="str" cm="1">
        <f t="array" ref="L33">IFERROR(INDEX('Guias Salariais'!$D$1:$D$1000,SMALL(IF(L$1='Guias Salariais'!$C$1:$C$1000,ROW('Guias Salariais'!$C$1:$C$1000)-ROW('Guias Salariais'!$C$1)+1),ROW(32:32))),"")</f>
        <v/>
      </c>
      <c r="M33" s="520" t="str">
        <f t="shared" si="5"/>
        <v/>
      </c>
      <c r="N33" s="383" t="str" cm="1">
        <f t="array" ref="N33">IFERROR(INDEX('Guias Salariais'!$D$1:$D$1000,SMALL(IF(N$1='Guias Salariais'!$C$1:$C$1000,ROW('Guias Salariais'!$C$1:$C$1000)-ROW('Guias Salariais'!$C$1)+1),ROW(32:32))),"")</f>
        <v/>
      </c>
      <c r="O33" s="520" t="str">
        <f t="shared" si="6"/>
        <v/>
      </c>
      <c r="P33" s="276" t="str" cm="1">
        <f t="array" ref="P33">IFERROR(INDEX('Guias Salariais'!$D$1:$D$1000,SMALL(IF(P$1='Guias Salariais'!$C$1:$C$1000,ROW('Guias Salariais'!$C$1:$C$1000)-ROW('Guias Salariais'!$C$1)+1),ROW(32:32))),"")</f>
        <v/>
      </c>
      <c r="Q33" s="495" t="str">
        <f t="shared" ref="Q33:S33" si="457">IF(P33="","",AND(P33&gt;=P$105,P33&lt;=P$104))</f>
        <v/>
      </c>
      <c r="R33" s="386" t="str" cm="1">
        <f t="array" ref="R33">IFERROR(INDEX('Guias Salariais'!$D$1:$D$1000,SMALL(IF(R$1='Guias Salariais'!$C$1:$C$1000,ROW('Guias Salariais'!$C$1:$C$1000)-ROW('Guias Salariais'!$C$1)+1),ROW(32:32))),"")</f>
        <v/>
      </c>
      <c r="S33" s="495" t="str">
        <f t="shared" si="457"/>
        <v/>
      </c>
      <c r="T33" s="386" t="str" cm="1">
        <f t="array" ref="T33">IFERROR(INDEX('Guias Salariais'!$D$1:$D$1000,SMALL(IF(T$1='Guias Salariais'!$C$1:$C$1000,ROW('Guias Salariais'!$C$1:$C$1000)-ROW('Guias Salariais'!$C$1)+1),ROW(32:32))),"")</f>
        <v/>
      </c>
      <c r="U33" s="520" t="str">
        <f t="shared" ref="U33:W33" si="458">IF(T33="","",AND(T33&gt;=T$105,T33&lt;=T$104))</f>
        <v/>
      </c>
      <c r="V33" s="383" t="str" cm="1">
        <f t="array" ref="V33">IFERROR(INDEX('Guias Salariais'!$D$1:$D$1000,SMALL(IF(V$1='Guias Salariais'!$C$1:$C$1000,ROW('Guias Salariais'!$C$1:$C$1000)-ROW('Guias Salariais'!$C$1)+1),ROW(32:32))),"")</f>
        <v/>
      </c>
      <c r="W33" s="520" t="str">
        <f t="shared" si="458"/>
        <v/>
      </c>
      <c r="X33" s="276" t="str" cm="1">
        <f t="array" ref="X33">IFERROR(INDEX('Guias Salariais'!$D$1:$D$1000,SMALL(IF(X$1='Guias Salariais'!$C$1:$C$1000,ROW('Guias Salariais'!$C$1:$C$1000)-ROW('Guias Salariais'!$C$1)+1),ROW(32:32))),"")</f>
        <v/>
      </c>
      <c r="Y33" s="495" t="str">
        <f t="shared" ref="Y33:AA33" si="459">IF(X33="","",AND(X33&gt;=X$105,X33&lt;=X$104))</f>
        <v/>
      </c>
      <c r="Z33" s="386" t="str" cm="1">
        <f t="array" ref="Z33">IFERROR(INDEX('Guias Salariais'!$D$1:$D$1000,SMALL(IF(Z$1='Guias Salariais'!$C$1:$C$1000,ROW('Guias Salariais'!$C$1:$C$1000)-ROW('Guias Salariais'!$C$1)+1),ROW(32:32))),"")</f>
        <v/>
      </c>
      <c r="AA33" s="495" t="str">
        <f t="shared" si="459"/>
        <v/>
      </c>
      <c r="AB33" s="386" t="str" cm="1">
        <f t="array" ref="AB33">IFERROR(INDEX('Guias Salariais'!$D$1:$D$1000,SMALL(IF(AB$1='Guias Salariais'!$C$1:$C$1000,ROW('Guias Salariais'!$C$1:$C$1000)-ROW('Guias Salariais'!$C$1)+1),ROW(32:32))),"")</f>
        <v/>
      </c>
      <c r="AC33" s="520" t="str">
        <f t="shared" ref="AC33:AE33" si="460">IF(AB33="","",AND(AB33&gt;=AB$105,AB33&lt;=AB$104))</f>
        <v/>
      </c>
      <c r="AD33" s="383" t="str" cm="1">
        <f t="array" ref="AD33">IFERROR(INDEX('Guias Salariais'!$D$1:$D$1000,SMALL(IF(AD$1='Guias Salariais'!$C$1:$C$1000,ROW('Guias Salariais'!$C$1:$C$1000)-ROW('Guias Salariais'!$C$1)+1),ROW(32:32))),"")</f>
        <v/>
      </c>
      <c r="AE33" s="495" t="str">
        <f t="shared" si="460"/>
        <v/>
      </c>
      <c r="AF33" s="385" t="str" cm="1">
        <f t="array" ref="AF33">IFERROR(INDEX('Guias Salariais'!$D$1:$D$1000,SMALL(IF(AF$1='Guias Salariais'!$C$1:$C$1000,ROW('Guias Salariais'!$C$1:$C$1000)-ROW('Guias Salariais'!$C$1)+1),ROW(32:32))),"")</f>
        <v/>
      </c>
      <c r="AG33" s="495" t="str">
        <f t="shared" ref="AG33:AI33" si="461">IF(AF33="","",AND(AF33&gt;=AF$105,AF33&lt;=AF$104))</f>
        <v/>
      </c>
      <c r="AH33" s="385" t="str" cm="1">
        <f t="array" ref="AH33">IFERROR(INDEX('Guias Salariais'!$D$1:$D$1000,SMALL(IF(AH$1='Guias Salariais'!$C$1:$C$1000,ROW('Guias Salariais'!$C$1:$C$1000)-ROW('Guias Salariais'!$C$1)+1),ROW(32:32))),"")</f>
        <v/>
      </c>
      <c r="AI33" s="520" t="str">
        <f t="shared" si="461"/>
        <v/>
      </c>
      <c r="AJ33" s="276" t="str" cm="1">
        <f t="array" ref="AJ33">IFERROR(INDEX('Guias Salariais'!$D$1:$D$1000,SMALL(IF(AJ$1='Guias Salariais'!$C$1:$C$1000,ROW('Guias Salariais'!$C$1:$C$1000)-ROW('Guias Salariais'!$C$1)+1),ROW(32:32))),"")</f>
        <v/>
      </c>
      <c r="AK33" s="495" t="str">
        <f t="shared" ref="AK33:AM33" si="462">IF(AJ33="","",AND(AJ33&gt;=AJ$105,AJ33&lt;=AJ$104))</f>
        <v/>
      </c>
      <c r="AL33" s="386" t="str" cm="1">
        <f t="array" ref="AL33">IFERROR(INDEX('Guias Salariais'!$D$1:$D$1000,SMALL(IF(AL$1='Guias Salariais'!$C$1:$C$1000,ROW('Guias Salariais'!$C$1:$C$1000)-ROW('Guias Salariais'!$C$1)+1),ROW(32:32))),"")</f>
        <v/>
      </c>
      <c r="AM33" s="495" t="str">
        <f t="shared" si="462"/>
        <v/>
      </c>
      <c r="AN33" s="386" t="str" cm="1">
        <f t="array" ref="AN33">IFERROR(INDEX('Guias Salariais'!$D$1:$D$1000,SMALL(IF(AN$1='Guias Salariais'!$C$1:$C$1000,ROW('Guias Salariais'!$C$1:$C$1000)-ROW('Guias Salariais'!$C$1)+1),ROW(32:32))),"")</f>
        <v/>
      </c>
      <c r="AO33" s="520" t="str">
        <f t="shared" ref="AO33:AQ33" si="463">IF(AN33="","",AND(AN33&gt;=AN$105,AN33&lt;=AN$104))</f>
        <v/>
      </c>
      <c r="AP33" s="383" t="str" cm="1">
        <f t="array" ref="AP33">IFERROR(INDEX('Guias Salariais'!$D$1:$D$1000,SMALL(IF(AP$1='Guias Salariais'!$C$1:$C$1000,ROW('Guias Salariais'!$C$1:$C$1000)-ROW('Guias Salariais'!$C$1)+1),ROW(32:32))),"")</f>
        <v/>
      </c>
      <c r="AQ33" s="495" t="str">
        <f t="shared" si="463"/>
        <v/>
      </c>
      <c r="AR33" s="385" t="str" cm="1">
        <f t="array" ref="AR33">IFERROR(INDEX('Guias Salariais'!$D$1:$D$1000,SMALL(IF(AR$1='Guias Salariais'!$C$1:$C$1000,ROW('Guias Salariais'!$C$1:$C$1000)-ROW('Guias Salariais'!$C$1)+1),ROW(32:32))),"")</f>
        <v/>
      </c>
      <c r="AS33" s="495" t="str">
        <f t="shared" ref="AS33:AU33" si="464">IF(AR33="","",AND(AR33&gt;=AR$105,AR33&lt;=AR$104))</f>
        <v/>
      </c>
      <c r="AT33" s="385" t="str" cm="1">
        <f t="array" ref="AT33">IFERROR(INDEX('Guias Salariais'!$D$1:$D$1000,SMALL(IF(AT$1='Guias Salariais'!$C$1:$C$1000,ROW('Guias Salariais'!$C$1:$C$1000)-ROW('Guias Salariais'!$C$1)+1),ROW(32:32))),"")</f>
        <v/>
      </c>
      <c r="AU33" s="520" t="str">
        <f t="shared" si="464"/>
        <v/>
      </c>
      <c r="AV33" s="276" t="str" cm="1">
        <f t="array" ref="AV33">IFERROR(INDEX('Guias Salariais'!$D$1:$D$1000,SMALL(IF(AV$1='Guias Salariais'!$C$1:$C$1000,ROW('Guias Salariais'!$C$1:$C$1000)-ROW('Guias Salariais'!$C$1)+1),ROW(32:32))),"")</f>
        <v/>
      </c>
      <c r="AW33" s="495" t="str">
        <f t="shared" ref="AW33:AY33" si="465">IF(AV33="","",AND(AV33&gt;=AV$105,AV33&lt;=AV$104))</f>
        <v/>
      </c>
      <c r="AX33" s="386" t="str" cm="1">
        <f t="array" ref="AX33">IFERROR(INDEX('Guias Salariais'!$D$1:$D$1000,SMALL(IF(AX$1='Guias Salariais'!$C$1:$C$1000,ROW('Guias Salariais'!$C$1:$C$1000)-ROW('Guias Salariais'!$C$1)+1),ROW(32:32))),"")</f>
        <v/>
      </c>
      <c r="AY33" s="495" t="str">
        <f t="shared" si="465"/>
        <v/>
      </c>
      <c r="AZ33" s="386" t="str" cm="1">
        <f t="array" ref="AZ33">IFERROR(INDEX('Guias Salariais'!$D$1:$D$1000,SMALL(IF(AZ$1='Guias Salariais'!$C$1:$C$1000,ROW('Guias Salariais'!$C$1:$C$1000)-ROW('Guias Salariais'!$C$1)+1),ROW(32:32))),"")</f>
        <v/>
      </c>
      <c r="BA33" s="495" t="str">
        <f t="shared" ref="BA33:BC33" si="466">IF(AZ33="","",AND(AZ33&gt;=AZ$105,AZ33&lt;=AZ$104))</f>
        <v/>
      </c>
      <c r="BB33" s="383" t="str" cm="1">
        <f t="array" ref="BB33">IFERROR(INDEX('Guias Salariais'!$D$1:$D$1000,SMALL(IF(BB$1='Guias Salariais'!$C$1:$C$1000,ROW('Guias Salariais'!$C$1:$C$1000)-ROW('Guias Salariais'!$C$1)+1),ROW(32:32))),"")</f>
        <v/>
      </c>
      <c r="BC33" s="495" t="str">
        <f t="shared" si="466"/>
        <v/>
      </c>
      <c r="BD33" s="385" t="str" cm="1">
        <f t="array" ref="BD33">IFERROR(INDEX('Guias Salariais'!$D$1:$D$1000,SMALL(IF(BD$1='Guias Salariais'!$C$1:$C$1000,ROW('Guias Salariais'!$C$1:$C$1000)-ROW('Guias Salariais'!$C$1)+1),ROW(32:32))),"")</f>
        <v/>
      </c>
      <c r="BE33" s="495" t="str">
        <f t="shared" ref="BE33:BG33" si="467">IF(BD33="","",AND(BD33&gt;=BD$105,BD33&lt;=BD$104))</f>
        <v/>
      </c>
      <c r="BF33" s="385" t="str" cm="1">
        <f t="array" ref="BF33">IFERROR(INDEX('Guias Salariais'!$D$1:$D$1000,SMALL(IF(BF$1='Guias Salariais'!$C$1:$C$1000,ROW('Guias Salariais'!$C$1:$C$1000)-ROW('Guias Salariais'!$C$1)+1),ROW(32:32))),"")</f>
        <v/>
      </c>
      <c r="BG33" s="495" t="str">
        <f t="shared" si="467"/>
        <v/>
      </c>
      <c r="BH33" s="276" t="str" cm="1">
        <f t="array" ref="BH33">IFERROR(INDEX('Guias Salariais'!$D$1:$D$1000,SMALL(IF(BH$1='Guias Salariais'!$C$1:$C$1000,ROW('Guias Salariais'!$C$1:$C$1000)-ROW('Guias Salariais'!$C$1)+1),ROW(32:32))),"")</f>
        <v/>
      </c>
      <c r="BI33" s="495" t="str">
        <f t="shared" ref="BI33:BK33" si="468">IF(BH33="","",AND(BH33&gt;=BH$105,BH33&lt;=BH$104))</f>
        <v/>
      </c>
      <c r="BJ33" s="386" t="str" cm="1">
        <f t="array" ref="BJ33">IFERROR(INDEX('Guias Salariais'!$D$1:$D$1000,SMALL(IF(BJ$1='Guias Salariais'!$C$1:$C$1000,ROW('Guias Salariais'!$C$1:$C$1000)-ROW('Guias Salariais'!$C$1)+1),ROW(32:32))),"")</f>
        <v/>
      </c>
      <c r="BK33" s="495" t="str">
        <f t="shared" si="468"/>
        <v/>
      </c>
      <c r="BL33" s="386" t="str" cm="1">
        <f t="array" ref="BL33">IFERROR(INDEX('Guias Salariais'!$D$1:$D$1000,SMALL(IF(BL$1='Guias Salariais'!$C$1:$C$1000,ROW('Guias Salariais'!$C$1:$C$1000)-ROW('Guias Salariais'!$C$1)+1),ROW(32:32))),"")</f>
        <v/>
      </c>
      <c r="BM33" s="495" t="str">
        <f t="shared" ref="BM33:BO33" si="469">IF(BL33="","",AND(BL33&gt;=BL$105,BL33&lt;=BL$104))</f>
        <v/>
      </c>
      <c r="BN33" s="383" t="str" cm="1">
        <f t="array" ref="BN33">IFERROR(INDEX('Guias Salariais'!$D$1:$D$1000,SMALL(IF(BN$1='Guias Salariais'!$C$1:$C$1000,ROW('Guias Salariais'!$C$1:$C$1000)-ROW('Guias Salariais'!$C$1)+1),ROW(32:32))),"")</f>
        <v/>
      </c>
      <c r="BO33" s="520" t="str">
        <f t="shared" si="469"/>
        <v/>
      </c>
      <c r="BP33" s="386" t="str" cm="1">
        <f t="array" ref="BP33">IFERROR(INDEX('Guias Salariais'!$D$1:$D$1000,SMALL(IF(BP$1='Guias Salariais'!$C$1:$C$1000,ROW('Guias Salariais'!$C$1:$C$1000)-ROW('Guias Salariais'!$C$1)+1),ROW(32:32))),"")</f>
        <v/>
      </c>
      <c r="BQ33" s="495" t="str">
        <f t="shared" ref="BQ33" si="470">IF(BP33="","",AND(BP33&gt;=BP$105,BP33&lt;=BP$104))</f>
        <v/>
      </c>
      <c r="BR33" s="386" t="str" cm="1">
        <f t="array" ref="BR33">IFERROR(INDEX('Guias Salariais'!$D$1:$D$1000,SMALL(IF(BR$1='Guias Salariais'!$C$1:$C$1000,ROW('Guias Salariais'!$C$1:$C$1000)-ROW('Guias Salariais'!$C$1)+1),ROW(32:32))),"")</f>
        <v/>
      </c>
      <c r="BS33" s="520" t="str">
        <f t="shared" ref="BS33" si="471">IF(BR33="","",AND(BR33&gt;=BR$105,BR33&lt;=BR$104))</f>
        <v/>
      </c>
    </row>
    <row r="34" spans="1:71" x14ac:dyDescent="0.25">
      <c r="A34" s="692"/>
      <c r="B34" s="383" t="str" cm="1">
        <f t="array" ref="B34">IFERROR(INDEX('Guias Salariais'!$D$1:$D$1000,SMALL(IF(B$1='Guias Salariais'!$C$1:$C$1000,ROW('Guias Salariais'!$C$1:$C$1000)-ROW('Guias Salariais'!$C$1)+1),ROW(33:33))),"")</f>
        <v/>
      </c>
      <c r="C34" s="495" t="str">
        <f t="shared" si="0"/>
        <v/>
      </c>
      <c r="D34" s="385" t="str" cm="1">
        <f t="array" ref="D34">IFERROR(INDEX('Guias Salariais'!$D$1:$D$1000,SMALL(IF(D$1='Guias Salariais'!$C$1:$C$1000,ROW('Guias Salariais'!$C$1:$C$1000)-ROW('Guias Salariais'!$C$1)+1),ROW(33:33))),"")</f>
        <v/>
      </c>
      <c r="E34" s="495" t="str">
        <f t="shared" si="1"/>
        <v/>
      </c>
      <c r="F34" s="385" t="str" cm="1">
        <f t="array" ref="F34">IFERROR(INDEX('Guias Salariais'!$D$1:$D$1000,SMALL(IF(F$1='Guias Salariais'!$C$1:$C$1000,ROW('Guias Salariais'!$C$1:$C$1000)-ROW('Guias Salariais'!$C$1)+1),ROW(33:33))),"")</f>
        <v/>
      </c>
      <c r="G34" s="520" t="str">
        <f t="shared" si="2"/>
        <v/>
      </c>
      <c r="H34" s="276" t="str" cm="1">
        <f t="array" ref="H34">IFERROR(INDEX('Guias Salariais'!$D$1:$D$1000,SMALL(IF(H$1='Guias Salariais'!$C$1:$C$1000,ROW('Guias Salariais'!$C$1:$C$1000)-ROW('Guias Salariais'!$C$1)+1),ROW(33:33))),"")</f>
        <v/>
      </c>
      <c r="I34" s="495" t="str">
        <f t="shared" si="3"/>
        <v/>
      </c>
      <c r="J34" s="386" t="str" cm="1">
        <f t="array" ref="J34">IFERROR(INDEX('Guias Salariais'!$D$1:$D$1000,SMALL(IF(J$1='Guias Salariais'!$C$1:$C$1000,ROW('Guias Salariais'!$C$1:$C$1000)-ROW('Guias Salariais'!$C$1)+1),ROW(33:33))),"")</f>
        <v/>
      </c>
      <c r="K34" s="495" t="str">
        <f t="shared" si="4"/>
        <v/>
      </c>
      <c r="L34" s="386" t="str" cm="1">
        <f t="array" ref="L34">IFERROR(INDEX('Guias Salariais'!$D$1:$D$1000,SMALL(IF(L$1='Guias Salariais'!$C$1:$C$1000,ROW('Guias Salariais'!$C$1:$C$1000)-ROW('Guias Salariais'!$C$1)+1),ROW(33:33))),"")</f>
        <v/>
      </c>
      <c r="M34" s="520" t="str">
        <f t="shared" si="5"/>
        <v/>
      </c>
      <c r="N34" s="383" t="str" cm="1">
        <f t="array" ref="N34">IFERROR(INDEX('Guias Salariais'!$D$1:$D$1000,SMALL(IF(N$1='Guias Salariais'!$C$1:$C$1000,ROW('Guias Salariais'!$C$1:$C$1000)-ROW('Guias Salariais'!$C$1)+1),ROW(33:33))),"")</f>
        <v/>
      </c>
      <c r="O34" s="520" t="str">
        <f t="shared" si="6"/>
        <v/>
      </c>
      <c r="P34" s="276" t="str" cm="1">
        <f t="array" ref="P34">IFERROR(INDEX('Guias Salariais'!$D$1:$D$1000,SMALL(IF(P$1='Guias Salariais'!$C$1:$C$1000,ROW('Guias Salariais'!$C$1:$C$1000)-ROW('Guias Salariais'!$C$1)+1),ROW(33:33))),"")</f>
        <v/>
      </c>
      <c r="Q34" s="495" t="str">
        <f t="shared" ref="Q34:S34" si="472">IF(P34="","",AND(P34&gt;=P$105,P34&lt;=P$104))</f>
        <v/>
      </c>
      <c r="R34" s="386" t="str" cm="1">
        <f t="array" ref="R34">IFERROR(INDEX('Guias Salariais'!$D$1:$D$1000,SMALL(IF(R$1='Guias Salariais'!$C$1:$C$1000,ROW('Guias Salariais'!$C$1:$C$1000)-ROW('Guias Salariais'!$C$1)+1),ROW(33:33))),"")</f>
        <v/>
      </c>
      <c r="S34" s="495" t="str">
        <f t="shared" si="472"/>
        <v/>
      </c>
      <c r="T34" s="386" t="str" cm="1">
        <f t="array" ref="T34">IFERROR(INDEX('Guias Salariais'!$D$1:$D$1000,SMALL(IF(T$1='Guias Salariais'!$C$1:$C$1000,ROW('Guias Salariais'!$C$1:$C$1000)-ROW('Guias Salariais'!$C$1)+1),ROW(33:33))),"")</f>
        <v/>
      </c>
      <c r="U34" s="520" t="str">
        <f t="shared" ref="U34:W34" si="473">IF(T34="","",AND(T34&gt;=T$105,T34&lt;=T$104))</f>
        <v/>
      </c>
      <c r="V34" s="383" t="str" cm="1">
        <f t="array" ref="V34">IFERROR(INDEX('Guias Salariais'!$D$1:$D$1000,SMALL(IF(V$1='Guias Salariais'!$C$1:$C$1000,ROW('Guias Salariais'!$C$1:$C$1000)-ROW('Guias Salariais'!$C$1)+1),ROW(33:33))),"")</f>
        <v/>
      </c>
      <c r="W34" s="520" t="str">
        <f t="shared" si="473"/>
        <v/>
      </c>
      <c r="X34" s="276" t="str" cm="1">
        <f t="array" ref="X34">IFERROR(INDEX('Guias Salariais'!$D$1:$D$1000,SMALL(IF(X$1='Guias Salariais'!$C$1:$C$1000,ROW('Guias Salariais'!$C$1:$C$1000)-ROW('Guias Salariais'!$C$1)+1),ROW(33:33))),"")</f>
        <v/>
      </c>
      <c r="Y34" s="495" t="str">
        <f t="shared" ref="Y34:AA34" si="474">IF(X34="","",AND(X34&gt;=X$105,X34&lt;=X$104))</f>
        <v/>
      </c>
      <c r="Z34" s="386" t="str" cm="1">
        <f t="array" ref="Z34">IFERROR(INDEX('Guias Salariais'!$D$1:$D$1000,SMALL(IF(Z$1='Guias Salariais'!$C$1:$C$1000,ROW('Guias Salariais'!$C$1:$C$1000)-ROW('Guias Salariais'!$C$1)+1),ROW(33:33))),"")</f>
        <v/>
      </c>
      <c r="AA34" s="495" t="str">
        <f t="shared" si="474"/>
        <v/>
      </c>
      <c r="AB34" s="386" t="str" cm="1">
        <f t="array" ref="AB34">IFERROR(INDEX('Guias Salariais'!$D$1:$D$1000,SMALL(IF(AB$1='Guias Salariais'!$C$1:$C$1000,ROW('Guias Salariais'!$C$1:$C$1000)-ROW('Guias Salariais'!$C$1)+1),ROW(33:33))),"")</f>
        <v/>
      </c>
      <c r="AC34" s="520" t="str">
        <f t="shared" ref="AC34:AE34" si="475">IF(AB34="","",AND(AB34&gt;=AB$105,AB34&lt;=AB$104))</f>
        <v/>
      </c>
      <c r="AD34" s="383" t="str" cm="1">
        <f t="array" ref="AD34">IFERROR(INDEX('Guias Salariais'!$D$1:$D$1000,SMALL(IF(AD$1='Guias Salariais'!$C$1:$C$1000,ROW('Guias Salariais'!$C$1:$C$1000)-ROW('Guias Salariais'!$C$1)+1),ROW(33:33))),"")</f>
        <v/>
      </c>
      <c r="AE34" s="495" t="str">
        <f t="shared" si="475"/>
        <v/>
      </c>
      <c r="AF34" s="385" t="str" cm="1">
        <f t="array" ref="AF34">IFERROR(INDEX('Guias Salariais'!$D$1:$D$1000,SMALL(IF(AF$1='Guias Salariais'!$C$1:$C$1000,ROW('Guias Salariais'!$C$1:$C$1000)-ROW('Guias Salariais'!$C$1)+1),ROW(33:33))),"")</f>
        <v/>
      </c>
      <c r="AG34" s="495" t="str">
        <f t="shared" ref="AG34:AI34" si="476">IF(AF34="","",AND(AF34&gt;=AF$105,AF34&lt;=AF$104))</f>
        <v/>
      </c>
      <c r="AH34" s="385" t="str" cm="1">
        <f t="array" ref="AH34">IFERROR(INDEX('Guias Salariais'!$D$1:$D$1000,SMALL(IF(AH$1='Guias Salariais'!$C$1:$C$1000,ROW('Guias Salariais'!$C$1:$C$1000)-ROW('Guias Salariais'!$C$1)+1),ROW(33:33))),"")</f>
        <v/>
      </c>
      <c r="AI34" s="520" t="str">
        <f t="shared" si="476"/>
        <v/>
      </c>
      <c r="AJ34" s="276" t="str" cm="1">
        <f t="array" ref="AJ34">IFERROR(INDEX('Guias Salariais'!$D$1:$D$1000,SMALL(IF(AJ$1='Guias Salariais'!$C$1:$C$1000,ROW('Guias Salariais'!$C$1:$C$1000)-ROW('Guias Salariais'!$C$1)+1),ROW(33:33))),"")</f>
        <v/>
      </c>
      <c r="AK34" s="495" t="str">
        <f t="shared" ref="AK34:AM34" si="477">IF(AJ34="","",AND(AJ34&gt;=AJ$105,AJ34&lt;=AJ$104))</f>
        <v/>
      </c>
      <c r="AL34" s="386" t="str" cm="1">
        <f t="array" ref="AL34">IFERROR(INDEX('Guias Salariais'!$D$1:$D$1000,SMALL(IF(AL$1='Guias Salariais'!$C$1:$C$1000,ROW('Guias Salariais'!$C$1:$C$1000)-ROW('Guias Salariais'!$C$1)+1),ROW(33:33))),"")</f>
        <v/>
      </c>
      <c r="AM34" s="495" t="str">
        <f t="shared" si="477"/>
        <v/>
      </c>
      <c r="AN34" s="386" t="str" cm="1">
        <f t="array" ref="AN34">IFERROR(INDEX('Guias Salariais'!$D$1:$D$1000,SMALL(IF(AN$1='Guias Salariais'!$C$1:$C$1000,ROW('Guias Salariais'!$C$1:$C$1000)-ROW('Guias Salariais'!$C$1)+1),ROW(33:33))),"")</f>
        <v/>
      </c>
      <c r="AO34" s="520" t="str">
        <f t="shared" ref="AO34:AQ34" si="478">IF(AN34="","",AND(AN34&gt;=AN$105,AN34&lt;=AN$104))</f>
        <v/>
      </c>
      <c r="AP34" s="383" t="str" cm="1">
        <f t="array" ref="AP34">IFERROR(INDEX('Guias Salariais'!$D$1:$D$1000,SMALL(IF(AP$1='Guias Salariais'!$C$1:$C$1000,ROW('Guias Salariais'!$C$1:$C$1000)-ROW('Guias Salariais'!$C$1)+1),ROW(33:33))),"")</f>
        <v/>
      </c>
      <c r="AQ34" s="495" t="str">
        <f t="shared" si="478"/>
        <v/>
      </c>
      <c r="AR34" s="385" t="str" cm="1">
        <f t="array" ref="AR34">IFERROR(INDEX('Guias Salariais'!$D$1:$D$1000,SMALL(IF(AR$1='Guias Salariais'!$C$1:$C$1000,ROW('Guias Salariais'!$C$1:$C$1000)-ROW('Guias Salariais'!$C$1)+1),ROW(33:33))),"")</f>
        <v/>
      </c>
      <c r="AS34" s="495" t="str">
        <f t="shared" ref="AS34:AU34" si="479">IF(AR34="","",AND(AR34&gt;=AR$105,AR34&lt;=AR$104))</f>
        <v/>
      </c>
      <c r="AT34" s="385" t="str" cm="1">
        <f t="array" ref="AT34">IFERROR(INDEX('Guias Salariais'!$D$1:$D$1000,SMALL(IF(AT$1='Guias Salariais'!$C$1:$C$1000,ROW('Guias Salariais'!$C$1:$C$1000)-ROW('Guias Salariais'!$C$1)+1),ROW(33:33))),"")</f>
        <v/>
      </c>
      <c r="AU34" s="520" t="str">
        <f t="shared" si="479"/>
        <v/>
      </c>
      <c r="AV34" s="276" t="str" cm="1">
        <f t="array" ref="AV34">IFERROR(INDEX('Guias Salariais'!$D$1:$D$1000,SMALL(IF(AV$1='Guias Salariais'!$C$1:$C$1000,ROW('Guias Salariais'!$C$1:$C$1000)-ROW('Guias Salariais'!$C$1)+1),ROW(33:33))),"")</f>
        <v/>
      </c>
      <c r="AW34" s="495" t="str">
        <f t="shared" ref="AW34:AY34" si="480">IF(AV34="","",AND(AV34&gt;=AV$105,AV34&lt;=AV$104))</f>
        <v/>
      </c>
      <c r="AX34" s="386" t="str" cm="1">
        <f t="array" ref="AX34">IFERROR(INDEX('Guias Salariais'!$D$1:$D$1000,SMALL(IF(AX$1='Guias Salariais'!$C$1:$C$1000,ROW('Guias Salariais'!$C$1:$C$1000)-ROW('Guias Salariais'!$C$1)+1),ROW(33:33))),"")</f>
        <v/>
      </c>
      <c r="AY34" s="495" t="str">
        <f t="shared" si="480"/>
        <v/>
      </c>
      <c r="AZ34" s="386" t="str" cm="1">
        <f t="array" ref="AZ34">IFERROR(INDEX('Guias Salariais'!$D$1:$D$1000,SMALL(IF(AZ$1='Guias Salariais'!$C$1:$C$1000,ROW('Guias Salariais'!$C$1:$C$1000)-ROW('Guias Salariais'!$C$1)+1),ROW(33:33))),"")</f>
        <v/>
      </c>
      <c r="BA34" s="495" t="str">
        <f t="shared" ref="BA34:BC34" si="481">IF(AZ34="","",AND(AZ34&gt;=AZ$105,AZ34&lt;=AZ$104))</f>
        <v/>
      </c>
      <c r="BB34" s="383" t="str" cm="1">
        <f t="array" ref="BB34">IFERROR(INDEX('Guias Salariais'!$D$1:$D$1000,SMALL(IF(BB$1='Guias Salariais'!$C$1:$C$1000,ROW('Guias Salariais'!$C$1:$C$1000)-ROW('Guias Salariais'!$C$1)+1),ROW(33:33))),"")</f>
        <v/>
      </c>
      <c r="BC34" s="495" t="str">
        <f t="shared" si="481"/>
        <v/>
      </c>
      <c r="BD34" s="385" t="str" cm="1">
        <f t="array" ref="BD34">IFERROR(INDEX('Guias Salariais'!$D$1:$D$1000,SMALL(IF(BD$1='Guias Salariais'!$C$1:$C$1000,ROW('Guias Salariais'!$C$1:$C$1000)-ROW('Guias Salariais'!$C$1)+1),ROW(33:33))),"")</f>
        <v/>
      </c>
      <c r="BE34" s="495" t="str">
        <f t="shared" ref="BE34:BG34" si="482">IF(BD34="","",AND(BD34&gt;=BD$105,BD34&lt;=BD$104))</f>
        <v/>
      </c>
      <c r="BF34" s="385" t="str" cm="1">
        <f t="array" ref="BF34">IFERROR(INDEX('Guias Salariais'!$D$1:$D$1000,SMALL(IF(BF$1='Guias Salariais'!$C$1:$C$1000,ROW('Guias Salariais'!$C$1:$C$1000)-ROW('Guias Salariais'!$C$1)+1),ROW(33:33))),"")</f>
        <v/>
      </c>
      <c r="BG34" s="495" t="str">
        <f t="shared" si="482"/>
        <v/>
      </c>
      <c r="BH34" s="276" t="str" cm="1">
        <f t="array" ref="BH34">IFERROR(INDEX('Guias Salariais'!$D$1:$D$1000,SMALL(IF(BH$1='Guias Salariais'!$C$1:$C$1000,ROW('Guias Salariais'!$C$1:$C$1000)-ROW('Guias Salariais'!$C$1)+1),ROW(33:33))),"")</f>
        <v/>
      </c>
      <c r="BI34" s="495" t="str">
        <f t="shared" ref="BI34:BK34" si="483">IF(BH34="","",AND(BH34&gt;=BH$105,BH34&lt;=BH$104))</f>
        <v/>
      </c>
      <c r="BJ34" s="386" t="str" cm="1">
        <f t="array" ref="BJ34">IFERROR(INDEX('Guias Salariais'!$D$1:$D$1000,SMALL(IF(BJ$1='Guias Salariais'!$C$1:$C$1000,ROW('Guias Salariais'!$C$1:$C$1000)-ROW('Guias Salariais'!$C$1)+1),ROW(33:33))),"")</f>
        <v/>
      </c>
      <c r="BK34" s="495" t="str">
        <f t="shared" si="483"/>
        <v/>
      </c>
      <c r="BL34" s="386" t="str" cm="1">
        <f t="array" ref="BL34">IFERROR(INDEX('Guias Salariais'!$D$1:$D$1000,SMALL(IF(BL$1='Guias Salariais'!$C$1:$C$1000,ROW('Guias Salariais'!$C$1:$C$1000)-ROW('Guias Salariais'!$C$1)+1),ROW(33:33))),"")</f>
        <v/>
      </c>
      <c r="BM34" s="495" t="str">
        <f t="shared" ref="BM34:BO34" si="484">IF(BL34="","",AND(BL34&gt;=BL$105,BL34&lt;=BL$104))</f>
        <v/>
      </c>
      <c r="BN34" s="383" t="str" cm="1">
        <f t="array" ref="BN34">IFERROR(INDEX('Guias Salariais'!$D$1:$D$1000,SMALL(IF(BN$1='Guias Salariais'!$C$1:$C$1000,ROW('Guias Salariais'!$C$1:$C$1000)-ROW('Guias Salariais'!$C$1)+1),ROW(33:33))),"")</f>
        <v/>
      </c>
      <c r="BO34" s="520" t="str">
        <f t="shared" si="484"/>
        <v/>
      </c>
      <c r="BP34" s="386" t="str" cm="1">
        <f t="array" ref="BP34">IFERROR(INDEX('Guias Salariais'!$D$1:$D$1000,SMALL(IF(BP$1='Guias Salariais'!$C$1:$C$1000,ROW('Guias Salariais'!$C$1:$C$1000)-ROW('Guias Salariais'!$C$1)+1),ROW(33:33))),"")</f>
        <v/>
      </c>
      <c r="BQ34" s="495" t="str">
        <f t="shared" ref="BQ34" si="485">IF(BP34="","",AND(BP34&gt;=BP$105,BP34&lt;=BP$104))</f>
        <v/>
      </c>
      <c r="BR34" s="386" t="str" cm="1">
        <f t="array" ref="BR34">IFERROR(INDEX('Guias Salariais'!$D$1:$D$1000,SMALL(IF(BR$1='Guias Salariais'!$C$1:$C$1000,ROW('Guias Salariais'!$C$1:$C$1000)-ROW('Guias Salariais'!$C$1)+1),ROW(33:33))),"")</f>
        <v/>
      </c>
      <c r="BS34" s="520" t="str">
        <f t="shared" ref="BS34" si="486">IF(BR34="","",AND(BR34&gt;=BR$105,BR34&lt;=BR$104))</f>
        <v/>
      </c>
    </row>
    <row r="35" spans="1:71" x14ac:dyDescent="0.25">
      <c r="A35" s="692"/>
      <c r="B35" s="383" t="str" cm="1">
        <f t="array" ref="B35">IFERROR(INDEX('Guias Salariais'!$D$1:$D$1000,SMALL(IF(B$1='Guias Salariais'!$C$1:$C$1000,ROW('Guias Salariais'!$C$1:$C$1000)-ROW('Guias Salariais'!$C$1)+1),ROW(34:34))),"")</f>
        <v/>
      </c>
      <c r="C35" s="495" t="str">
        <f t="shared" si="0"/>
        <v/>
      </c>
      <c r="D35" s="385" t="str" cm="1">
        <f t="array" ref="D35">IFERROR(INDEX('Guias Salariais'!$D$1:$D$1000,SMALL(IF(D$1='Guias Salariais'!$C$1:$C$1000,ROW('Guias Salariais'!$C$1:$C$1000)-ROW('Guias Salariais'!$C$1)+1),ROW(34:34))),"")</f>
        <v/>
      </c>
      <c r="E35" s="495" t="str">
        <f t="shared" si="1"/>
        <v/>
      </c>
      <c r="F35" s="385" t="str" cm="1">
        <f t="array" ref="F35">IFERROR(INDEX('Guias Salariais'!$D$1:$D$1000,SMALL(IF(F$1='Guias Salariais'!$C$1:$C$1000,ROW('Guias Salariais'!$C$1:$C$1000)-ROW('Guias Salariais'!$C$1)+1),ROW(34:34))),"")</f>
        <v/>
      </c>
      <c r="G35" s="520" t="str">
        <f t="shared" si="2"/>
        <v/>
      </c>
      <c r="H35" s="276" t="str" cm="1">
        <f t="array" ref="H35">IFERROR(INDEX('Guias Salariais'!$D$1:$D$1000,SMALL(IF(H$1='Guias Salariais'!$C$1:$C$1000,ROW('Guias Salariais'!$C$1:$C$1000)-ROW('Guias Salariais'!$C$1)+1),ROW(34:34))),"")</f>
        <v/>
      </c>
      <c r="I35" s="495" t="str">
        <f t="shared" si="3"/>
        <v/>
      </c>
      <c r="J35" s="386" t="str" cm="1">
        <f t="array" ref="J35">IFERROR(INDEX('Guias Salariais'!$D$1:$D$1000,SMALL(IF(J$1='Guias Salariais'!$C$1:$C$1000,ROW('Guias Salariais'!$C$1:$C$1000)-ROW('Guias Salariais'!$C$1)+1),ROW(34:34))),"")</f>
        <v/>
      </c>
      <c r="K35" s="495" t="str">
        <f t="shared" si="4"/>
        <v/>
      </c>
      <c r="L35" s="386" t="str" cm="1">
        <f t="array" ref="L35">IFERROR(INDEX('Guias Salariais'!$D$1:$D$1000,SMALL(IF(L$1='Guias Salariais'!$C$1:$C$1000,ROW('Guias Salariais'!$C$1:$C$1000)-ROW('Guias Salariais'!$C$1)+1),ROW(34:34))),"")</f>
        <v/>
      </c>
      <c r="M35" s="520" t="str">
        <f t="shared" si="5"/>
        <v/>
      </c>
      <c r="N35" s="383" t="str" cm="1">
        <f t="array" ref="N35">IFERROR(INDEX('Guias Salariais'!$D$1:$D$1000,SMALL(IF(N$1='Guias Salariais'!$C$1:$C$1000,ROW('Guias Salariais'!$C$1:$C$1000)-ROW('Guias Salariais'!$C$1)+1),ROW(34:34))),"")</f>
        <v/>
      </c>
      <c r="O35" s="520" t="str">
        <f t="shared" si="6"/>
        <v/>
      </c>
      <c r="P35" s="276" t="str" cm="1">
        <f t="array" ref="P35">IFERROR(INDEX('Guias Salariais'!$D$1:$D$1000,SMALL(IF(P$1='Guias Salariais'!$C$1:$C$1000,ROW('Guias Salariais'!$C$1:$C$1000)-ROW('Guias Salariais'!$C$1)+1),ROW(34:34))),"")</f>
        <v/>
      </c>
      <c r="Q35" s="495" t="str">
        <f t="shared" ref="Q35:S35" si="487">IF(P35="","",AND(P35&gt;=P$105,P35&lt;=P$104))</f>
        <v/>
      </c>
      <c r="R35" s="386" t="str" cm="1">
        <f t="array" ref="R35">IFERROR(INDEX('Guias Salariais'!$D$1:$D$1000,SMALL(IF(R$1='Guias Salariais'!$C$1:$C$1000,ROW('Guias Salariais'!$C$1:$C$1000)-ROW('Guias Salariais'!$C$1)+1),ROW(34:34))),"")</f>
        <v/>
      </c>
      <c r="S35" s="495" t="str">
        <f t="shared" si="487"/>
        <v/>
      </c>
      <c r="T35" s="386" t="str" cm="1">
        <f t="array" ref="T35">IFERROR(INDEX('Guias Salariais'!$D$1:$D$1000,SMALL(IF(T$1='Guias Salariais'!$C$1:$C$1000,ROW('Guias Salariais'!$C$1:$C$1000)-ROW('Guias Salariais'!$C$1)+1),ROW(34:34))),"")</f>
        <v/>
      </c>
      <c r="U35" s="520" t="str">
        <f t="shared" ref="U35:W35" si="488">IF(T35="","",AND(T35&gt;=T$105,T35&lt;=T$104))</f>
        <v/>
      </c>
      <c r="V35" s="383" t="str" cm="1">
        <f t="array" ref="V35">IFERROR(INDEX('Guias Salariais'!$D$1:$D$1000,SMALL(IF(V$1='Guias Salariais'!$C$1:$C$1000,ROW('Guias Salariais'!$C$1:$C$1000)-ROW('Guias Salariais'!$C$1)+1),ROW(34:34))),"")</f>
        <v/>
      </c>
      <c r="W35" s="520" t="str">
        <f t="shared" si="488"/>
        <v/>
      </c>
      <c r="X35" s="276" t="str" cm="1">
        <f t="array" ref="X35">IFERROR(INDEX('Guias Salariais'!$D$1:$D$1000,SMALL(IF(X$1='Guias Salariais'!$C$1:$C$1000,ROW('Guias Salariais'!$C$1:$C$1000)-ROW('Guias Salariais'!$C$1)+1),ROW(34:34))),"")</f>
        <v/>
      </c>
      <c r="Y35" s="495" t="str">
        <f t="shared" ref="Y35:AA35" si="489">IF(X35="","",AND(X35&gt;=X$105,X35&lt;=X$104))</f>
        <v/>
      </c>
      <c r="Z35" s="386" t="str" cm="1">
        <f t="array" ref="Z35">IFERROR(INDEX('Guias Salariais'!$D$1:$D$1000,SMALL(IF(Z$1='Guias Salariais'!$C$1:$C$1000,ROW('Guias Salariais'!$C$1:$C$1000)-ROW('Guias Salariais'!$C$1)+1),ROW(34:34))),"")</f>
        <v/>
      </c>
      <c r="AA35" s="495" t="str">
        <f t="shared" si="489"/>
        <v/>
      </c>
      <c r="AB35" s="386" t="str" cm="1">
        <f t="array" ref="AB35">IFERROR(INDEX('Guias Salariais'!$D$1:$D$1000,SMALL(IF(AB$1='Guias Salariais'!$C$1:$C$1000,ROW('Guias Salariais'!$C$1:$C$1000)-ROW('Guias Salariais'!$C$1)+1),ROW(34:34))),"")</f>
        <v/>
      </c>
      <c r="AC35" s="520" t="str">
        <f t="shared" ref="AC35:AE35" si="490">IF(AB35="","",AND(AB35&gt;=AB$105,AB35&lt;=AB$104))</f>
        <v/>
      </c>
      <c r="AD35" s="383" t="str" cm="1">
        <f t="array" ref="AD35">IFERROR(INDEX('Guias Salariais'!$D$1:$D$1000,SMALL(IF(AD$1='Guias Salariais'!$C$1:$C$1000,ROW('Guias Salariais'!$C$1:$C$1000)-ROW('Guias Salariais'!$C$1)+1),ROW(34:34))),"")</f>
        <v/>
      </c>
      <c r="AE35" s="495" t="str">
        <f t="shared" si="490"/>
        <v/>
      </c>
      <c r="AF35" s="385" t="str" cm="1">
        <f t="array" ref="AF35">IFERROR(INDEX('Guias Salariais'!$D$1:$D$1000,SMALL(IF(AF$1='Guias Salariais'!$C$1:$C$1000,ROW('Guias Salariais'!$C$1:$C$1000)-ROW('Guias Salariais'!$C$1)+1),ROW(34:34))),"")</f>
        <v/>
      </c>
      <c r="AG35" s="495" t="str">
        <f t="shared" ref="AG35:AI35" si="491">IF(AF35="","",AND(AF35&gt;=AF$105,AF35&lt;=AF$104))</f>
        <v/>
      </c>
      <c r="AH35" s="385" t="str" cm="1">
        <f t="array" ref="AH35">IFERROR(INDEX('Guias Salariais'!$D$1:$D$1000,SMALL(IF(AH$1='Guias Salariais'!$C$1:$C$1000,ROW('Guias Salariais'!$C$1:$C$1000)-ROW('Guias Salariais'!$C$1)+1),ROW(34:34))),"")</f>
        <v/>
      </c>
      <c r="AI35" s="520" t="str">
        <f t="shared" si="491"/>
        <v/>
      </c>
      <c r="AJ35" s="276" t="str" cm="1">
        <f t="array" ref="AJ35">IFERROR(INDEX('Guias Salariais'!$D$1:$D$1000,SMALL(IF(AJ$1='Guias Salariais'!$C$1:$C$1000,ROW('Guias Salariais'!$C$1:$C$1000)-ROW('Guias Salariais'!$C$1)+1),ROW(34:34))),"")</f>
        <v/>
      </c>
      <c r="AK35" s="495" t="str">
        <f t="shared" ref="AK35:AM35" si="492">IF(AJ35="","",AND(AJ35&gt;=AJ$105,AJ35&lt;=AJ$104))</f>
        <v/>
      </c>
      <c r="AL35" s="386" t="str" cm="1">
        <f t="array" ref="AL35">IFERROR(INDEX('Guias Salariais'!$D$1:$D$1000,SMALL(IF(AL$1='Guias Salariais'!$C$1:$C$1000,ROW('Guias Salariais'!$C$1:$C$1000)-ROW('Guias Salariais'!$C$1)+1),ROW(34:34))),"")</f>
        <v/>
      </c>
      <c r="AM35" s="495" t="str">
        <f t="shared" si="492"/>
        <v/>
      </c>
      <c r="AN35" s="386" t="str" cm="1">
        <f t="array" ref="AN35">IFERROR(INDEX('Guias Salariais'!$D$1:$D$1000,SMALL(IF(AN$1='Guias Salariais'!$C$1:$C$1000,ROW('Guias Salariais'!$C$1:$C$1000)-ROW('Guias Salariais'!$C$1)+1),ROW(34:34))),"")</f>
        <v/>
      </c>
      <c r="AO35" s="520" t="str">
        <f t="shared" ref="AO35:AQ35" si="493">IF(AN35="","",AND(AN35&gt;=AN$105,AN35&lt;=AN$104))</f>
        <v/>
      </c>
      <c r="AP35" s="383" t="str" cm="1">
        <f t="array" ref="AP35">IFERROR(INDEX('Guias Salariais'!$D$1:$D$1000,SMALL(IF(AP$1='Guias Salariais'!$C$1:$C$1000,ROW('Guias Salariais'!$C$1:$C$1000)-ROW('Guias Salariais'!$C$1)+1),ROW(34:34))),"")</f>
        <v/>
      </c>
      <c r="AQ35" s="495" t="str">
        <f t="shared" si="493"/>
        <v/>
      </c>
      <c r="AR35" s="385" t="str" cm="1">
        <f t="array" ref="AR35">IFERROR(INDEX('Guias Salariais'!$D$1:$D$1000,SMALL(IF(AR$1='Guias Salariais'!$C$1:$C$1000,ROW('Guias Salariais'!$C$1:$C$1000)-ROW('Guias Salariais'!$C$1)+1),ROW(34:34))),"")</f>
        <v/>
      </c>
      <c r="AS35" s="495" t="str">
        <f t="shared" ref="AS35:AU35" si="494">IF(AR35="","",AND(AR35&gt;=AR$105,AR35&lt;=AR$104))</f>
        <v/>
      </c>
      <c r="AT35" s="385" t="str" cm="1">
        <f t="array" ref="AT35">IFERROR(INDEX('Guias Salariais'!$D$1:$D$1000,SMALL(IF(AT$1='Guias Salariais'!$C$1:$C$1000,ROW('Guias Salariais'!$C$1:$C$1000)-ROW('Guias Salariais'!$C$1)+1),ROW(34:34))),"")</f>
        <v/>
      </c>
      <c r="AU35" s="520" t="str">
        <f t="shared" si="494"/>
        <v/>
      </c>
      <c r="AV35" s="276" t="str" cm="1">
        <f t="array" ref="AV35">IFERROR(INDEX('Guias Salariais'!$D$1:$D$1000,SMALL(IF(AV$1='Guias Salariais'!$C$1:$C$1000,ROW('Guias Salariais'!$C$1:$C$1000)-ROW('Guias Salariais'!$C$1)+1),ROW(34:34))),"")</f>
        <v/>
      </c>
      <c r="AW35" s="495" t="str">
        <f t="shared" ref="AW35:AY35" si="495">IF(AV35="","",AND(AV35&gt;=AV$105,AV35&lt;=AV$104))</f>
        <v/>
      </c>
      <c r="AX35" s="386" t="str" cm="1">
        <f t="array" ref="AX35">IFERROR(INDEX('Guias Salariais'!$D$1:$D$1000,SMALL(IF(AX$1='Guias Salariais'!$C$1:$C$1000,ROW('Guias Salariais'!$C$1:$C$1000)-ROW('Guias Salariais'!$C$1)+1),ROW(34:34))),"")</f>
        <v/>
      </c>
      <c r="AY35" s="495" t="str">
        <f t="shared" si="495"/>
        <v/>
      </c>
      <c r="AZ35" s="386" t="str" cm="1">
        <f t="array" ref="AZ35">IFERROR(INDEX('Guias Salariais'!$D$1:$D$1000,SMALL(IF(AZ$1='Guias Salariais'!$C$1:$C$1000,ROW('Guias Salariais'!$C$1:$C$1000)-ROW('Guias Salariais'!$C$1)+1),ROW(34:34))),"")</f>
        <v/>
      </c>
      <c r="BA35" s="495" t="str">
        <f t="shared" ref="BA35:BC35" si="496">IF(AZ35="","",AND(AZ35&gt;=AZ$105,AZ35&lt;=AZ$104))</f>
        <v/>
      </c>
      <c r="BB35" s="383" t="str" cm="1">
        <f t="array" ref="BB35">IFERROR(INDEX('Guias Salariais'!$D$1:$D$1000,SMALL(IF(BB$1='Guias Salariais'!$C$1:$C$1000,ROW('Guias Salariais'!$C$1:$C$1000)-ROW('Guias Salariais'!$C$1)+1),ROW(34:34))),"")</f>
        <v/>
      </c>
      <c r="BC35" s="495" t="str">
        <f t="shared" si="496"/>
        <v/>
      </c>
      <c r="BD35" s="385" t="str" cm="1">
        <f t="array" ref="BD35">IFERROR(INDEX('Guias Salariais'!$D$1:$D$1000,SMALL(IF(BD$1='Guias Salariais'!$C$1:$C$1000,ROW('Guias Salariais'!$C$1:$C$1000)-ROW('Guias Salariais'!$C$1)+1),ROW(34:34))),"")</f>
        <v/>
      </c>
      <c r="BE35" s="495" t="str">
        <f t="shared" ref="BE35:BG35" si="497">IF(BD35="","",AND(BD35&gt;=BD$105,BD35&lt;=BD$104))</f>
        <v/>
      </c>
      <c r="BF35" s="385" t="str" cm="1">
        <f t="array" ref="BF35">IFERROR(INDEX('Guias Salariais'!$D$1:$D$1000,SMALL(IF(BF$1='Guias Salariais'!$C$1:$C$1000,ROW('Guias Salariais'!$C$1:$C$1000)-ROW('Guias Salariais'!$C$1)+1),ROW(34:34))),"")</f>
        <v/>
      </c>
      <c r="BG35" s="495" t="str">
        <f t="shared" si="497"/>
        <v/>
      </c>
      <c r="BH35" s="276" t="str" cm="1">
        <f t="array" ref="BH35">IFERROR(INDEX('Guias Salariais'!$D$1:$D$1000,SMALL(IF(BH$1='Guias Salariais'!$C$1:$C$1000,ROW('Guias Salariais'!$C$1:$C$1000)-ROW('Guias Salariais'!$C$1)+1),ROW(34:34))),"")</f>
        <v/>
      </c>
      <c r="BI35" s="495" t="str">
        <f t="shared" ref="BI35:BK35" si="498">IF(BH35="","",AND(BH35&gt;=BH$105,BH35&lt;=BH$104))</f>
        <v/>
      </c>
      <c r="BJ35" s="386" t="str" cm="1">
        <f t="array" ref="BJ35">IFERROR(INDEX('Guias Salariais'!$D$1:$D$1000,SMALL(IF(BJ$1='Guias Salariais'!$C$1:$C$1000,ROW('Guias Salariais'!$C$1:$C$1000)-ROW('Guias Salariais'!$C$1)+1),ROW(34:34))),"")</f>
        <v/>
      </c>
      <c r="BK35" s="495" t="str">
        <f t="shared" si="498"/>
        <v/>
      </c>
      <c r="BL35" s="386" t="str" cm="1">
        <f t="array" ref="BL35">IFERROR(INDEX('Guias Salariais'!$D$1:$D$1000,SMALL(IF(BL$1='Guias Salariais'!$C$1:$C$1000,ROW('Guias Salariais'!$C$1:$C$1000)-ROW('Guias Salariais'!$C$1)+1),ROW(34:34))),"")</f>
        <v/>
      </c>
      <c r="BM35" s="495" t="str">
        <f t="shared" ref="BM35:BO35" si="499">IF(BL35="","",AND(BL35&gt;=BL$105,BL35&lt;=BL$104))</f>
        <v/>
      </c>
      <c r="BN35" s="383" t="str" cm="1">
        <f t="array" ref="BN35">IFERROR(INDEX('Guias Salariais'!$D$1:$D$1000,SMALL(IF(BN$1='Guias Salariais'!$C$1:$C$1000,ROW('Guias Salariais'!$C$1:$C$1000)-ROW('Guias Salariais'!$C$1)+1),ROW(34:34))),"")</f>
        <v/>
      </c>
      <c r="BO35" s="520" t="str">
        <f t="shared" si="499"/>
        <v/>
      </c>
      <c r="BP35" s="386" t="str" cm="1">
        <f t="array" ref="BP35">IFERROR(INDEX('Guias Salariais'!$D$1:$D$1000,SMALL(IF(BP$1='Guias Salariais'!$C$1:$C$1000,ROW('Guias Salariais'!$C$1:$C$1000)-ROW('Guias Salariais'!$C$1)+1),ROW(34:34))),"")</f>
        <v/>
      </c>
      <c r="BQ35" s="495" t="str">
        <f t="shared" ref="BQ35" si="500">IF(BP35="","",AND(BP35&gt;=BP$105,BP35&lt;=BP$104))</f>
        <v/>
      </c>
      <c r="BR35" s="386" t="str" cm="1">
        <f t="array" ref="BR35">IFERROR(INDEX('Guias Salariais'!$D$1:$D$1000,SMALL(IF(BR$1='Guias Salariais'!$C$1:$C$1000,ROW('Guias Salariais'!$C$1:$C$1000)-ROW('Guias Salariais'!$C$1)+1),ROW(34:34))),"")</f>
        <v/>
      </c>
      <c r="BS35" s="520" t="str">
        <f t="shared" ref="BS35" si="501">IF(BR35="","",AND(BR35&gt;=BR$105,BR35&lt;=BR$104))</f>
        <v/>
      </c>
    </row>
    <row r="36" spans="1:71" x14ac:dyDescent="0.25">
      <c r="A36" s="692"/>
      <c r="B36" s="383" t="str" cm="1">
        <f t="array" ref="B36">IFERROR(INDEX('Guias Salariais'!$D$1:$D$1000,SMALL(IF(B$1='Guias Salariais'!$C$1:$C$1000,ROW('Guias Salariais'!$C$1:$C$1000)-ROW('Guias Salariais'!$C$1)+1),ROW(35:35))),"")</f>
        <v/>
      </c>
      <c r="C36" s="495" t="str">
        <f t="shared" si="0"/>
        <v/>
      </c>
      <c r="D36" s="385" t="str" cm="1">
        <f t="array" ref="D36">IFERROR(INDEX('Guias Salariais'!$D$1:$D$1000,SMALL(IF(D$1='Guias Salariais'!$C$1:$C$1000,ROW('Guias Salariais'!$C$1:$C$1000)-ROW('Guias Salariais'!$C$1)+1),ROW(35:35))),"")</f>
        <v/>
      </c>
      <c r="E36" s="495" t="str">
        <f t="shared" si="1"/>
        <v/>
      </c>
      <c r="F36" s="385" t="str" cm="1">
        <f t="array" ref="F36">IFERROR(INDEX('Guias Salariais'!$D$1:$D$1000,SMALL(IF(F$1='Guias Salariais'!$C$1:$C$1000,ROW('Guias Salariais'!$C$1:$C$1000)-ROW('Guias Salariais'!$C$1)+1),ROW(35:35))),"")</f>
        <v/>
      </c>
      <c r="G36" s="520" t="str">
        <f t="shared" si="2"/>
        <v/>
      </c>
      <c r="H36" s="276" t="str" cm="1">
        <f t="array" ref="H36">IFERROR(INDEX('Guias Salariais'!$D$1:$D$1000,SMALL(IF(H$1='Guias Salariais'!$C$1:$C$1000,ROW('Guias Salariais'!$C$1:$C$1000)-ROW('Guias Salariais'!$C$1)+1),ROW(35:35))),"")</f>
        <v/>
      </c>
      <c r="I36" s="495" t="str">
        <f t="shared" si="3"/>
        <v/>
      </c>
      <c r="J36" s="386" t="str" cm="1">
        <f t="array" ref="J36">IFERROR(INDEX('Guias Salariais'!$D$1:$D$1000,SMALL(IF(J$1='Guias Salariais'!$C$1:$C$1000,ROW('Guias Salariais'!$C$1:$C$1000)-ROW('Guias Salariais'!$C$1)+1),ROW(35:35))),"")</f>
        <v/>
      </c>
      <c r="K36" s="495" t="str">
        <f t="shared" si="4"/>
        <v/>
      </c>
      <c r="L36" s="386" t="str" cm="1">
        <f t="array" ref="L36">IFERROR(INDEX('Guias Salariais'!$D$1:$D$1000,SMALL(IF(L$1='Guias Salariais'!$C$1:$C$1000,ROW('Guias Salariais'!$C$1:$C$1000)-ROW('Guias Salariais'!$C$1)+1),ROW(35:35))),"")</f>
        <v/>
      </c>
      <c r="M36" s="520" t="str">
        <f t="shared" si="5"/>
        <v/>
      </c>
      <c r="N36" s="383" t="str" cm="1">
        <f t="array" ref="N36">IFERROR(INDEX('Guias Salariais'!$D$1:$D$1000,SMALL(IF(N$1='Guias Salariais'!$C$1:$C$1000,ROW('Guias Salariais'!$C$1:$C$1000)-ROW('Guias Salariais'!$C$1)+1),ROW(35:35))),"")</f>
        <v/>
      </c>
      <c r="O36" s="520" t="str">
        <f t="shared" si="6"/>
        <v/>
      </c>
      <c r="P36" s="276" t="str" cm="1">
        <f t="array" ref="P36">IFERROR(INDEX('Guias Salariais'!$D$1:$D$1000,SMALL(IF(P$1='Guias Salariais'!$C$1:$C$1000,ROW('Guias Salariais'!$C$1:$C$1000)-ROW('Guias Salariais'!$C$1)+1),ROW(35:35))),"")</f>
        <v/>
      </c>
      <c r="Q36" s="495" t="str">
        <f t="shared" ref="Q36:S36" si="502">IF(P36="","",AND(P36&gt;=P$105,P36&lt;=P$104))</f>
        <v/>
      </c>
      <c r="R36" s="386" t="str" cm="1">
        <f t="array" ref="R36">IFERROR(INDEX('Guias Salariais'!$D$1:$D$1000,SMALL(IF(R$1='Guias Salariais'!$C$1:$C$1000,ROW('Guias Salariais'!$C$1:$C$1000)-ROW('Guias Salariais'!$C$1)+1),ROW(35:35))),"")</f>
        <v/>
      </c>
      <c r="S36" s="495" t="str">
        <f t="shared" si="502"/>
        <v/>
      </c>
      <c r="T36" s="386" t="str" cm="1">
        <f t="array" ref="T36">IFERROR(INDEX('Guias Salariais'!$D$1:$D$1000,SMALL(IF(T$1='Guias Salariais'!$C$1:$C$1000,ROW('Guias Salariais'!$C$1:$C$1000)-ROW('Guias Salariais'!$C$1)+1),ROW(35:35))),"")</f>
        <v/>
      </c>
      <c r="U36" s="520" t="str">
        <f t="shared" ref="U36:W36" si="503">IF(T36="","",AND(T36&gt;=T$105,T36&lt;=T$104))</f>
        <v/>
      </c>
      <c r="V36" s="383" t="str" cm="1">
        <f t="array" ref="V36">IFERROR(INDEX('Guias Salariais'!$D$1:$D$1000,SMALL(IF(V$1='Guias Salariais'!$C$1:$C$1000,ROW('Guias Salariais'!$C$1:$C$1000)-ROW('Guias Salariais'!$C$1)+1),ROW(35:35))),"")</f>
        <v/>
      </c>
      <c r="W36" s="520" t="str">
        <f t="shared" si="503"/>
        <v/>
      </c>
      <c r="X36" s="276" t="str" cm="1">
        <f t="array" ref="X36">IFERROR(INDEX('Guias Salariais'!$D$1:$D$1000,SMALL(IF(X$1='Guias Salariais'!$C$1:$C$1000,ROW('Guias Salariais'!$C$1:$C$1000)-ROW('Guias Salariais'!$C$1)+1),ROW(35:35))),"")</f>
        <v/>
      </c>
      <c r="Y36" s="495" t="str">
        <f t="shared" ref="Y36:AA36" si="504">IF(X36="","",AND(X36&gt;=X$105,X36&lt;=X$104))</f>
        <v/>
      </c>
      <c r="Z36" s="386" t="str" cm="1">
        <f t="array" ref="Z36">IFERROR(INDEX('Guias Salariais'!$D$1:$D$1000,SMALL(IF(Z$1='Guias Salariais'!$C$1:$C$1000,ROW('Guias Salariais'!$C$1:$C$1000)-ROW('Guias Salariais'!$C$1)+1),ROW(35:35))),"")</f>
        <v/>
      </c>
      <c r="AA36" s="495" t="str">
        <f t="shared" si="504"/>
        <v/>
      </c>
      <c r="AB36" s="386" t="str" cm="1">
        <f t="array" ref="AB36">IFERROR(INDEX('Guias Salariais'!$D$1:$D$1000,SMALL(IF(AB$1='Guias Salariais'!$C$1:$C$1000,ROW('Guias Salariais'!$C$1:$C$1000)-ROW('Guias Salariais'!$C$1)+1),ROW(35:35))),"")</f>
        <v/>
      </c>
      <c r="AC36" s="520" t="str">
        <f t="shared" ref="AC36:AE36" si="505">IF(AB36="","",AND(AB36&gt;=AB$105,AB36&lt;=AB$104))</f>
        <v/>
      </c>
      <c r="AD36" s="383" t="str" cm="1">
        <f t="array" ref="AD36">IFERROR(INDEX('Guias Salariais'!$D$1:$D$1000,SMALL(IF(AD$1='Guias Salariais'!$C$1:$C$1000,ROW('Guias Salariais'!$C$1:$C$1000)-ROW('Guias Salariais'!$C$1)+1),ROW(35:35))),"")</f>
        <v/>
      </c>
      <c r="AE36" s="495" t="str">
        <f t="shared" si="505"/>
        <v/>
      </c>
      <c r="AF36" s="385" t="str" cm="1">
        <f t="array" ref="AF36">IFERROR(INDEX('Guias Salariais'!$D$1:$D$1000,SMALL(IF(AF$1='Guias Salariais'!$C$1:$C$1000,ROW('Guias Salariais'!$C$1:$C$1000)-ROW('Guias Salariais'!$C$1)+1),ROW(35:35))),"")</f>
        <v/>
      </c>
      <c r="AG36" s="495" t="str">
        <f t="shared" ref="AG36:AI36" si="506">IF(AF36="","",AND(AF36&gt;=AF$105,AF36&lt;=AF$104))</f>
        <v/>
      </c>
      <c r="AH36" s="385" t="str" cm="1">
        <f t="array" ref="AH36">IFERROR(INDEX('Guias Salariais'!$D$1:$D$1000,SMALL(IF(AH$1='Guias Salariais'!$C$1:$C$1000,ROW('Guias Salariais'!$C$1:$C$1000)-ROW('Guias Salariais'!$C$1)+1),ROW(35:35))),"")</f>
        <v/>
      </c>
      <c r="AI36" s="520" t="str">
        <f t="shared" si="506"/>
        <v/>
      </c>
      <c r="AJ36" s="276" t="str" cm="1">
        <f t="array" ref="AJ36">IFERROR(INDEX('Guias Salariais'!$D$1:$D$1000,SMALL(IF(AJ$1='Guias Salariais'!$C$1:$C$1000,ROW('Guias Salariais'!$C$1:$C$1000)-ROW('Guias Salariais'!$C$1)+1),ROW(35:35))),"")</f>
        <v/>
      </c>
      <c r="AK36" s="495" t="str">
        <f t="shared" ref="AK36:AM36" si="507">IF(AJ36="","",AND(AJ36&gt;=AJ$105,AJ36&lt;=AJ$104))</f>
        <v/>
      </c>
      <c r="AL36" s="386" t="str" cm="1">
        <f t="array" ref="AL36">IFERROR(INDEX('Guias Salariais'!$D$1:$D$1000,SMALL(IF(AL$1='Guias Salariais'!$C$1:$C$1000,ROW('Guias Salariais'!$C$1:$C$1000)-ROW('Guias Salariais'!$C$1)+1),ROW(35:35))),"")</f>
        <v/>
      </c>
      <c r="AM36" s="495" t="str">
        <f t="shared" si="507"/>
        <v/>
      </c>
      <c r="AN36" s="386" t="str" cm="1">
        <f t="array" ref="AN36">IFERROR(INDEX('Guias Salariais'!$D$1:$D$1000,SMALL(IF(AN$1='Guias Salariais'!$C$1:$C$1000,ROW('Guias Salariais'!$C$1:$C$1000)-ROW('Guias Salariais'!$C$1)+1),ROW(35:35))),"")</f>
        <v/>
      </c>
      <c r="AO36" s="520" t="str">
        <f t="shared" ref="AO36:AQ36" si="508">IF(AN36="","",AND(AN36&gt;=AN$105,AN36&lt;=AN$104))</f>
        <v/>
      </c>
      <c r="AP36" s="383" t="str" cm="1">
        <f t="array" ref="AP36">IFERROR(INDEX('Guias Salariais'!$D$1:$D$1000,SMALL(IF(AP$1='Guias Salariais'!$C$1:$C$1000,ROW('Guias Salariais'!$C$1:$C$1000)-ROW('Guias Salariais'!$C$1)+1),ROW(35:35))),"")</f>
        <v/>
      </c>
      <c r="AQ36" s="495" t="str">
        <f t="shared" si="508"/>
        <v/>
      </c>
      <c r="AR36" s="385" t="str" cm="1">
        <f t="array" ref="AR36">IFERROR(INDEX('Guias Salariais'!$D$1:$D$1000,SMALL(IF(AR$1='Guias Salariais'!$C$1:$C$1000,ROW('Guias Salariais'!$C$1:$C$1000)-ROW('Guias Salariais'!$C$1)+1),ROW(35:35))),"")</f>
        <v/>
      </c>
      <c r="AS36" s="495" t="str">
        <f t="shared" ref="AS36:AU36" si="509">IF(AR36="","",AND(AR36&gt;=AR$105,AR36&lt;=AR$104))</f>
        <v/>
      </c>
      <c r="AT36" s="385" t="str" cm="1">
        <f t="array" ref="AT36">IFERROR(INDEX('Guias Salariais'!$D$1:$D$1000,SMALL(IF(AT$1='Guias Salariais'!$C$1:$C$1000,ROW('Guias Salariais'!$C$1:$C$1000)-ROW('Guias Salariais'!$C$1)+1),ROW(35:35))),"")</f>
        <v/>
      </c>
      <c r="AU36" s="520" t="str">
        <f t="shared" si="509"/>
        <v/>
      </c>
      <c r="AV36" s="276" t="str" cm="1">
        <f t="array" ref="AV36">IFERROR(INDEX('Guias Salariais'!$D$1:$D$1000,SMALL(IF(AV$1='Guias Salariais'!$C$1:$C$1000,ROW('Guias Salariais'!$C$1:$C$1000)-ROW('Guias Salariais'!$C$1)+1),ROW(35:35))),"")</f>
        <v/>
      </c>
      <c r="AW36" s="495" t="str">
        <f t="shared" ref="AW36:AY36" si="510">IF(AV36="","",AND(AV36&gt;=AV$105,AV36&lt;=AV$104))</f>
        <v/>
      </c>
      <c r="AX36" s="386" t="str" cm="1">
        <f t="array" ref="AX36">IFERROR(INDEX('Guias Salariais'!$D$1:$D$1000,SMALL(IF(AX$1='Guias Salariais'!$C$1:$C$1000,ROW('Guias Salariais'!$C$1:$C$1000)-ROW('Guias Salariais'!$C$1)+1),ROW(35:35))),"")</f>
        <v/>
      </c>
      <c r="AY36" s="495" t="str">
        <f t="shared" si="510"/>
        <v/>
      </c>
      <c r="AZ36" s="386" t="str" cm="1">
        <f t="array" ref="AZ36">IFERROR(INDEX('Guias Salariais'!$D$1:$D$1000,SMALL(IF(AZ$1='Guias Salariais'!$C$1:$C$1000,ROW('Guias Salariais'!$C$1:$C$1000)-ROW('Guias Salariais'!$C$1)+1),ROW(35:35))),"")</f>
        <v/>
      </c>
      <c r="BA36" s="495" t="str">
        <f t="shared" ref="BA36:BC36" si="511">IF(AZ36="","",AND(AZ36&gt;=AZ$105,AZ36&lt;=AZ$104))</f>
        <v/>
      </c>
      <c r="BB36" s="383" t="str" cm="1">
        <f t="array" ref="BB36">IFERROR(INDEX('Guias Salariais'!$D$1:$D$1000,SMALL(IF(BB$1='Guias Salariais'!$C$1:$C$1000,ROW('Guias Salariais'!$C$1:$C$1000)-ROW('Guias Salariais'!$C$1)+1),ROW(35:35))),"")</f>
        <v/>
      </c>
      <c r="BC36" s="495" t="str">
        <f t="shared" si="511"/>
        <v/>
      </c>
      <c r="BD36" s="385" t="str" cm="1">
        <f t="array" ref="BD36">IFERROR(INDEX('Guias Salariais'!$D$1:$D$1000,SMALL(IF(BD$1='Guias Salariais'!$C$1:$C$1000,ROW('Guias Salariais'!$C$1:$C$1000)-ROW('Guias Salariais'!$C$1)+1),ROW(35:35))),"")</f>
        <v/>
      </c>
      <c r="BE36" s="495" t="str">
        <f t="shared" ref="BE36:BG36" si="512">IF(BD36="","",AND(BD36&gt;=BD$105,BD36&lt;=BD$104))</f>
        <v/>
      </c>
      <c r="BF36" s="385" t="str" cm="1">
        <f t="array" ref="BF36">IFERROR(INDEX('Guias Salariais'!$D$1:$D$1000,SMALL(IF(BF$1='Guias Salariais'!$C$1:$C$1000,ROW('Guias Salariais'!$C$1:$C$1000)-ROW('Guias Salariais'!$C$1)+1),ROW(35:35))),"")</f>
        <v/>
      </c>
      <c r="BG36" s="495" t="str">
        <f t="shared" si="512"/>
        <v/>
      </c>
      <c r="BH36" s="276" t="str" cm="1">
        <f t="array" ref="BH36">IFERROR(INDEX('Guias Salariais'!$D$1:$D$1000,SMALL(IF(BH$1='Guias Salariais'!$C$1:$C$1000,ROW('Guias Salariais'!$C$1:$C$1000)-ROW('Guias Salariais'!$C$1)+1),ROW(35:35))),"")</f>
        <v/>
      </c>
      <c r="BI36" s="495" t="str">
        <f t="shared" ref="BI36:BK36" si="513">IF(BH36="","",AND(BH36&gt;=BH$105,BH36&lt;=BH$104))</f>
        <v/>
      </c>
      <c r="BJ36" s="386" t="str" cm="1">
        <f t="array" ref="BJ36">IFERROR(INDEX('Guias Salariais'!$D$1:$D$1000,SMALL(IF(BJ$1='Guias Salariais'!$C$1:$C$1000,ROW('Guias Salariais'!$C$1:$C$1000)-ROW('Guias Salariais'!$C$1)+1),ROW(35:35))),"")</f>
        <v/>
      </c>
      <c r="BK36" s="495" t="str">
        <f t="shared" si="513"/>
        <v/>
      </c>
      <c r="BL36" s="386" t="str" cm="1">
        <f t="array" ref="BL36">IFERROR(INDEX('Guias Salariais'!$D$1:$D$1000,SMALL(IF(BL$1='Guias Salariais'!$C$1:$C$1000,ROW('Guias Salariais'!$C$1:$C$1000)-ROW('Guias Salariais'!$C$1)+1),ROW(35:35))),"")</f>
        <v/>
      </c>
      <c r="BM36" s="495" t="str">
        <f t="shared" ref="BM36:BO36" si="514">IF(BL36="","",AND(BL36&gt;=BL$105,BL36&lt;=BL$104))</f>
        <v/>
      </c>
      <c r="BN36" s="383" t="str" cm="1">
        <f t="array" ref="BN36">IFERROR(INDEX('Guias Salariais'!$D$1:$D$1000,SMALL(IF(BN$1='Guias Salariais'!$C$1:$C$1000,ROW('Guias Salariais'!$C$1:$C$1000)-ROW('Guias Salariais'!$C$1)+1),ROW(35:35))),"")</f>
        <v/>
      </c>
      <c r="BO36" s="520" t="str">
        <f t="shared" si="514"/>
        <v/>
      </c>
      <c r="BP36" s="386" t="str" cm="1">
        <f t="array" ref="BP36">IFERROR(INDEX('Guias Salariais'!$D$1:$D$1000,SMALL(IF(BP$1='Guias Salariais'!$C$1:$C$1000,ROW('Guias Salariais'!$C$1:$C$1000)-ROW('Guias Salariais'!$C$1)+1),ROW(35:35))),"")</f>
        <v/>
      </c>
      <c r="BQ36" s="495" t="str">
        <f t="shared" ref="BQ36" si="515">IF(BP36="","",AND(BP36&gt;=BP$105,BP36&lt;=BP$104))</f>
        <v/>
      </c>
      <c r="BR36" s="386" t="str" cm="1">
        <f t="array" ref="BR36">IFERROR(INDEX('Guias Salariais'!$D$1:$D$1000,SMALL(IF(BR$1='Guias Salariais'!$C$1:$C$1000,ROW('Guias Salariais'!$C$1:$C$1000)-ROW('Guias Salariais'!$C$1)+1),ROW(35:35))),"")</f>
        <v/>
      </c>
      <c r="BS36" s="520" t="str">
        <f t="shared" ref="BS36" si="516">IF(BR36="","",AND(BR36&gt;=BR$105,BR36&lt;=BR$104))</f>
        <v/>
      </c>
    </row>
    <row r="37" spans="1:71" x14ac:dyDescent="0.25">
      <c r="A37" s="692"/>
      <c r="B37" s="383" t="str" cm="1">
        <f t="array" ref="B37">IFERROR(INDEX('Guias Salariais'!$D$1:$D$1000,SMALL(IF(B$1='Guias Salariais'!$C$1:$C$1000,ROW('Guias Salariais'!$C$1:$C$1000)-ROW('Guias Salariais'!$C$1)+1),ROW(36:36))),"")</f>
        <v/>
      </c>
      <c r="C37" s="495" t="str">
        <f t="shared" si="0"/>
        <v/>
      </c>
      <c r="D37" s="385" t="str" cm="1">
        <f t="array" ref="D37">IFERROR(INDEX('Guias Salariais'!$D$1:$D$1000,SMALL(IF(D$1='Guias Salariais'!$C$1:$C$1000,ROW('Guias Salariais'!$C$1:$C$1000)-ROW('Guias Salariais'!$C$1)+1),ROW(36:36))),"")</f>
        <v/>
      </c>
      <c r="E37" s="495" t="str">
        <f t="shared" si="1"/>
        <v/>
      </c>
      <c r="F37" s="385" t="str" cm="1">
        <f t="array" ref="F37">IFERROR(INDEX('Guias Salariais'!$D$1:$D$1000,SMALL(IF(F$1='Guias Salariais'!$C$1:$C$1000,ROW('Guias Salariais'!$C$1:$C$1000)-ROW('Guias Salariais'!$C$1)+1),ROW(36:36))),"")</f>
        <v/>
      </c>
      <c r="G37" s="520" t="str">
        <f t="shared" si="2"/>
        <v/>
      </c>
      <c r="H37" s="276" t="str" cm="1">
        <f t="array" ref="H37">IFERROR(INDEX('Guias Salariais'!$D$1:$D$1000,SMALL(IF(H$1='Guias Salariais'!$C$1:$C$1000,ROW('Guias Salariais'!$C$1:$C$1000)-ROW('Guias Salariais'!$C$1)+1),ROW(36:36))),"")</f>
        <v/>
      </c>
      <c r="I37" s="495" t="str">
        <f t="shared" si="3"/>
        <v/>
      </c>
      <c r="J37" s="386" t="str" cm="1">
        <f t="array" ref="J37">IFERROR(INDEX('Guias Salariais'!$D$1:$D$1000,SMALL(IF(J$1='Guias Salariais'!$C$1:$C$1000,ROW('Guias Salariais'!$C$1:$C$1000)-ROW('Guias Salariais'!$C$1)+1),ROW(36:36))),"")</f>
        <v/>
      </c>
      <c r="K37" s="495" t="str">
        <f t="shared" si="4"/>
        <v/>
      </c>
      <c r="L37" s="386" t="str" cm="1">
        <f t="array" ref="L37">IFERROR(INDEX('Guias Salariais'!$D$1:$D$1000,SMALL(IF(L$1='Guias Salariais'!$C$1:$C$1000,ROW('Guias Salariais'!$C$1:$C$1000)-ROW('Guias Salariais'!$C$1)+1),ROW(36:36))),"")</f>
        <v/>
      </c>
      <c r="M37" s="520" t="str">
        <f t="shared" si="5"/>
        <v/>
      </c>
      <c r="N37" s="383" t="str" cm="1">
        <f t="array" ref="N37">IFERROR(INDEX('Guias Salariais'!$D$1:$D$1000,SMALL(IF(N$1='Guias Salariais'!$C$1:$C$1000,ROW('Guias Salariais'!$C$1:$C$1000)-ROW('Guias Salariais'!$C$1)+1),ROW(36:36))),"")</f>
        <v/>
      </c>
      <c r="O37" s="520" t="str">
        <f t="shared" si="6"/>
        <v/>
      </c>
      <c r="P37" s="276" t="str" cm="1">
        <f t="array" ref="P37">IFERROR(INDEX('Guias Salariais'!$D$1:$D$1000,SMALL(IF(P$1='Guias Salariais'!$C$1:$C$1000,ROW('Guias Salariais'!$C$1:$C$1000)-ROW('Guias Salariais'!$C$1)+1),ROW(36:36))),"")</f>
        <v/>
      </c>
      <c r="Q37" s="495" t="str">
        <f t="shared" ref="Q37:S37" si="517">IF(P37="","",AND(P37&gt;=P$105,P37&lt;=P$104))</f>
        <v/>
      </c>
      <c r="R37" s="386" t="str" cm="1">
        <f t="array" ref="R37">IFERROR(INDEX('Guias Salariais'!$D$1:$D$1000,SMALL(IF(R$1='Guias Salariais'!$C$1:$C$1000,ROW('Guias Salariais'!$C$1:$C$1000)-ROW('Guias Salariais'!$C$1)+1),ROW(36:36))),"")</f>
        <v/>
      </c>
      <c r="S37" s="495" t="str">
        <f t="shared" si="517"/>
        <v/>
      </c>
      <c r="T37" s="386" t="str" cm="1">
        <f t="array" ref="T37">IFERROR(INDEX('Guias Salariais'!$D$1:$D$1000,SMALL(IF(T$1='Guias Salariais'!$C$1:$C$1000,ROW('Guias Salariais'!$C$1:$C$1000)-ROW('Guias Salariais'!$C$1)+1),ROW(36:36))),"")</f>
        <v/>
      </c>
      <c r="U37" s="520" t="str">
        <f t="shared" ref="U37:W37" si="518">IF(T37="","",AND(T37&gt;=T$105,T37&lt;=T$104))</f>
        <v/>
      </c>
      <c r="V37" s="383" t="str" cm="1">
        <f t="array" ref="V37">IFERROR(INDEX('Guias Salariais'!$D$1:$D$1000,SMALL(IF(V$1='Guias Salariais'!$C$1:$C$1000,ROW('Guias Salariais'!$C$1:$C$1000)-ROW('Guias Salariais'!$C$1)+1),ROW(36:36))),"")</f>
        <v/>
      </c>
      <c r="W37" s="520" t="str">
        <f t="shared" si="518"/>
        <v/>
      </c>
      <c r="X37" s="276" t="str" cm="1">
        <f t="array" ref="X37">IFERROR(INDEX('Guias Salariais'!$D$1:$D$1000,SMALL(IF(X$1='Guias Salariais'!$C$1:$C$1000,ROW('Guias Salariais'!$C$1:$C$1000)-ROW('Guias Salariais'!$C$1)+1),ROW(36:36))),"")</f>
        <v/>
      </c>
      <c r="Y37" s="495" t="str">
        <f t="shared" ref="Y37:AA37" si="519">IF(X37="","",AND(X37&gt;=X$105,X37&lt;=X$104))</f>
        <v/>
      </c>
      <c r="Z37" s="386" t="str" cm="1">
        <f t="array" ref="Z37">IFERROR(INDEX('Guias Salariais'!$D$1:$D$1000,SMALL(IF(Z$1='Guias Salariais'!$C$1:$C$1000,ROW('Guias Salariais'!$C$1:$C$1000)-ROW('Guias Salariais'!$C$1)+1),ROW(36:36))),"")</f>
        <v/>
      </c>
      <c r="AA37" s="495" t="str">
        <f t="shared" si="519"/>
        <v/>
      </c>
      <c r="AB37" s="386" t="str" cm="1">
        <f t="array" ref="AB37">IFERROR(INDEX('Guias Salariais'!$D$1:$D$1000,SMALL(IF(AB$1='Guias Salariais'!$C$1:$C$1000,ROW('Guias Salariais'!$C$1:$C$1000)-ROW('Guias Salariais'!$C$1)+1),ROW(36:36))),"")</f>
        <v/>
      </c>
      <c r="AC37" s="520" t="str">
        <f t="shared" ref="AC37:AE37" si="520">IF(AB37="","",AND(AB37&gt;=AB$105,AB37&lt;=AB$104))</f>
        <v/>
      </c>
      <c r="AD37" s="383" t="str" cm="1">
        <f t="array" ref="AD37">IFERROR(INDEX('Guias Salariais'!$D$1:$D$1000,SMALL(IF(AD$1='Guias Salariais'!$C$1:$C$1000,ROW('Guias Salariais'!$C$1:$C$1000)-ROW('Guias Salariais'!$C$1)+1),ROW(36:36))),"")</f>
        <v/>
      </c>
      <c r="AE37" s="495" t="str">
        <f t="shared" si="520"/>
        <v/>
      </c>
      <c r="AF37" s="385" t="str" cm="1">
        <f t="array" ref="AF37">IFERROR(INDEX('Guias Salariais'!$D$1:$D$1000,SMALL(IF(AF$1='Guias Salariais'!$C$1:$C$1000,ROW('Guias Salariais'!$C$1:$C$1000)-ROW('Guias Salariais'!$C$1)+1),ROW(36:36))),"")</f>
        <v/>
      </c>
      <c r="AG37" s="495" t="str">
        <f t="shared" ref="AG37:AI37" si="521">IF(AF37="","",AND(AF37&gt;=AF$105,AF37&lt;=AF$104))</f>
        <v/>
      </c>
      <c r="AH37" s="385" t="str" cm="1">
        <f t="array" ref="AH37">IFERROR(INDEX('Guias Salariais'!$D$1:$D$1000,SMALL(IF(AH$1='Guias Salariais'!$C$1:$C$1000,ROW('Guias Salariais'!$C$1:$C$1000)-ROW('Guias Salariais'!$C$1)+1),ROW(36:36))),"")</f>
        <v/>
      </c>
      <c r="AI37" s="520" t="str">
        <f t="shared" si="521"/>
        <v/>
      </c>
      <c r="AJ37" s="276" t="str" cm="1">
        <f t="array" ref="AJ37">IFERROR(INDEX('Guias Salariais'!$D$1:$D$1000,SMALL(IF(AJ$1='Guias Salariais'!$C$1:$C$1000,ROW('Guias Salariais'!$C$1:$C$1000)-ROW('Guias Salariais'!$C$1)+1),ROW(36:36))),"")</f>
        <v/>
      </c>
      <c r="AK37" s="495" t="str">
        <f t="shared" ref="AK37:AM37" si="522">IF(AJ37="","",AND(AJ37&gt;=AJ$105,AJ37&lt;=AJ$104))</f>
        <v/>
      </c>
      <c r="AL37" s="386" t="str" cm="1">
        <f t="array" ref="AL37">IFERROR(INDEX('Guias Salariais'!$D$1:$D$1000,SMALL(IF(AL$1='Guias Salariais'!$C$1:$C$1000,ROW('Guias Salariais'!$C$1:$C$1000)-ROW('Guias Salariais'!$C$1)+1),ROW(36:36))),"")</f>
        <v/>
      </c>
      <c r="AM37" s="495" t="str">
        <f t="shared" si="522"/>
        <v/>
      </c>
      <c r="AN37" s="386" t="str" cm="1">
        <f t="array" ref="AN37">IFERROR(INDEX('Guias Salariais'!$D$1:$D$1000,SMALL(IF(AN$1='Guias Salariais'!$C$1:$C$1000,ROW('Guias Salariais'!$C$1:$C$1000)-ROW('Guias Salariais'!$C$1)+1),ROW(36:36))),"")</f>
        <v/>
      </c>
      <c r="AO37" s="520" t="str">
        <f t="shared" ref="AO37:AQ37" si="523">IF(AN37="","",AND(AN37&gt;=AN$105,AN37&lt;=AN$104))</f>
        <v/>
      </c>
      <c r="AP37" s="383" t="str" cm="1">
        <f t="array" ref="AP37">IFERROR(INDEX('Guias Salariais'!$D$1:$D$1000,SMALL(IF(AP$1='Guias Salariais'!$C$1:$C$1000,ROW('Guias Salariais'!$C$1:$C$1000)-ROW('Guias Salariais'!$C$1)+1),ROW(36:36))),"")</f>
        <v/>
      </c>
      <c r="AQ37" s="495" t="str">
        <f t="shared" si="523"/>
        <v/>
      </c>
      <c r="AR37" s="385" t="str" cm="1">
        <f t="array" ref="AR37">IFERROR(INDEX('Guias Salariais'!$D$1:$D$1000,SMALL(IF(AR$1='Guias Salariais'!$C$1:$C$1000,ROW('Guias Salariais'!$C$1:$C$1000)-ROW('Guias Salariais'!$C$1)+1),ROW(36:36))),"")</f>
        <v/>
      </c>
      <c r="AS37" s="495" t="str">
        <f t="shared" ref="AS37:AU37" si="524">IF(AR37="","",AND(AR37&gt;=AR$105,AR37&lt;=AR$104))</f>
        <v/>
      </c>
      <c r="AT37" s="385" t="str" cm="1">
        <f t="array" ref="AT37">IFERROR(INDEX('Guias Salariais'!$D$1:$D$1000,SMALL(IF(AT$1='Guias Salariais'!$C$1:$C$1000,ROW('Guias Salariais'!$C$1:$C$1000)-ROW('Guias Salariais'!$C$1)+1),ROW(36:36))),"")</f>
        <v/>
      </c>
      <c r="AU37" s="520" t="str">
        <f t="shared" si="524"/>
        <v/>
      </c>
      <c r="AV37" s="276" t="str" cm="1">
        <f t="array" ref="AV37">IFERROR(INDEX('Guias Salariais'!$D$1:$D$1000,SMALL(IF(AV$1='Guias Salariais'!$C$1:$C$1000,ROW('Guias Salariais'!$C$1:$C$1000)-ROW('Guias Salariais'!$C$1)+1),ROW(36:36))),"")</f>
        <v/>
      </c>
      <c r="AW37" s="495" t="str">
        <f t="shared" ref="AW37:AY37" si="525">IF(AV37="","",AND(AV37&gt;=AV$105,AV37&lt;=AV$104))</f>
        <v/>
      </c>
      <c r="AX37" s="386" t="str" cm="1">
        <f t="array" ref="AX37">IFERROR(INDEX('Guias Salariais'!$D$1:$D$1000,SMALL(IF(AX$1='Guias Salariais'!$C$1:$C$1000,ROW('Guias Salariais'!$C$1:$C$1000)-ROW('Guias Salariais'!$C$1)+1),ROW(36:36))),"")</f>
        <v/>
      </c>
      <c r="AY37" s="495" t="str">
        <f t="shared" si="525"/>
        <v/>
      </c>
      <c r="AZ37" s="386" t="str" cm="1">
        <f t="array" ref="AZ37">IFERROR(INDEX('Guias Salariais'!$D$1:$D$1000,SMALL(IF(AZ$1='Guias Salariais'!$C$1:$C$1000,ROW('Guias Salariais'!$C$1:$C$1000)-ROW('Guias Salariais'!$C$1)+1),ROW(36:36))),"")</f>
        <v/>
      </c>
      <c r="BA37" s="495" t="str">
        <f t="shared" ref="BA37:BC37" si="526">IF(AZ37="","",AND(AZ37&gt;=AZ$105,AZ37&lt;=AZ$104))</f>
        <v/>
      </c>
      <c r="BB37" s="383" t="str" cm="1">
        <f t="array" ref="BB37">IFERROR(INDEX('Guias Salariais'!$D$1:$D$1000,SMALL(IF(BB$1='Guias Salariais'!$C$1:$C$1000,ROW('Guias Salariais'!$C$1:$C$1000)-ROW('Guias Salariais'!$C$1)+1),ROW(36:36))),"")</f>
        <v/>
      </c>
      <c r="BC37" s="495" t="str">
        <f t="shared" si="526"/>
        <v/>
      </c>
      <c r="BD37" s="385" t="str" cm="1">
        <f t="array" ref="BD37">IFERROR(INDEX('Guias Salariais'!$D$1:$D$1000,SMALL(IF(BD$1='Guias Salariais'!$C$1:$C$1000,ROW('Guias Salariais'!$C$1:$C$1000)-ROW('Guias Salariais'!$C$1)+1),ROW(36:36))),"")</f>
        <v/>
      </c>
      <c r="BE37" s="495" t="str">
        <f t="shared" ref="BE37:BG37" si="527">IF(BD37="","",AND(BD37&gt;=BD$105,BD37&lt;=BD$104))</f>
        <v/>
      </c>
      <c r="BF37" s="385" t="str" cm="1">
        <f t="array" ref="BF37">IFERROR(INDEX('Guias Salariais'!$D$1:$D$1000,SMALL(IF(BF$1='Guias Salariais'!$C$1:$C$1000,ROW('Guias Salariais'!$C$1:$C$1000)-ROW('Guias Salariais'!$C$1)+1),ROW(36:36))),"")</f>
        <v/>
      </c>
      <c r="BG37" s="495" t="str">
        <f t="shared" si="527"/>
        <v/>
      </c>
      <c r="BH37" s="276" t="str" cm="1">
        <f t="array" ref="BH37">IFERROR(INDEX('Guias Salariais'!$D$1:$D$1000,SMALL(IF(BH$1='Guias Salariais'!$C$1:$C$1000,ROW('Guias Salariais'!$C$1:$C$1000)-ROW('Guias Salariais'!$C$1)+1),ROW(36:36))),"")</f>
        <v/>
      </c>
      <c r="BI37" s="495" t="str">
        <f t="shared" ref="BI37:BK37" si="528">IF(BH37="","",AND(BH37&gt;=BH$105,BH37&lt;=BH$104))</f>
        <v/>
      </c>
      <c r="BJ37" s="386" t="str" cm="1">
        <f t="array" ref="BJ37">IFERROR(INDEX('Guias Salariais'!$D$1:$D$1000,SMALL(IF(BJ$1='Guias Salariais'!$C$1:$C$1000,ROW('Guias Salariais'!$C$1:$C$1000)-ROW('Guias Salariais'!$C$1)+1),ROW(36:36))),"")</f>
        <v/>
      </c>
      <c r="BK37" s="495" t="str">
        <f t="shared" si="528"/>
        <v/>
      </c>
      <c r="BL37" s="386" t="str" cm="1">
        <f t="array" ref="BL37">IFERROR(INDEX('Guias Salariais'!$D$1:$D$1000,SMALL(IF(BL$1='Guias Salariais'!$C$1:$C$1000,ROW('Guias Salariais'!$C$1:$C$1000)-ROW('Guias Salariais'!$C$1)+1),ROW(36:36))),"")</f>
        <v/>
      </c>
      <c r="BM37" s="495" t="str">
        <f t="shared" ref="BM37:BO37" si="529">IF(BL37="","",AND(BL37&gt;=BL$105,BL37&lt;=BL$104))</f>
        <v/>
      </c>
      <c r="BN37" s="383" t="str" cm="1">
        <f t="array" ref="BN37">IFERROR(INDEX('Guias Salariais'!$D$1:$D$1000,SMALL(IF(BN$1='Guias Salariais'!$C$1:$C$1000,ROW('Guias Salariais'!$C$1:$C$1000)-ROW('Guias Salariais'!$C$1)+1),ROW(36:36))),"")</f>
        <v/>
      </c>
      <c r="BO37" s="520" t="str">
        <f t="shared" si="529"/>
        <v/>
      </c>
      <c r="BP37" s="386" t="str" cm="1">
        <f t="array" ref="BP37">IFERROR(INDEX('Guias Salariais'!$D$1:$D$1000,SMALL(IF(BP$1='Guias Salariais'!$C$1:$C$1000,ROW('Guias Salariais'!$C$1:$C$1000)-ROW('Guias Salariais'!$C$1)+1),ROW(36:36))),"")</f>
        <v/>
      </c>
      <c r="BQ37" s="495" t="str">
        <f t="shared" ref="BQ37" si="530">IF(BP37="","",AND(BP37&gt;=BP$105,BP37&lt;=BP$104))</f>
        <v/>
      </c>
      <c r="BR37" s="386" t="str" cm="1">
        <f t="array" ref="BR37">IFERROR(INDEX('Guias Salariais'!$D$1:$D$1000,SMALL(IF(BR$1='Guias Salariais'!$C$1:$C$1000,ROW('Guias Salariais'!$C$1:$C$1000)-ROW('Guias Salariais'!$C$1)+1),ROW(36:36))),"")</f>
        <v/>
      </c>
      <c r="BS37" s="520" t="str">
        <f t="shared" ref="BS37" si="531">IF(BR37="","",AND(BR37&gt;=BR$105,BR37&lt;=BR$104))</f>
        <v/>
      </c>
    </row>
    <row r="38" spans="1:71" ht="15.75" thickBot="1" x14ac:dyDescent="0.3">
      <c r="A38" s="693"/>
      <c r="B38" s="383" t="str" cm="1">
        <f t="array" ref="B38">IFERROR(INDEX('Guias Salariais'!$D$1:$D$1000,SMALL(IF(B$1='Guias Salariais'!$C$1:$C$1000,ROW('Guias Salariais'!$C$1:$C$1000)-ROW('Guias Salariais'!$C$1)+1),ROW(37:37))),"")</f>
        <v/>
      </c>
      <c r="C38" s="495" t="str">
        <f t="shared" si="0"/>
        <v/>
      </c>
      <c r="D38" s="385" t="str" cm="1">
        <f t="array" ref="D38">IFERROR(INDEX('Guias Salariais'!$D$1:$D$1000,SMALL(IF(D$1='Guias Salariais'!$C$1:$C$1000,ROW('Guias Salariais'!$C$1:$C$1000)-ROW('Guias Salariais'!$C$1)+1),ROW(37:37))),"")</f>
        <v/>
      </c>
      <c r="E38" s="495" t="str">
        <f t="shared" si="1"/>
        <v/>
      </c>
      <c r="F38" s="385" t="str" cm="1">
        <f t="array" ref="F38">IFERROR(INDEX('Guias Salariais'!$D$1:$D$1000,SMALL(IF(F$1='Guias Salariais'!$C$1:$C$1000,ROW('Guias Salariais'!$C$1:$C$1000)-ROW('Guias Salariais'!$C$1)+1),ROW(37:37))),"")</f>
        <v/>
      </c>
      <c r="G38" s="520" t="str">
        <f t="shared" si="2"/>
        <v/>
      </c>
      <c r="H38" s="276" t="str" cm="1">
        <f t="array" ref="H38">IFERROR(INDEX('Guias Salariais'!$D$1:$D$1000,SMALL(IF(H$1='Guias Salariais'!$C$1:$C$1000,ROW('Guias Salariais'!$C$1:$C$1000)-ROW('Guias Salariais'!$C$1)+1),ROW(37:37))),"")</f>
        <v/>
      </c>
      <c r="I38" s="495" t="str">
        <f t="shared" si="3"/>
        <v/>
      </c>
      <c r="J38" s="386" t="str" cm="1">
        <f t="array" ref="J38">IFERROR(INDEX('Guias Salariais'!$D$1:$D$1000,SMALL(IF(J$1='Guias Salariais'!$C$1:$C$1000,ROW('Guias Salariais'!$C$1:$C$1000)-ROW('Guias Salariais'!$C$1)+1),ROW(37:37))),"")</f>
        <v/>
      </c>
      <c r="K38" s="495" t="str">
        <f t="shared" si="4"/>
        <v/>
      </c>
      <c r="L38" s="386" t="str" cm="1">
        <f t="array" ref="L38">IFERROR(INDEX('Guias Salariais'!$D$1:$D$1000,SMALL(IF(L$1='Guias Salariais'!$C$1:$C$1000,ROW('Guias Salariais'!$C$1:$C$1000)-ROW('Guias Salariais'!$C$1)+1),ROW(37:37))),"")</f>
        <v/>
      </c>
      <c r="M38" s="520" t="str">
        <f t="shared" si="5"/>
        <v/>
      </c>
      <c r="N38" s="383" t="str" cm="1">
        <f t="array" ref="N38">IFERROR(INDEX('Guias Salariais'!$D$1:$D$1000,SMALL(IF(N$1='Guias Salariais'!$C$1:$C$1000,ROW('Guias Salariais'!$C$1:$C$1000)-ROW('Guias Salariais'!$C$1)+1),ROW(37:37))),"")</f>
        <v/>
      </c>
      <c r="O38" s="520" t="str">
        <f t="shared" si="6"/>
        <v/>
      </c>
      <c r="P38" s="276" t="str" cm="1">
        <f t="array" ref="P38">IFERROR(INDEX('Guias Salariais'!$D$1:$D$1000,SMALL(IF(P$1='Guias Salariais'!$C$1:$C$1000,ROW('Guias Salariais'!$C$1:$C$1000)-ROW('Guias Salariais'!$C$1)+1),ROW(37:37))),"")</f>
        <v/>
      </c>
      <c r="Q38" s="495" t="str">
        <f t="shared" ref="Q38:S38" si="532">IF(P38="","",AND(P38&gt;=P$105,P38&lt;=P$104))</f>
        <v/>
      </c>
      <c r="R38" s="386" t="str" cm="1">
        <f t="array" ref="R38">IFERROR(INDEX('Guias Salariais'!$D$1:$D$1000,SMALL(IF(R$1='Guias Salariais'!$C$1:$C$1000,ROW('Guias Salariais'!$C$1:$C$1000)-ROW('Guias Salariais'!$C$1)+1),ROW(37:37))),"")</f>
        <v/>
      </c>
      <c r="S38" s="495" t="str">
        <f t="shared" si="532"/>
        <v/>
      </c>
      <c r="T38" s="386" t="str" cm="1">
        <f t="array" ref="T38">IFERROR(INDEX('Guias Salariais'!$D$1:$D$1000,SMALL(IF(T$1='Guias Salariais'!$C$1:$C$1000,ROW('Guias Salariais'!$C$1:$C$1000)-ROW('Guias Salariais'!$C$1)+1),ROW(37:37))),"")</f>
        <v/>
      </c>
      <c r="U38" s="520" t="str">
        <f t="shared" ref="U38:W38" si="533">IF(T38="","",AND(T38&gt;=T$105,T38&lt;=T$104))</f>
        <v/>
      </c>
      <c r="V38" s="383" t="str" cm="1">
        <f t="array" ref="V38">IFERROR(INDEX('Guias Salariais'!$D$1:$D$1000,SMALL(IF(V$1='Guias Salariais'!$C$1:$C$1000,ROW('Guias Salariais'!$C$1:$C$1000)-ROW('Guias Salariais'!$C$1)+1),ROW(37:37))),"")</f>
        <v/>
      </c>
      <c r="W38" s="520" t="str">
        <f t="shared" si="533"/>
        <v/>
      </c>
      <c r="X38" s="276" t="str" cm="1">
        <f t="array" ref="X38">IFERROR(INDEX('Guias Salariais'!$D$1:$D$1000,SMALL(IF(X$1='Guias Salariais'!$C$1:$C$1000,ROW('Guias Salariais'!$C$1:$C$1000)-ROW('Guias Salariais'!$C$1)+1),ROW(37:37))),"")</f>
        <v/>
      </c>
      <c r="Y38" s="495" t="str">
        <f t="shared" ref="Y38:AA38" si="534">IF(X38="","",AND(X38&gt;=X$105,X38&lt;=X$104))</f>
        <v/>
      </c>
      <c r="Z38" s="386" t="str" cm="1">
        <f t="array" ref="Z38">IFERROR(INDEX('Guias Salariais'!$D$1:$D$1000,SMALL(IF(Z$1='Guias Salariais'!$C$1:$C$1000,ROW('Guias Salariais'!$C$1:$C$1000)-ROW('Guias Salariais'!$C$1)+1),ROW(37:37))),"")</f>
        <v/>
      </c>
      <c r="AA38" s="495" t="str">
        <f t="shared" si="534"/>
        <v/>
      </c>
      <c r="AB38" s="386" t="str" cm="1">
        <f t="array" ref="AB38">IFERROR(INDEX('Guias Salariais'!$D$1:$D$1000,SMALL(IF(AB$1='Guias Salariais'!$C$1:$C$1000,ROW('Guias Salariais'!$C$1:$C$1000)-ROW('Guias Salariais'!$C$1)+1),ROW(37:37))),"")</f>
        <v/>
      </c>
      <c r="AC38" s="520" t="str">
        <f t="shared" ref="AC38:AE38" si="535">IF(AB38="","",AND(AB38&gt;=AB$105,AB38&lt;=AB$104))</f>
        <v/>
      </c>
      <c r="AD38" s="383" t="str" cm="1">
        <f t="array" ref="AD38">IFERROR(INDEX('Guias Salariais'!$D$1:$D$1000,SMALL(IF(AD$1='Guias Salariais'!$C$1:$C$1000,ROW('Guias Salariais'!$C$1:$C$1000)-ROW('Guias Salariais'!$C$1)+1),ROW(37:37))),"")</f>
        <v/>
      </c>
      <c r="AE38" s="495" t="str">
        <f t="shared" si="535"/>
        <v/>
      </c>
      <c r="AF38" s="385" t="str" cm="1">
        <f t="array" ref="AF38">IFERROR(INDEX('Guias Salariais'!$D$1:$D$1000,SMALL(IF(AF$1='Guias Salariais'!$C$1:$C$1000,ROW('Guias Salariais'!$C$1:$C$1000)-ROW('Guias Salariais'!$C$1)+1),ROW(37:37))),"")</f>
        <v/>
      </c>
      <c r="AG38" s="495" t="str">
        <f t="shared" ref="AG38:AI38" si="536">IF(AF38="","",AND(AF38&gt;=AF$105,AF38&lt;=AF$104))</f>
        <v/>
      </c>
      <c r="AH38" s="385" t="str" cm="1">
        <f t="array" ref="AH38">IFERROR(INDEX('Guias Salariais'!$D$1:$D$1000,SMALL(IF(AH$1='Guias Salariais'!$C$1:$C$1000,ROW('Guias Salariais'!$C$1:$C$1000)-ROW('Guias Salariais'!$C$1)+1),ROW(37:37))),"")</f>
        <v/>
      </c>
      <c r="AI38" s="520" t="str">
        <f t="shared" si="536"/>
        <v/>
      </c>
      <c r="AJ38" s="276" t="str" cm="1">
        <f t="array" ref="AJ38">IFERROR(INDEX('Guias Salariais'!$D$1:$D$1000,SMALL(IF(AJ$1='Guias Salariais'!$C$1:$C$1000,ROW('Guias Salariais'!$C$1:$C$1000)-ROW('Guias Salariais'!$C$1)+1),ROW(37:37))),"")</f>
        <v/>
      </c>
      <c r="AK38" s="495" t="str">
        <f t="shared" ref="AK38:AM38" si="537">IF(AJ38="","",AND(AJ38&gt;=AJ$105,AJ38&lt;=AJ$104))</f>
        <v/>
      </c>
      <c r="AL38" s="386" t="str" cm="1">
        <f t="array" ref="AL38">IFERROR(INDEX('Guias Salariais'!$D$1:$D$1000,SMALL(IF(AL$1='Guias Salariais'!$C$1:$C$1000,ROW('Guias Salariais'!$C$1:$C$1000)-ROW('Guias Salariais'!$C$1)+1),ROW(37:37))),"")</f>
        <v/>
      </c>
      <c r="AM38" s="495" t="str">
        <f t="shared" si="537"/>
        <v/>
      </c>
      <c r="AN38" s="386" t="str" cm="1">
        <f t="array" ref="AN38">IFERROR(INDEX('Guias Salariais'!$D$1:$D$1000,SMALL(IF(AN$1='Guias Salariais'!$C$1:$C$1000,ROW('Guias Salariais'!$C$1:$C$1000)-ROW('Guias Salariais'!$C$1)+1),ROW(37:37))),"")</f>
        <v/>
      </c>
      <c r="AO38" s="520" t="str">
        <f t="shared" ref="AO38:AQ38" si="538">IF(AN38="","",AND(AN38&gt;=AN$105,AN38&lt;=AN$104))</f>
        <v/>
      </c>
      <c r="AP38" s="383" t="str" cm="1">
        <f t="array" ref="AP38">IFERROR(INDEX('Guias Salariais'!$D$1:$D$1000,SMALL(IF(AP$1='Guias Salariais'!$C$1:$C$1000,ROW('Guias Salariais'!$C$1:$C$1000)-ROW('Guias Salariais'!$C$1)+1),ROW(37:37))),"")</f>
        <v/>
      </c>
      <c r="AQ38" s="495" t="str">
        <f t="shared" si="538"/>
        <v/>
      </c>
      <c r="AR38" s="385" t="str" cm="1">
        <f t="array" ref="AR38">IFERROR(INDEX('Guias Salariais'!$D$1:$D$1000,SMALL(IF(AR$1='Guias Salariais'!$C$1:$C$1000,ROW('Guias Salariais'!$C$1:$C$1000)-ROW('Guias Salariais'!$C$1)+1),ROW(37:37))),"")</f>
        <v/>
      </c>
      <c r="AS38" s="495" t="str">
        <f t="shared" ref="AS38:AU38" si="539">IF(AR38="","",AND(AR38&gt;=AR$105,AR38&lt;=AR$104))</f>
        <v/>
      </c>
      <c r="AT38" s="385" t="str" cm="1">
        <f t="array" ref="AT38">IFERROR(INDEX('Guias Salariais'!$D$1:$D$1000,SMALL(IF(AT$1='Guias Salariais'!$C$1:$C$1000,ROW('Guias Salariais'!$C$1:$C$1000)-ROW('Guias Salariais'!$C$1)+1),ROW(37:37))),"")</f>
        <v/>
      </c>
      <c r="AU38" s="520" t="str">
        <f t="shared" si="539"/>
        <v/>
      </c>
      <c r="AV38" s="276" t="str" cm="1">
        <f t="array" ref="AV38">IFERROR(INDEX('Guias Salariais'!$D$1:$D$1000,SMALL(IF(AV$1='Guias Salariais'!$C$1:$C$1000,ROW('Guias Salariais'!$C$1:$C$1000)-ROW('Guias Salariais'!$C$1)+1),ROW(37:37))),"")</f>
        <v/>
      </c>
      <c r="AW38" s="495" t="str">
        <f t="shared" ref="AW38:AY38" si="540">IF(AV38="","",AND(AV38&gt;=AV$105,AV38&lt;=AV$104))</f>
        <v/>
      </c>
      <c r="AX38" s="386" t="str" cm="1">
        <f t="array" ref="AX38">IFERROR(INDEX('Guias Salariais'!$D$1:$D$1000,SMALL(IF(AX$1='Guias Salariais'!$C$1:$C$1000,ROW('Guias Salariais'!$C$1:$C$1000)-ROW('Guias Salariais'!$C$1)+1),ROW(37:37))),"")</f>
        <v/>
      </c>
      <c r="AY38" s="495" t="str">
        <f t="shared" si="540"/>
        <v/>
      </c>
      <c r="AZ38" s="386" t="str" cm="1">
        <f t="array" ref="AZ38">IFERROR(INDEX('Guias Salariais'!$D$1:$D$1000,SMALL(IF(AZ$1='Guias Salariais'!$C$1:$C$1000,ROW('Guias Salariais'!$C$1:$C$1000)-ROW('Guias Salariais'!$C$1)+1),ROW(37:37))),"")</f>
        <v/>
      </c>
      <c r="BA38" s="495" t="str">
        <f t="shared" ref="BA38:BC38" si="541">IF(AZ38="","",AND(AZ38&gt;=AZ$105,AZ38&lt;=AZ$104))</f>
        <v/>
      </c>
      <c r="BB38" s="383" t="str" cm="1">
        <f t="array" ref="BB38">IFERROR(INDEX('Guias Salariais'!$D$1:$D$1000,SMALL(IF(BB$1='Guias Salariais'!$C$1:$C$1000,ROW('Guias Salariais'!$C$1:$C$1000)-ROW('Guias Salariais'!$C$1)+1),ROW(37:37))),"")</f>
        <v/>
      </c>
      <c r="BC38" s="495" t="str">
        <f t="shared" si="541"/>
        <v/>
      </c>
      <c r="BD38" s="385" t="str" cm="1">
        <f t="array" ref="BD38">IFERROR(INDEX('Guias Salariais'!$D$1:$D$1000,SMALL(IF(BD$1='Guias Salariais'!$C$1:$C$1000,ROW('Guias Salariais'!$C$1:$C$1000)-ROW('Guias Salariais'!$C$1)+1),ROW(37:37))),"")</f>
        <v/>
      </c>
      <c r="BE38" s="495" t="str">
        <f t="shared" ref="BE38:BG38" si="542">IF(BD38="","",AND(BD38&gt;=BD$105,BD38&lt;=BD$104))</f>
        <v/>
      </c>
      <c r="BF38" s="385" t="str" cm="1">
        <f t="array" ref="BF38">IFERROR(INDEX('Guias Salariais'!$D$1:$D$1000,SMALL(IF(BF$1='Guias Salariais'!$C$1:$C$1000,ROW('Guias Salariais'!$C$1:$C$1000)-ROW('Guias Salariais'!$C$1)+1),ROW(37:37))),"")</f>
        <v/>
      </c>
      <c r="BG38" s="495" t="str">
        <f t="shared" si="542"/>
        <v/>
      </c>
      <c r="BH38" s="276" t="str" cm="1">
        <f t="array" ref="BH38">IFERROR(INDEX('Guias Salariais'!$D$1:$D$1000,SMALL(IF(BH$1='Guias Salariais'!$C$1:$C$1000,ROW('Guias Salariais'!$C$1:$C$1000)-ROW('Guias Salariais'!$C$1)+1),ROW(37:37))),"")</f>
        <v/>
      </c>
      <c r="BI38" s="495" t="str">
        <f t="shared" ref="BI38:BK38" si="543">IF(BH38="","",AND(BH38&gt;=BH$105,BH38&lt;=BH$104))</f>
        <v/>
      </c>
      <c r="BJ38" s="386" t="str" cm="1">
        <f t="array" ref="BJ38">IFERROR(INDEX('Guias Salariais'!$D$1:$D$1000,SMALL(IF(BJ$1='Guias Salariais'!$C$1:$C$1000,ROW('Guias Salariais'!$C$1:$C$1000)-ROW('Guias Salariais'!$C$1)+1),ROW(37:37))),"")</f>
        <v/>
      </c>
      <c r="BK38" s="495" t="str">
        <f t="shared" si="543"/>
        <v/>
      </c>
      <c r="BL38" s="386" t="str" cm="1">
        <f t="array" ref="BL38">IFERROR(INDEX('Guias Salariais'!$D$1:$D$1000,SMALL(IF(BL$1='Guias Salariais'!$C$1:$C$1000,ROW('Guias Salariais'!$C$1:$C$1000)-ROW('Guias Salariais'!$C$1)+1),ROW(37:37))),"")</f>
        <v/>
      </c>
      <c r="BM38" s="495" t="str">
        <f t="shared" ref="BM38:BO38" si="544">IF(BL38="","",AND(BL38&gt;=BL$105,BL38&lt;=BL$104))</f>
        <v/>
      </c>
      <c r="BN38" s="383" t="str" cm="1">
        <f t="array" ref="BN38">IFERROR(INDEX('Guias Salariais'!$D$1:$D$1000,SMALL(IF(BN$1='Guias Salariais'!$C$1:$C$1000,ROW('Guias Salariais'!$C$1:$C$1000)-ROW('Guias Salariais'!$C$1)+1),ROW(37:37))),"")</f>
        <v/>
      </c>
      <c r="BO38" s="520" t="str">
        <f t="shared" si="544"/>
        <v/>
      </c>
      <c r="BP38" s="386" t="str" cm="1">
        <f t="array" ref="BP38">IFERROR(INDEX('Guias Salariais'!$D$1:$D$1000,SMALL(IF(BP$1='Guias Salariais'!$C$1:$C$1000,ROW('Guias Salariais'!$C$1:$C$1000)-ROW('Guias Salariais'!$C$1)+1),ROW(37:37))),"")</f>
        <v/>
      </c>
      <c r="BQ38" s="495" t="str">
        <f t="shared" ref="BQ38" si="545">IF(BP38="","",AND(BP38&gt;=BP$105,BP38&lt;=BP$104))</f>
        <v/>
      </c>
      <c r="BR38" s="386" t="str" cm="1">
        <f t="array" ref="BR38">IFERROR(INDEX('Guias Salariais'!$D$1:$D$1000,SMALL(IF(BR$1='Guias Salariais'!$C$1:$C$1000,ROW('Guias Salariais'!$C$1:$C$1000)-ROW('Guias Salariais'!$C$1)+1),ROW(37:37))),"")</f>
        <v/>
      </c>
      <c r="BS38" s="520" t="str">
        <f t="shared" ref="BS38" si="546">IF(BR38="","",AND(BR38&gt;=BR$105,BR38&lt;=BR$104))</f>
        <v/>
      </c>
    </row>
    <row r="39" spans="1:71" ht="15" customHeight="1" x14ac:dyDescent="0.25">
      <c r="A39" s="691" t="s">
        <v>15</v>
      </c>
      <c r="B39" s="382" cm="1">
        <f t="array" ref="B39">IFERROR(INDEX('Contratações Governo'!$I$1:$I$1000,SMALL(IF(B$1='Contratações Governo'!$G$1:$G$1000,ROW('Contratações Governo'!$G$1:$G$1000)-ROW('Contratações Governo'!$G$1)+1),ROW(1:1))),"")</f>
        <v>1350</v>
      </c>
      <c r="C39" s="497" t="b">
        <f t="shared" si="0"/>
        <v>1</v>
      </c>
      <c r="D39" s="274" cm="1">
        <f t="array" ref="D39">IFERROR(INDEX('Contratações Governo'!$I$1:$I$1000,SMALL(IF(D$1='Contratações Governo'!$G$1:$G$1000,ROW('Contratações Governo'!$G$1:$G$1000)-ROW('Contratações Governo'!$G$1)+1),ROW(1:1))),"")</f>
        <v>1600</v>
      </c>
      <c r="E39" s="497" t="b">
        <f t="shared" si="1"/>
        <v>1</v>
      </c>
      <c r="F39" s="274" cm="1">
        <f t="array" ref="F39">IFERROR(INDEX('Contratações Governo'!$I$1:$I$1000,SMALL(IF(F$1='Contratações Governo'!$G$1:$G$1000,ROW('Contratações Governo'!$G$1:$G$1000)-ROW('Contratações Governo'!$G$1)+1),ROW(1:1))),"")</f>
        <v>2700</v>
      </c>
      <c r="G39" s="497" t="b">
        <f t="shared" ref="G39:I39" si="547">IF(F39="","",AND(F39&gt;=F$105,F39&lt;=F$104))</f>
        <v>1</v>
      </c>
      <c r="H39" s="275" cm="1">
        <f t="array" ref="H39">IFERROR(INDEX('Contratações Governo'!$I$1:$I$1000,SMALL(IF(H$1='Contratações Governo'!$G$1:$G$1000,ROW('Contratações Governo'!$G$1:$G$1000)-ROW('Contratações Governo'!$G$1)+1),ROW(1:1))),"")</f>
        <v>1389.82</v>
      </c>
      <c r="I39" s="497" t="b">
        <f t="shared" si="547"/>
        <v>1</v>
      </c>
      <c r="J39" s="273" cm="1">
        <f t="array" ref="J39">IFERROR(INDEX('Contratações Governo'!$I$1:$I$1000,SMALL(IF(J$1='Contratações Governo'!$G$1:$G$1000,ROW('Contratações Governo'!$G$1:$G$1000)-ROW('Contratações Governo'!$G$1)+1),ROW(1:1))),"")</f>
        <v>2100</v>
      </c>
      <c r="K39" s="497" t="b">
        <f t="shared" ref="K39:M39" si="548">IF(J39="","",AND(J39&gt;=J$105,J39&lt;=J$104))</f>
        <v>1</v>
      </c>
      <c r="L39" s="273" cm="1">
        <f t="array" ref="L39">IFERROR(INDEX('Contratações Governo'!$I$1:$I$1000,SMALL(IF(L$1='Contratações Governo'!$G$1:$G$1000,ROW('Contratações Governo'!$G$1:$G$1000)-ROW('Contratações Governo'!$G$1)+1),ROW(1:1))),"")</f>
        <v>2600</v>
      </c>
      <c r="M39" s="497" t="b">
        <f t="shared" si="548"/>
        <v>1</v>
      </c>
      <c r="N39" s="382" cm="1">
        <f t="array" ref="N39">IFERROR(INDEX('Contratações Governo'!$I$1:$I$1000,SMALL(IF(N$1='Contratações Governo'!$G$1:$G$1000,ROW('Contratações Governo'!$G$1:$G$1000)-ROW('Contratações Governo'!$G$1)+1),ROW(1:1))),"")</f>
        <v>10164.67</v>
      </c>
      <c r="O39" s="497" t="b">
        <f t="shared" ref="O39:O85" si="549">IF(N39="","",AND(N39&gt;=N$105,N39&lt;=N$104))</f>
        <v>1</v>
      </c>
      <c r="P39" s="275" cm="1">
        <f t="array" ref="P39">IFERROR(INDEX('Contratações Governo'!$I$1:$I$1000,SMALL(IF(P$1='Contratações Governo'!$G$1:$G$1000,ROW('Contratações Governo'!$G$1:$G$1000)-ROW('Contratações Governo'!$G$1)+1),ROW(1:1))),"")</f>
        <v>3500</v>
      </c>
      <c r="Q39" s="497" t="b">
        <f t="shared" ref="Q39:Q85" si="550">IF(P39="","",AND(P39&gt;=P$105,P39&lt;=P$104))</f>
        <v>1</v>
      </c>
      <c r="R39" s="273" cm="1">
        <f t="array" ref="R39">IFERROR(INDEX('Contratações Governo'!$I$1:$I$1000,SMALL(IF(R$1='Contratações Governo'!$G$1:$G$1000,ROW('Contratações Governo'!$G$1:$G$1000)-ROW('Contratações Governo'!$G$1)+1),ROW(1:1))),"")</f>
        <v>6476</v>
      </c>
      <c r="S39" s="497" t="b">
        <f t="shared" ref="S39:S85" si="551">IF(R39="","",AND(R39&gt;=R$105,R39&lt;=R$104))</f>
        <v>1</v>
      </c>
      <c r="T39" s="273" cm="1">
        <f t="array" ref="T39">IFERROR(INDEX('Contratações Governo'!$I$1:$I$1000,SMALL(IF(T$1='Contratações Governo'!$G$1:$G$1000,ROW('Contratações Governo'!$G$1:$G$1000)-ROW('Contratações Governo'!$G$1)+1),ROW(1:1))),"")</f>
        <v>8678.25</v>
      </c>
      <c r="U39" s="497" t="b">
        <f t="shared" ref="U39:W39" si="552">IF(T39="","",AND(T39&gt;=T$105,T39&lt;=T$104))</f>
        <v>1</v>
      </c>
      <c r="V39" s="382" cm="1">
        <f t="array" ref="V39">IFERROR(INDEX('Contratações Governo'!$I$1:$I$1000,SMALL(IF(V$1='Contratações Governo'!$G$1:$G$1000,ROW('Contratações Governo'!$G$1:$G$1000)-ROW('Contratações Governo'!$G$1)+1),ROW(1:1))),"")</f>
        <v>10900.33</v>
      </c>
      <c r="W39" s="497" t="b">
        <f t="shared" si="552"/>
        <v>1</v>
      </c>
      <c r="X39" s="275" cm="1">
        <f t="array" ref="X39">IFERROR(INDEX('Contratações Governo'!$I$1:$I$1000,SMALL(IF(X$1='Contratações Governo'!$G$1:$G$1000,ROW('Contratações Governo'!$G$1:$G$1000)-ROW('Contratações Governo'!$G$1)+1),ROW(1:1))),"")</f>
        <v>3500</v>
      </c>
      <c r="Y39" s="497" t="b">
        <f t="shared" ref="Y39:Y85" si="553">IF(X39="","",AND(X39&gt;=X$105,X39&lt;=X$104))</f>
        <v>1</v>
      </c>
      <c r="Z39" s="273" cm="1">
        <f t="array" ref="Z39">IFERROR(INDEX('Contratações Governo'!$I$1:$I$1000,SMALL(IF(Z$1='Contratações Governo'!$G$1:$G$1000,ROW('Contratações Governo'!$G$1:$G$1000)-ROW('Contratações Governo'!$G$1)+1),ROW(1:1))),"")</f>
        <v>6418.25</v>
      </c>
      <c r="AA39" s="497" t="b">
        <f t="shared" ref="AA39:AA85" si="554">IF(Z39="","",AND(Z39&gt;=Z$105,Z39&lt;=Z$104))</f>
        <v>1</v>
      </c>
      <c r="AB39" s="273" cm="1">
        <f t="array" ref="AB39">IFERROR(INDEX('Contratações Governo'!$I$1:$I$1000,SMALL(IF(AB$1='Contratações Governo'!$G$1:$G$1000,ROW('Contratações Governo'!$G$1:$G$1000)-ROW('Contratações Governo'!$G$1)+1),ROW(1:1))),"")</f>
        <v>9184.5</v>
      </c>
      <c r="AC39" s="497" t="b">
        <f t="shared" ref="AC39:AC85" si="555">IF(AB39="","",AND(AB39&gt;=AB$105,AB39&lt;=AB$104))</f>
        <v>1</v>
      </c>
      <c r="AD39" s="382" cm="1">
        <f t="array" ref="AD39">IFERROR(INDEX('Contratações Governo'!$I$1:$I$1000,SMALL(IF(AD$1='Contratações Governo'!$G$1:$G$1000,ROW('Contratações Governo'!$G$1:$G$1000)-ROW('Contratações Governo'!$G$1)+1),ROW(1:1))),"")</f>
        <v>4500</v>
      </c>
      <c r="AE39" s="497" t="b">
        <f t="shared" ref="AE39:AE85" si="556">IF(AD39="","",AND(AD39&gt;=AD$105,AD39&lt;=AD$104))</f>
        <v>1</v>
      </c>
      <c r="AF39" s="274" cm="1">
        <f t="array" ref="AF39">IFERROR(INDEX('Contratações Governo'!$I$1:$I$1000,SMALL(IF(AF$1='Contratações Governo'!$G$1:$G$1000,ROW('Contratações Governo'!$G$1:$G$1000)-ROW('Contratações Governo'!$G$1)+1),ROW(1:1))),"")</f>
        <v>6693.75</v>
      </c>
      <c r="AG39" s="497" t="b">
        <f t="shared" ref="AG39:AG85" si="557">IF(AF39="","",AND(AF39&gt;=AF$105,AF39&lt;=AF$104))</f>
        <v>1</v>
      </c>
      <c r="AH39" s="274" cm="1">
        <f t="array" ref="AH39">IFERROR(INDEX('Contratações Governo'!$I$1:$I$1000,SMALL(IF(AH$1='Contratações Governo'!$G$1:$G$1000,ROW('Contratações Governo'!$G$1:$G$1000)-ROW('Contratações Governo'!$G$1)+1),ROW(1:1))),"")</f>
        <v>10953</v>
      </c>
      <c r="AI39" s="497" t="b">
        <f t="shared" ref="AI39:AI85" si="558">IF(AH39="","",AND(AH39&gt;=AH$105,AH39&lt;=AH$104))</f>
        <v>1</v>
      </c>
      <c r="AJ39" s="275" cm="1">
        <f t="array" ref="AJ39">IFERROR(INDEX('Contratações Governo'!$I$1:$I$1000,SMALL(IF(AJ$1='Contratações Governo'!$G$1:$G$1000,ROW('Contratações Governo'!$G$1:$G$1000)-ROW('Contratações Governo'!$G$1)+1),ROW(1:1))),"")</f>
        <v>3500</v>
      </c>
      <c r="AK39" s="497" t="b">
        <f t="shared" ref="AK39:AK85" si="559">IF(AJ39="","",AND(AJ39&gt;=AJ$105,AJ39&lt;=AJ$104))</f>
        <v>1</v>
      </c>
      <c r="AL39" s="273" cm="1">
        <f t="array" ref="AL39">IFERROR(INDEX('Contratações Governo'!$I$1:$I$1000,SMALL(IF(AL$1='Contratações Governo'!$G$1:$G$1000,ROW('Contratações Governo'!$G$1:$G$1000)-ROW('Contratações Governo'!$G$1)+1),ROW(1:1))),"")</f>
        <v>6014.75</v>
      </c>
      <c r="AM39" s="497" t="b">
        <f t="shared" ref="AM39:AM85" si="560">IF(AL39="","",AND(AL39&gt;=AL$105,AL39&lt;=AL$104))</f>
        <v>1</v>
      </c>
      <c r="AN39" s="273" cm="1">
        <f t="array" ref="AN39">IFERROR(INDEX('Contratações Governo'!$I$1:$I$1000,SMALL(IF(AN$1='Contratações Governo'!$G$1:$G$1000,ROW('Contratações Governo'!$G$1:$G$1000)-ROW('Contratações Governo'!$G$1)+1),ROW(1:1))),"")</f>
        <v>8933.5</v>
      </c>
      <c r="AO39" s="497" t="b">
        <f t="shared" ref="AO39:AO85" si="561">IF(AN39="","",AND(AN39&gt;=AN$105,AN39&lt;=AN$104))</f>
        <v>1</v>
      </c>
      <c r="AP39" s="382" cm="1">
        <f t="array" ref="AP39">IFERROR(INDEX('Contratações Governo'!$I$1:$I$1000,SMALL(IF(AP$1='Contratações Governo'!$G$1:$G$1000,ROW('Contratações Governo'!$G$1:$G$1000)-ROW('Contratações Governo'!$G$1)+1),ROW(1:1))),"")</f>
        <v>1836.12</v>
      </c>
      <c r="AQ39" s="497" t="b">
        <f t="shared" ref="AQ39:AQ85" si="562">IF(AP39="","",AND(AP39&gt;=AP$105,AP39&lt;=AP$104))</f>
        <v>1</v>
      </c>
      <c r="AR39" s="274" cm="1">
        <f t="array" ref="AR39">IFERROR(INDEX('Contratações Governo'!$I$1:$I$1000,SMALL(IF(AR$1='Contratações Governo'!$G$1:$G$1000,ROW('Contratações Governo'!$G$1:$G$1000)-ROW('Contratações Governo'!$G$1)+1),ROW(1:1))),"")</f>
        <v>2196.8200000000002</v>
      </c>
      <c r="AS39" s="497" t="b">
        <f t="shared" ref="AS39:AS85" si="563">IF(AR39="","",AND(AR39&gt;=AR$105,AR39&lt;=AR$104))</f>
        <v>1</v>
      </c>
      <c r="AT39" s="274" cm="1">
        <f t="array" ref="AT39">IFERROR(INDEX('Contratações Governo'!$I$1:$I$1000,SMALL(IF(AT$1='Contratações Governo'!$G$1:$G$1000,ROW('Contratações Governo'!$G$1:$G$1000)-ROW('Contratações Governo'!$G$1)+1),ROW(1:1))),"")</f>
        <v>3130.93</v>
      </c>
      <c r="AU39" s="497" t="b">
        <f t="shared" ref="AU39:AU85" si="564">IF(AT39="","",AND(AT39&gt;=AT$105,AT39&lt;=AT$104))</f>
        <v>1</v>
      </c>
      <c r="AV39" s="275" cm="1">
        <f t="array" ref="AV39">IFERROR(INDEX('Contratações Governo'!$I$1:$I$1000,SMALL(IF(AV$1='Contratações Governo'!$G$1:$G$1000,ROW('Contratações Governo'!$G$1:$G$1000)-ROW('Contratações Governo'!$G$1)+1),ROW(1:1))),"")</f>
        <v>6300</v>
      </c>
      <c r="AW39" s="497" t="b">
        <f t="shared" ref="AW39:AW85" si="565">IF(AV39="","",AND(AV39&gt;=AV$105,AV39&lt;=AV$104))</f>
        <v>1</v>
      </c>
      <c r="AX39" s="273" cm="1">
        <f t="array" ref="AX39">IFERROR(INDEX('Contratações Governo'!$I$1:$I$1000,SMALL(IF(AX$1='Contratações Governo'!$G$1:$G$1000,ROW('Contratações Governo'!$G$1:$G$1000)-ROW('Contratações Governo'!$G$1)+1),ROW(1:1))),"")</f>
        <v>6793</v>
      </c>
      <c r="AY39" s="497" t="b">
        <f t="shared" ref="AY39:AY85" si="566">IF(AX39="","",AND(AX39&gt;=AX$105,AX39&lt;=AX$104))</f>
        <v>1</v>
      </c>
      <c r="AZ39" s="273" cm="1">
        <f t="array" ref="AZ39">IFERROR(INDEX('Contratações Governo'!$I$1:$I$1000,SMALL(IF(AZ$1='Contratações Governo'!$G$1:$G$1000,ROW('Contratações Governo'!$G$1:$G$1000)-ROW('Contratações Governo'!$G$1)+1),ROW(1:1))),"")</f>
        <v>9177.25</v>
      </c>
      <c r="BA39" s="497" t="b">
        <f t="shared" ref="BA39:BC39" si="567">IF(AZ39="","",AND(AZ39&gt;=AZ$105,AZ39&lt;=AZ$104))</f>
        <v>1</v>
      </c>
      <c r="BB39" s="382" t="str" cm="1">
        <f t="array" ref="BB39">IFERROR(INDEX('Contratações Governo'!$I$1:$I$1000,SMALL(IF(BB$1='Contratações Governo'!$G$1:$G$1000,ROW('Contratações Governo'!$G$1:$G$1000)-ROW('Contratações Governo'!$G$1)+1),ROW(1:1))),"")</f>
        <v/>
      </c>
      <c r="BC39" s="497" t="str">
        <f t="shared" si="567"/>
        <v/>
      </c>
      <c r="BD39" s="274" cm="1">
        <f t="array" ref="BD39">IFERROR(INDEX('Contratações Governo'!$I$1:$I$1000,SMALL(IF(BD$1='Contratações Governo'!$G$1:$G$1000,ROW('Contratações Governo'!$G$1:$G$1000)-ROW('Contratações Governo'!$G$1)+1),ROW(1:1))),"")</f>
        <v>3800</v>
      </c>
      <c r="BE39" s="497" t="b">
        <f t="shared" ref="BE39:BE85" si="568">IF(BD39="","",AND(BD39&gt;=BD$105,BD39&lt;=BD$104))</f>
        <v>1</v>
      </c>
      <c r="BF39" s="274" cm="1">
        <f t="array" ref="BF39">IFERROR(INDEX('Contratações Governo'!$I$1:$I$1000,SMALL(IF(BF$1='Contratações Governo'!$G$1:$G$1000,ROW('Contratações Governo'!$G$1:$G$1000)-ROW('Contratações Governo'!$G$1)+1),ROW(1:1))),"")</f>
        <v>8141.81</v>
      </c>
      <c r="BG39" s="497" t="b">
        <f t="shared" ref="BG39:BG85" si="569">IF(BF39="","",AND(BF39&gt;=BF$105,BF39&lt;=BF$104))</f>
        <v>1</v>
      </c>
      <c r="BH39" s="275" t="str" cm="1">
        <f t="array" ref="BH39">IFERROR(INDEX('Contratações Governo'!$I$1:$I$1000,SMALL(IF(BH$1='Contratações Governo'!$G$1:$G$1000,ROW('Contratações Governo'!$G$1:$G$1000)-ROW('Contratações Governo'!$G$1)+1),ROW(1:1))),"")</f>
        <v/>
      </c>
      <c r="BI39" s="497" t="str">
        <f t="shared" ref="BI39:BI85" si="570">IF(BH39="","",AND(BH39&gt;=BH$105,BH39&lt;=BH$104))</f>
        <v/>
      </c>
      <c r="BJ39" s="273" cm="1">
        <f t="array" ref="BJ39">IFERROR(INDEX('Contratações Governo'!$I$1:$I$1000,SMALL(IF(BJ$1='Contratações Governo'!$G$1:$G$1000,ROW('Contratações Governo'!$G$1:$G$1000)-ROW('Contratações Governo'!$G$1)+1),ROW(1:1))),"")</f>
        <v>6502</v>
      </c>
      <c r="BK39" s="497" t="b">
        <f t="shared" ref="BK39:BK85" si="571">IF(BJ39="","",AND(BJ39&gt;=BJ$105,BJ39&lt;=BJ$104))</f>
        <v>1</v>
      </c>
      <c r="BL39" s="273" cm="1">
        <f t="array" ref="BL39">IFERROR(INDEX('Contratações Governo'!$I$1:$I$1000,SMALL(IF(BL$1='Contratações Governo'!$G$1:$G$1000,ROW('Contratações Governo'!$G$1:$G$1000)-ROW('Contratações Governo'!$G$1)+1),ROW(1:1))),"")</f>
        <v>11404.25</v>
      </c>
      <c r="BM39" s="497" t="b">
        <f t="shared" ref="BM39:BM85" si="572">IF(BL39="","",AND(BL39&gt;=BL$105,BL39&lt;=BL$104))</f>
        <v>1</v>
      </c>
      <c r="BN39" s="382" cm="1">
        <f t="array" ref="BN39">IFERROR(INDEX('Contratações Governo'!$I$1:$I$1000,SMALL(IF(BN$1='Contratações Governo'!$G$1:$G$1000,ROW('Contratações Governo'!$G$1:$G$1000)-ROW('Contratações Governo'!$G$1)+1),ROW(1:1))),"")</f>
        <v>8351.91</v>
      </c>
      <c r="BO39" s="519" t="b">
        <f t="shared" ref="BO39:BO85" si="573">IF(BN39="","",AND(BN39&gt;=BN$105,BN39&lt;=BN$104))</f>
        <v>0</v>
      </c>
      <c r="BP39" s="273" t="str" cm="1">
        <f t="array" ref="BP39">IFERROR(INDEX('Contratações Governo'!$I$1:$I$1000,SMALL(IF(BP$1='Contratações Governo'!$G$1:$G$1000,ROW('Contratações Governo'!$G$1:$G$1000)-ROW('Contratações Governo'!$G$1)+1),ROW(1:1))),"")</f>
        <v/>
      </c>
      <c r="BQ39" s="497" t="str">
        <f t="shared" ref="BQ39" si="574">IF(BP39="","",AND(BP39&gt;=BP$105,BP39&lt;=BP$104))</f>
        <v/>
      </c>
      <c r="BR39" s="273" t="str" cm="1">
        <f t="array" ref="BR39">IFERROR(INDEX('Contratações Governo'!$I$1:$I$1000,SMALL(IF(BR$1='Contratações Governo'!$G$1:$G$1000,ROW('Contratações Governo'!$G$1:$G$1000)-ROW('Contratações Governo'!$G$1)+1),ROW(1:1))),"")</f>
        <v/>
      </c>
      <c r="BS39" s="519" t="str">
        <f t="shared" ref="BS39:BS85" si="575">IF(BR39="","",AND(BR39&gt;=BR$105,BR39&lt;=BR$104))</f>
        <v/>
      </c>
    </row>
    <row r="40" spans="1:71" x14ac:dyDescent="0.25">
      <c r="A40" s="692"/>
      <c r="B40" s="383" cm="1">
        <f t="array" ref="B40">IFERROR(INDEX('Contratações Governo'!$I$1:$I$1000,SMALL(IF(B$1='Contratações Governo'!$G$1:$G$1000,ROW('Contratações Governo'!$G$1:$G$1000)-ROW('Contratações Governo'!$G$1)+1),ROW(2:2))),"")</f>
        <v>1319.17</v>
      </c>
      <c r="C40" s="495" t="b">
        <f t="shared" ref="C40:C85" si="576">IF(B40="","",AND(B40&gt;=B$105,B40&lt;=B$104))</f>
        <v>1</v>
      </c>
      <c r="D40" s="385" cm="1">
        <f t="array" ref="D40">IFERROR(INDEX('Contratações Governo'!$I$1:$I$1000,SMALL(IF(D$1='Contratações Governo'!$G$1:$G$1000,ROW('Contratações Governo'!$G$1:$G$1000)-ROW('Contratações Governo'!$G$1)+1),ROW(2:2))),"")</f>
        <v>2000</v>
      </c>
      <c r="E40" s="495" t="b">
        <f t="shared" ref="E40:E85" si="577">IF(D40="","",AND(D40&gt;=D$105,D40&lt;=D$104))</f>
        <v>1</v>
      </c>
      <c r="F40" s="385" cm="1">
        <f t="array" ref="F40">IFERROR(INDEX('Contratações Governo'!$I$1:$I$1000,SMALL(IF(F$1='Contratações Governo'!$G$1:$G$1000,ROW('Contratações Governo'!$G$1:$G$1000)-ROW('Contratações Governo'!$G$1)+1),ROW(2:2))),"")</f>
        <v>1798</v>
      </c>
      <c r="G40" s="495" t="b">
        <f t="shared" ref="G40" si="578">IF(F40="","",AND(F40&gt;=F$105,F40&lt;=F$104))</f>
        <v>0</v>
      </c>
      <c r="H40" s="276" cm="1">
        <f t="array" ref="H40">IFERROR(INDEX('Contratações Governo'!$I$1:$I$1000,SMALL(IF(H$1='Contratações Governo'!$G$1:$G$1000,ROW('Contratações Governo'!$G$1:$G$1000)-ROW('Contratações Governo'!$G$1)+1),ROW(2:2))),"")</f>
        <v>1327.64</v>
      </c>
      <c r="I40" s="495" t="b">
        <f t="shared" ref="I40" si="579">IF(H40="","",AND(H40&gt;=H$105,H40&lt;=H$104))</f>
        <v>1</v>
      </c>
      <c r="J40" s="386" cm="1">
        <f t="array" ref="J40">IFERROR(INDEX('Contratações Governo'!$I$1:$I$1000,SMALL(IF(J$1='Contratações Governo'!$G$1:$G$1000,ROW('Contratações Governo'!$G$1:$G$1000)-ROW('Contratações Governo'!$G$1)+1),ROW(2:2))),"")</f>
        <v>1723.79</v>
      </c>
      <c r="K40" s="495" t="b">
        <f t="shared" ref="K40" si="580">IF(J40="","",AND(J40&gt;=J$105,J40&lt;=J$104))</f>
        <v>1</v>
      </c>
      <c r="L40" s="386" cm="1">
        <f t="array" ref="L40">IFERROR(INDEX('Contratações Governo'!$I$1:$I$1000,SMALL(IF(L$1='Contratações Governo'!$G$1:$G$1000,ROW('Contratações Governo'!$G$1:$G$1000)-ROW('Contratações Governo'!$G$1)+1),ROW(2:2))),"")</f>
        <v>4000</v>
      </c>
      <c r="M40" s="495" t="b">
        <f t="shared" ref="M40" si="581">IF(L40="","",AND(L40&gt;=L$105,L40&lt;=L$104))</f>
        <v>0</v>
      </c>
      <c r="N40" s="383" cm="1">
        <f t="array" ref="N40">IFERROR(INDEX('Contratações Governo'!$I$1:$I$1000,SMALL(IF(N$1='Contratações Governo'!$G$1:$G$1000,ROW('Contratações Governo'!$G$1:$G$1000)-ROW('Contratações Governo'!$G$1)+1),ROW(2:2))),"")</f>
        <v>4000.08</v>
      </c>
      <c r="O40" s="495" t="b">
        <f t="shared" si="549"/>
        <v>1</v>
      </c>
      <c r="P40" s="276" cm="1">
        <f t="array" ref="P40">IFERROR(INDEX('Contratações Governo'!$I$1:$I$1000,SMALL(IF(P$1='Contratações Governo'!$G$1:$G$1000,ROW('Contratações Governo'!$G$1:$G$1000)-ROW('Contratações Governo'!$G$1)+1),ROW(2:2))),"")</f>
        <v>1470</v>
      </c>
      <c r="Q40" s="495" t="b">
        <f t="shared" si="550"/>
        <v>0</v>
      </c>
      <c r="R40" s="386" cm="1">
        <f t="array" ref="R40">IFERROR(INDEX('Contratações Governo'!$I$1:$I$1000,SMALL(IF(R$1='Contratações Governo'!$G$1:$G$1000,ROW('Contratações Governo'!$G$1:$G$1000)-ROW('Contratações Governo'!$G$1)+1),ROW(2:2))),"")</f>
        <v>5439.5</v>
      </c>
      <c r="S40" s="495" t="b">
        <f t="shared" si="551"/>
        <v>1</v>
      </c>
      <c r="T40" s="386" cm="1">
        <f t="array" ref="T40">IFERROR(INDEX('Contratações Governo'!$I$1:$I$1000,SMALL(IF(T$1='Contratações Governo'!$G$1:$G$1000,ROW('Contratações Governo'!$G$1:$G$1000)-ROW('Contratações Governo'!$G$1)+1),ROW(2:2))),"")</f>
        <v>8327.25</v>
      </c>
      <c r="U40" s="495" t="b">
        <f t="shared" ref="U40" si="582">IF(T40="","",AND(T40&gt;=T$105,T40&lt;=T$104))</f>
        <v>1</v>
      </c>
      <c r="V40" s="383" cm="1">
        <f t="array" ref="V40">IFERROR(INDEX('Contratações Governo'!$I$1:$I$1000,SMALL(IF(V$1='Contratações Governo'!$G$1:$G$1000,ROW('Contratações Governo'!$G$1:$G$1000)-ROW('Contratações Governo'!$G$1)+1),ROW(2:2))),"")</f>
        <v>13944.34</v>
      </c>
      <c r="W40" s="495" t="b">
        <f t="shared" ref="W40" si="583">IF(V40="","",AND(V40&gt;=V$105,V40&lt;=V$104))</f>
        <v>1</v>
      </c>
      <c r="X40" s="276" cm="1">
        <f t="array" ref="X40">IFERROR(INDEX('Contratações Governo'!$I$1:$I$1000,SMALL(IF(X$1='Contratações Governo'!$G$1:$G$1000,ROW('Contratações Governo'!$G$1:$G$1000)-ROW('Contratações Governo'!$G$1)+1),ROW(2:2))),"")</f>
        <v>4362.53</v>
      </c>
      <c r="Y40" s="495" t="b">
        <f t="shared" si="553"/>
        <v>1</v>
      </c>
      <c r="Z40" s="386" cm="1">
        <f t="array" ref="Z40">IFERROR(INDEX('Contratações Governo'!$I$1:$I$1000,SMALL(IF(Z$1='Contratações Governo'!$G$1:$G$1000,ROW('Contratações Governo'!$G$1:$G$1000)-ROW('Contratações Governo'!$G$1)+1),ROW(2:2))),"")</f>
        <v>8000</v>
      </c>
      <c r="AA40" s="495" t="b">
        <f t="shared" si="554"/>
        <v>1</v>
      </c>
      <c r="AB40" s="386" cm="1">
        <f t="array" ref="AB40">IFERROR(INDEX('Contratações Governo'!$I$1:$I$1000,SMALL(IF(AB$1='Contratações Governo'!$G$1:$G$1000,ROW('Contratações Governo'!$G$1:$G$1000)-ROW('Contratações Governo'!$G$1)+1),ROW(2:2))),"")</f>
        <v>9184.5</v>
      </c>
      <c r="AC40" s="495" t="b">
        <f t="shared" si="555"/>
        <v>1</v>
      </c>
      <c r="AD40" s="383" cm="1">
        <f t="array" ref="AD40">IFERROR(INDEX('Contratações Governo'!$I$1:$I$1000,SMALL(IF(AD$1='Contratações Governo'!$G$1:$G$1000,ROW('Contratações Governo'!$G$1:$G$1000)-ROW('Contratações Governo'!$G$1)+1),ROW(2:2))),"")</f>
        <v>2417.1</v>
      </c>
      <c r="AE40" s="495" t="b">
        <f t="shared" si="556"/>
        <v>1</v>
      </c>
      <c r="AF40" s="385" cm="1">
        <f t="array" ref="AF40">IFERROR(INDEX('Contratações Governo'!$I$1:$I$1000,SMALL(IF(AF$1='Contratações Governo'!$G$1:$G$1000,ROW('Contratações Governo'!$G$1:$G$1000)-ROW('Contratações Governo'!$G$1)+1),ROW(2:2))),"")</f>
        <v>6693.75</v>
      </c>
      <c r="AG40" s="495" t="b">
        <f t="shared" si="557"/>
        <v>1</v>
      </c>
      <c r="AH40" s="385" cm="1">
        <f t="array" ref="AH40">IFERROR(INDEX('Contratações Governo'!$I$1:$I$1000,SMALL(IF(AH$1='Contratações Governo'!$G$1:$G$1000,ROW('Contratações Governo'!$G$1:$G$1000)-ROW('Contratações Governo'!$G$1)+1),ROW(2:2))),"")</f>
        <v>9309.75</v>
      </c>
      <c r="AI40" s="495" t="b">
        <f t="shared" si="558"/>
        <v>1</v>
      </c>
      <c r="AJ40" s="276" cm="1">
        <f t="array" ref="AJ40">IFERROR(INDEX('Contratações Governo'!$I$1:$I$1000,SMALL(IF(AJ$1='Contratações Governo'!$G$1:$G$1000,ROW('Contratações Governo'!$G$1:$G$1000)-ROW('Contratações Governo'!$G$1)+1),ROW(2:2))),"")</f>
        <v>3750</v>
      </c>
      <c r="AK40" s="495" t="b">
        <f t="shared" si="559"/>
        <v>1</v>
      </c>
      <c r="AL40" s="386" cm="1">
        <f t="array" ref="AL40">IFERROR(INDEX('Contratações Governo'!$I$1:$I$1000,SMALL(IF(AL$1='Contratações Governo'!$G$1:$G$1000,ROW('Contratações Governo'!$G$1:$G$1000)-ROW('Contratações Governo'!$G$1)+1),ROW(2:2))),"")</f>
        <v>6192.84</v>
      </c>
      <c r="AM40" s="495" t="b">
        <f t="shared" si="560"/>
        <v>1</v>
      </c>
      <c r="AN40" s="386" cm="1">
        <f t="array" ref="AN40">IFERROR(INDEX('Contratações Governo'!$I$1:$I$1000,SMALL(IF(AN$1='Contratações Governo'!$G$1:$G$1000,ROW('Contratações Governo'!$G$1:$G$1000)-ROW('Contratações Governo'!$G$1)+1),ROW(2:2))),"")</f>
        <v>8113.11</v>
      </c>
      <c r="AO40" s="495" t="b">
        <f t="shared" si="561"/>
        <v>1</v>
      </c>
      <c r="AP40" s="383" cm="1">
        <f t="array" ref="AP40">IFERROR(INDEX('Contratações Governo'!$I$1:$I$1000,SMALL(IF(AP$1='Contratações Governo'!$G$1:$G$1000,ROW('Contratações Governo'!$G$1:$G$1000)-ROW('Contratações Governo'!$G$1)+1),ROW(2:2))),"")</f>
        <v>2314.46</v>
      </c>
      <c r="AQ40" s="495" t="b">
        <f t="shared" si="562"/>
        <v>0</v>
      </c>
      <c r="AR40" s="385" cm="1">
        <f t="array" ref="AR40">IFERROR(INDEX('Contratações Governo'!$I$1:$I$1000,SMALL(IF(AR$1='Contratações Governo'!$G$1:$G$1000,ROW('Contratações Governo'!$G$1:$G$1000)-ROW('Contratações Governo'!$G$1)+1),ROW(2:2))),"")</f>
        <v>2627.81</v>
      </c>
      <c r="AS40" s="495" t="b">
        <f t="shared" si="563"/>
        <v>1</v>
      </c>
      <c r="AT40" s="385" t="str" cm="1">
        <f t="array" ref="AT40">IFERROR(INDEX('Contratações Governo'!$I$1:$I$1000,SMALL(IF(AT$1='Contratações Governo'!$G$1:$G$1000,ROW('Contratações Governo'!$G$1:$G$1000)-ROW('Contratações Governo'!$G$1)+1),ROW(2:2))),"")</f>
        <v/>
      </c>
      <c r="AU40" s="495" t="str">
        <f t="shared" si="564"/>
        <v/>
      </c>
      <c r="AV40" s="276" cm="1">
        <f t="array" ref="AV40">IFERROR(INDEX('Contratações Governo'!$I$1:$I$1000,SMALL(IF(AV$1='Contratações Governo'!$G$1:$G$1000,ROW('Contratações Governo'!$G$1:$G$1000)-ROW('Contratações Governo'!$G$1)+1),ROW(2:2))),"")</f>
        <v>4940</v>
      </c>
      <c r="AW40" s="495" t="b">
        <f t="shared" si="565"/>
        <v>1</v>
      </c>
      <c r="AX40" s="386" cm="1">
        <f t="array" ref="AX40">IFERROR(INDEX('Contratações Governo'!$I$1:$I$1000,SMALL(IF(AX$1='Contratações Governo'!$G$1:$G$1000,ROW('Contratações Governo'!$G$1:$G$1000)-ROW('Contratações Governo'!$G$1)+1),ROW(2:2))),"")</f>
        <v>4500</v>
      </c>
      <c r="AY40" s="495" t="b">
        <f t="shared" si="566"/>
        <v>1</v>
      </c>
      <c r="AZ40" s="386" cm="1">
        <f t="array" ref="AZ40">IFERROR(INDEX('Contratações Governo'!$I$1:$I$1000,SMALL(IF(AZ$1='Contratações Governo'!$G$1:$G$1000,ROW('Contratações Governo'!$G$1:$G$1000)-ROW('Contratações Governo'!$G$1)+1),ROW(2:2))),"")</f>
        <v>9000</v>
      </c>
      <c r="BA40" s="495" t="b">
        <f t="shared" ref="BA40" si="584">IF(AZ40="","",AND(AZ40&gt;=AZ$105,AZ40&lt;=AZ$104))</f>
        <v>1</v>
      </c>
      <c r="BB40" s="383" t="str" cm="1">
        <f t="array" ref="BB40">IFERROR(INDEX('Contratações Governo'!$I$1:$I$1000,SMALL(IF(BB$1='Contratações Governo'!$G$1:$G$1000,ROW('Contratações Governo'!$G$1:$G$1000)-ROW('Contratações Governo'!$G$1)+1),ROW(2:2))),"")</f>
        <v/>
      </c>
      <c r="BC40" s="495" t="str">
        <f t="shared" ref="BC40" si="585">IF(BB40="","",AND(BB40&gt;=BB$105,BB40&lt;=BB$104))</f>
        <v/>
      </c>
      <c r="BD40" s="385" cm="1">
        <f t="array" ref="BD40">IFERROR(INDEX('Contratações Governo'!$I$1:$I$1000,SMALL(IF(BD$1='Contratações Governo'!$G$1:$G$1000,ROW('Contratações Governo'!$G$1:$G$1000)-ROW('Contratações Governo'!$G$1)+1),ROW(2:2))),"")</f>
        <v>9000</v>
      </c>
      <c r="BE40" s="495" t="b">
        <f t="shared" si="568"/>
        <v>1</v>
      </c>
      <c r="BF40" s="385" cm="1">
        <f t="array" ref="BF40">IFERROR(INDEX('Contratações Governo'!$I$1:$I$1000,SMALL(IF(BF$1='Contratações Governo'!$G$1:$G$1000,ROW('Contratações Governo'!$G$1:$G$1000)-ROW('Contratações Governo'!$G$1)+1),ROW(2:2))),"")</f>
        <v>8141.81</v>
      </c>
      <c r="BG40" s="495" t="b">
        <f t="shared" si="569"/>
        <v>1</v>
      </c>
      <c r="BH40" s="276" t="str" cm="1">
        <f t="array" ref="BH40">IFERROR(INDEX('Contratações Governo'!$I$1:$I$1000,SMALL(IF(BH$1='Contratações Governo'!$G$1:$G$1000,ROW('Contratações Governo'!$G$1:$G$1000)-ROW('Contratações Governo'!$G$1)+1),ROW(2:2))),"")</f>
        <v/>
      </c>
      <c r="BI40" s="495" t="str">
        <f t="shared" si="570"/>
        <v/>
      </c>
      <c r="BJ40" s="386" cm="1">
        <f t="array" ref="BJ40">IFERROR(INDEX('Contratações Governo'!$I$1:$I$1000,SMALL(IF(BJ$1='Contratações Governo'!$G$1:$G$1000,ROW('Contratações Governo'!$G$1:$G$1000)-ROW('Contratações Governo'!$G$1)+1),ROW(2:2))),"")</f>
        <v>6502</v>
      </c>
      <c r="BK40" s="495" t="b">
        <f t="shared" si="571"/>
        <v>1</v>
      </c>
      <c r="BL40" s="386" cm="1">
        <f t="array" ref="BL40">IFERROR(INDEX('Contratações Governo'!$I$1:$I$1000,SMALL(IF(BL$1='Contratações Governo'!$G$1:$G$1000,ROW('Contratações Governo'!$G$1:$G$1000)-ROW('Contratações Governo'!$G$1)+1),ROW(2:2))),"")</f>
        <v>11581.68</v>
      </c>
      <c r="BM40" s="495" t="b">
        <f t="shared" si="572"/>
        <v>1</v>
      </c>
      <c r="BN40" s="383" cm="1">
        <f t="array" ref="BN40">IFERROR(INDEX('Contratações Governo'!$I$1:$I$1000,SMALL(IF(BN$1='Contratações Governo'!$G$1:$G$1000,ROW('Contratações Governo'!$G$1:$G$1000)-ROW('Contratações Governo'!$G$1)+1),ROW(2:2))),"")</f>
        <v>10500</v>
      </c>
      <c r="BO40" s="520" t="b">
        <f t="shared" si="573"/>
        <v>1</v>
      </c>
      <c r="BP40" s="386" t="str" cm="1">
        <f t="array" ref="BP40">IFERROR(INDEX('Contratações Governo'!$I$1:$I$1000,SMALL(IF(BP$1='Contratações Governo'!$G$1:$G$1000,ROW('Contratações Governo'!$G$1:$G$1000)-ROW('Contratações Governo'!$G$1)+1),ROW(2:2))),"")</f>
        <v/>
      </c>
      <c r="BQ40" s="495" t="str">
        <f t="shared" ref="BQ40" si="586">IF(BP40="","",AND(BP40&gt;=BP$105,BP40&lt;=BP$104))</f>
        <v/>
      </c>
      <c r="BR40" s="386" t="str" cm="1">
        <f t="array" ref="BR40">IFERROR(INDEX('Contratações Governo'!$I$1:$I$1000,SMALL(IF(BR$1='Contratações Governo'!$G$1:$G$1000,ROW('Contratações Governo'!$G$1:$G$1000)-ROW('Contratações Governo'!$G$1)+1),ROW(2:2))),"")</f>
        <v/>
      </c>
      <c r="BS40" s="520" t="str">
        <f t="shared" si="575"/>
        <v/>
      </c>
    </row>
    <row r="41" spans="1:71" x14ac:dyDescent="0.25">
      <c r="A41" s="692"/>
      <c r="B41" s="383" cm="1">
        <f t="array" ref="B41">IFERROR(INDEX('Contratações Governo'!$I$1:$I$1000,SMALL(IF(B$1='Contratações Governo'!$G$1:$G$1000,ROW('Contratações Governo'!$G$1:$G$1000)-ROW('Contratações Governo'!$G$1)+1),ROW(3:3))),"")</f>
        <v>1191.48</v>
      </c>
      <c r="C41" s="495" t="b">
        <f t="shared" si="576"/>
        <v>1</v>
      </c>
      <c r="D41" s="385" cm="1">
        <f t="array" ref="D41">IFERROR(INDEX('Contratações Governo'!$I$1:$I$1000,SMALL(IF(D$1='Contratações Governo'!$G$1:$G$1000,ROW('Contratações Governo'!$G$1:$G$1000)-ROW('Contratações Governo'!$G$1)+1),ROW(3:3))),"")</f>
        <v>1723.79</v>
      </c>
      <c r="E41" s="495" t="b">
        <f t="shared" si="577"/>
        <v>1</v>
      </c>
      <c r="F41" s="385" cm="1">
        <f t="array" ref="F41">IFERROR(INDEX('Contratações Governo'!$I$1:$I$1000,SMALL(IF(F$1='Contratações Governo'!$G$1:$G$1000,ROW('Contratações Governo'!$G$1:$G$1000)-ROW('Contratações Governo'!$G$1)+1),ROW(3:3))),"")</f>
        <v>2635.52</v>
      </c>
      <c r="G41" s="495" t="b">
        <f t="shared" ref="G41" si="587">IF(F41="","",AND(F41&gt;=F$105,F41&lt;=F$104))</f>
        <v>1</v>
      </c>
      <c r="H41" s="276" cm="1">
        <f t="array" ref="H41">IFERROR(INDEX('Contratações Governo'!$I$1:$I$1000,SMALL(IF(H$1='Contratações Governo'!$G$1:$G$1000,ROW('Contratações Governo'!$G$1:$G$1000)-ROW('Contratações Governo'!$G$1)+1),ROW(3:3))),"")</f>
        <v>1327.64</v>
      </c>
      <c r="I41" s="495" t="b">
        <f t="shared" ref="I41" si="588">IF(H41="","",AND(H41&gt;=H$105,H41&lt;=H$104))</f>
        <v>1</v>
      </c>
      <c r="J41" s="386" cm="1">
        <f t="array" ref="J41">IFERROR(INDEX('Contratações Governo'!$I$1:$I$1000,SMALL(IF(J$1='Contratações Governo'!$G$1:$G$1000,ROW('Contratações Governo'!$G$1:$G$1000)-ROW('Contratações Governo'!$G$1)+1),ROW(3:3))),"")</f>
        <v>1642.94</v>
      </c>
      <c r="K41" s="495" t="b">
        <f t="shared" ref="K41" si="589">IF(J41="","",AND(J41&gt;=J$105,J41&lt;=J$104))</f>
        <v>1</v>
      </c>
      <c r="L41" s="386" cm="1">
        <f t="array" ref="L41">IFERROR(INDEX('Contratações Governo'!$I$1:$I$1000,SMALL(IF(L$1='Contratações Governo'!$G$1:$G$1000,ROW('Contratações Governo'!$G$1:$G$1000)-ROW('Contratações Governo'!$G$1)+1),ROW(3:3))),"")</f>
        <v>2400</v>
      </c>
      <c r="M41" s="495" t="b">
        <f t="shared" ref="M41" si="590">IF(L41="","",AND(L41&gt;=L$105,L41&lt;=L$104))</f>
        <v>1</v>
      </c>
      <c r="N41" s="383" cm="1">
        <f t="array" ref="N41">IFERROR(INDEX('Contratações Governo'!$I$1:$I$1000,SMALL(IF(N$1='Contratações Governo'!$G$1:$G$1000,ROW('Contratações Governo'!$G$1:$G$1000)-ROW('Contratações Governo'!$G$1)+1),ROW(3:3))),"")</f>
        <v>9632.9599999999991</v>
      </c>
      <c r="O41" s="495" t="b">
        <f t="shared" si="549"/>
        <v>1</v>
      </c>
      <c r="P41" s="276" cm="1">
        <f t="array" ref="P41">IFERROR(INDEX('Contratações Governo'!$I$1:$I$1000,SMALL(IF(P$1='Contratações Governo'!$G$1:$G$1000,ROW('Contratações Governo'!$G$1:$G$1000)-ROW('Contratações Governo'!$G$1)+1),ROW(3:3))),"")</f>
        <v>2100</v>
      </c>
      <c r="Q41" s="495" t="b">
        <f t="shared" si="550"/>
        <v>0</v>
      </c>
      <c r="R41" s="386" cm="1">
        <f t="array" ref="R41">IFERROR(INDEX('Contratações Governo'!$I$1:$I$1000,SMALL(IF(R$1='Contratações Governo'!$G$1:$G$1000,ROW('Contratações Governo'!$G$1:$G$1000)-ROW('Contratações Governo'!$G$1)+1),ROW(3:3))),"")</f>
        <v>5858.75</v>
      </c>
      <c r="S41" s="495" t="b">
        <f t="shared" si="551"/>
        <v>1</v>
      </c>
      <c r="T41" s="386" cm="1">
        <f t="array" ref="T41">IFERROR(INDEX('Contratações Governo'!$I$1:$I$1000,SMALL(IF(T$1='Contratações Governo'!$G$1:$G$1000,ROW('Contratações Governo'!$G$1:$G$1000)-ROW('Contratações Governo'!$G$1)+1),ROW(3:3))),"")</f>
        <v>6970.64</v>
      </c>
      <c r="U41" s="495" t="b">
        <f t="shared" ref="U41" si="591">IF(T41="","",AND(T41&gt;=T$105,T41&lt;=T$104))</f>
        <v>1</v>
      </c>
      <c r="V41" s="383" cm="1">
        <f t="array" ref="V41">IFERROR(INDEX('Contratações Governo'!$I$1:$I$1000,SMALL(IF(V$1='Contratações Governo'!$G$1:$G$1000,ROW('Contratações Governo'!$G$1:$G$1000)-ROW('Contratações Governo'!$G$1)+1),ROW(3:3))),"")</f>
        <v>6122</v>
      </c>
      <c r="W41" s="495" t="b">
        <f t="shared" ref="W41" si="592">IF(V41="","",AND(V41&gt;=V$105,V41&lt;=V$104))</f>
        <v>0</v>
      </c>
      <c r="X41" s="276" t="str" cm="1">
        <f t="array" ref="X41">IFERROR(INDEX('Contratações Governo'!$I$1:$I$1000,SMALL(IF(X$1='Contratações Governo'!$G$1:$G$1000,ROW('Contratações Governo'!$G$1:$G$1000)-ROW('Contratações Governo'!$G$1)+1),ROW(3:3))),"")</f>
        <v/>
      </c>
      <c r="Y41" s="495" t="str">
        <f t="shared" si="553"/>
        <v/>
      </c>
      <c r="Z41" s="386" cm="1">
        <f t="array" ref="Z41">IFERROR(INDEX('Contratações Governo'!$I$1:$I$1000,SMALL(IF(Z$1='Contratações Governo'!$G$1:$G$1000,ROW('Contratações Governo'!$G$1:$G$1000)-ROW('Contratações Governo'!$G$1)+1),ROW(3:3))),"")</f>
        <v>6506.01</v>
      </c>
      <c r="AA41" s="495" t="b">
        <f t="shared" si="554"/>
        <v>1</v>
      </c>
      <c r="AB41" s="386" cm="1">
        <f t="array" ref="AB41">IFERROR(INDEX('Contratações Governo'!$I$1:$I$1000,SMALL(IF(AB$1='Contratações Governo'!$G$1:$G$1000,ROW('Contratações Governo'!$G$1:$G$1000)-ROW('Contratações Governo'!$G$1)+1),ROW(3:3))),"")</f>
        <v>9929.1</v>
      </c>
      <c r="AC41" s="495" t="b">
        <f t="shared" si="555"/>
        <v>1</v>
      </c>
      <c r="AD41" s="383" t="str" cm="1">
        <f t="array" ref="AD41">IFERROR(INDEX('Contratações Governo'!$I$1:$I$1000,SMALL(IF(AD$1='Contratações Governo'!$G$1:$G$1000,ROW('Contratações Governo'!$G$1:$G$1000)-ROW('Contratações Governo'!$G$1)+1),ROW(3:3))),"")</f>
        <v/>
      </c>
      <c r="AE41" s="495" t="str">
        <f t="shared" si="556"/>
        <v/>
      </c>
      <c r="AF41" s="385" cm="1">
        <f t="array" ref="AF41">IFERROR(INDEX('Contratações Governo'!$I$1:$I$1000,SMALL(IF(AF$1='Contratações Governo'!$G$1:$G$1000,ROW('Contratações Governo'!$G$1:$G$1000)-ROW('Contratações Governo'!$G$1)+1),ROW(3:3))),"")</f>
        <v>6495.86</v>
      </c>
      <c r="AG41" s="495" t="b">
        <f t="shared" si="557"/>
        <v>1</v>
      </c>
      <c r="AH41" s="385" cm="1">
        <f t="array" ref="AH41">IFERROR(INDEX('Contratações Governo'!$I$1:$I$1000,SMALL(IF(AH$1='Contratações Governo'!$G$1:$G$1000,ROW('Contratações Governo'!$G$1:$G$1000)-ROW('Contratações Governo'!$G$1)+1),ROW(3:3))),"")</f>
        <v>9309.75</v>
      </c>
      <c r="AI41" s="495" t="b">
        <f t="shared" si="558"/>
        <v>1</v>
      </c>
      <c r="AJ41" s="276" cm="1">
        <f t="array" ref="AJ41">IFERROR(INDEX('Contratações Governo'!$I$1:$I$1000,SMALL(IF(AJ$1='Contratações Governo'!$G$1:$G$1000,ROW('Contratações Governo'!$G$1:$G$1000)-ROW('Contratações Governo'!$G$1)+1),ROW(3:3))),"")</f>
        <v>3900</v>
      </c>
      <c r="AK41" s="495" t="b">
        <f t="shared" si="559"/>
        <v>1</v>
      </c>
      <c r="AL41" s="386" cm="1">
        <f t="array" ref="AL41">IFERROR(INDEX('Contratações Governo'!$I$1:$I$1000,SMALL(IF(AL$1='Contratações Governo'!$G$1:$G$1000,ROW('Contratações Governo'!$G$1:$G$1000)-ROW('Contratações Governo'!$G$1)+1),ROW(3:3))),"")</f>
        <v>3650.4</v>
      </c>
      <c r="AM41" s="495" t="b">
        <f t="shared" si="560"/>
        <v>1</v>
      </c>
      <c r="AN41" s="386" cm="1">
        <f t="array" ref="AN41">IFERROR(INDEX('Contratações Governo'!$I$1:$I$1000,SMALL(IF(AN$1='Contratações Governo'!$G$1:$G$1000,ROW('Contratações Governo'!$G$1:$G$1000)-ROW('Contratações Governo'!$G$1)+1),ROW(3:3))),"")</f>
        <v>10366.92</v>
      </c>
      <c r="AO41" s="495" t="b">
        <f t="shared" si="561"/>
        <v>1</v>
      </c>
      <c r="AP41" s="383" t="str" cm="1">
        <f t="array" ref="AP41">IFERROR(INDEX('Contratações Governo'!$I$1:$I$1000,SMALL(IF(AP$1='Contratações Governo'!$G$1:$G$1000,ROW('Contratações Governo'!$G$1:$G$1000)-ROW('Contratações Governo'!$G$1)+1),ROW(3:3))),"")</f>
        <v/>
      </c>
      <c r="AQ41" s="495" t="str">
        <f t="shared" si="562"/>
        <v/>
      </c>
      <c r="AR41" s="385" cm="1">
        <f t="array" ref="AR41">IFERROR(INDEX('Contratações Governo'!$I$1:$I$1000,SMALL(IF(AR$1='Contratações Governo'!$G$1:$G$1000,ROW('Contratações Governo'!$G$1:$G$1000)-ROW('Contratações Governo'!$G$1)+1),ROW(3:3))),"")</f>
        <v>2855.55</v>
      </c>
      <c r="AS41" s="495" t="b">
        <f t="shared" si="563"/>
        <v>1</v>
      </c>
      <c r="AT41" s="385" t="str" cm="1">
        <f t="array" ref="AT41">IFERROR(INDEX('Contratações Governo'!$I$1:$I$1000,SMALL(IF(AT$1='Contratações Governo'!$G$1:$G$1000,ROW('Contratações Governo'!$G$1:$G$1000)-ROW('Contratações Governo'!$G$1)+1),ROW(3:3))),"")</f>
        <v/>
      </c>
      <c r="AU41" s="495" t="str">
        <f t="shared" si="564"/>
        <v/>
      </c>
      <c r="AV41" s="276" cm="1">
        <f t="array" ref="AV41">IFERROR(INDEX('Contratações Governo'!$I$1:$I$1000,SMALL(IF(AV$1='Contratações Governo'!$G$1:$G$1000,ROW('Contratações Governo'!$G$1:$G$1000)-ROW('Contratações Governo'!$G$1)+1),ROW(3:3))),"")</f>
        <v>2059.58</v>
      </c>
      <c r="AW41" s="495" t="b">
        <f t="shared" si="565"/>
        <v>1</v>
      </c>
      <c r="AX41" s="386" cm="1">
        <f t="array" ref="AX41">IFERROR(INDEX('Contratações Governo'!$I$1:$I$1000,SMALL(IF(AX$1='Contratações Governo'!$G$1:$G$1000,ROW('Contratações Governo'!$G$1:$G$1000)-ROW('Contratações Governo'!$G$1)+1),ROW(3:3))),"")</f>
        <v>7800</v>
      </c>
      <c r="AY41" s="495" t="b">
        <f t="shared" si="566"/>
        <v>1</v>
      </c>
      <c r="AZ41" s="386" cm="1">
        <f t="array" ref="AZ41">IFERROR(INDEX('Contratações Governo'!$I$1:$I$1000,SMALL(IF(AZ$1='Contratações Governo'!$G$1:$G$1000,ROW('Contratações Governo'!$G$1:$G$1000)-ROW('Contratações Governo'!$G$1)+1),ROW(3:3))),"")</f>
        <v>11000</v>
      </c>
      <c r="BA41" s="495" t="b">
        <f t="shared" ref="BA41" si="593">IF(AZ41="","",AND(AZ41&gt;=AZ$105,AZ41&lt;=AZ$104))</f>
        <v>1</v>
      </c>
      <c r="BB41" s="383" t="str" cm="1">
        <f t="array" ref="BB41">IFERROR(INDEX('Contratações Governo'!$I$1:$I$1000,SMALL(IF(BB$1='Contratações Governo'!$G$1:$G$1000,ROW('Contratações Governo'!$G$1:$G$1000)-ROW('Contratações Governo'!$G$1)+1),ROW(3:3))),"")</f>
        <v/>
      </c>
      <c r="BC41" s="495" t="str">
        <f t="shared" ref="BC41" si="594">IF(BB41="","",AND(BB41&gt;=BB$105,BB41&lt;=BB$104))</f>
        <v/>
      </c>
      <c r="BD41" s="385" cm="1">
        <f t="array" ref="BD41">IFERROR(INDEX('Contratações Governo'!$I$1:$I$1000,SMALL(IF(BD$1='Contratações Governo'!$G$1:$G$1000,ROW('Contratações Governo'!$G$1:$G$1000)-ROW('Contratações Governo'!$G$1)+1),ROW(3:3))),"")</f>
        <v>4624.2</v>
      </c>
      <c r="BE41" s="495" t="b">
        <f t="shared" si="568"/>
        <v>1</v>
      </c>
      <c r="BF41" s="385" cm="1">
        <f t="array" ref="BF41">IFERROR(INDEX('Contratações Governo'!$I$1:$I$1000,SMALL(IF(BF$1='Contratações Governo'!$G$1:$G$1000,ROW('Contratações Governo'!$G$1:$G$1000)-ROW('Contratações Governo'!$G$1)+1),ROW(3:3))),"")</f>
        <v>7179.9106382978725</v>
      </c>
      <c r="BG41" s="495" t="b">
        <f t="shared" si="569"/>
        <v>1</v>
      </c>
      <c r="BH41" s="276" t="str" cm="1">
        <f t="array" ref="BH41">IFERROR(INDEX('Contratações Governo'!$I$1:$I$1000,SMALL(IF(BH$1='Contratações Governo'!$G$1:$G$1000,ROW('Contratações Governo'!$G$1:$G$1000)-ROW('Contratações Governo'!$G$1)+1),ROW(3:3))),"")</f>
        <v/>
      </c>
      <c r="BI41" s="495" t="str">
        <f t="shared" si="570"/>
        <v/>
      </c>
      <c r="BJ41" s="386" cm="1">
        <f t="array" ref="BJ41">IFERROR(INDEX('Contratações Governo'!$I$1:$I$1000,SMALL(IF(BJ$1='Contratações Governo'!$G$1:$G$1000,ROW('Contratações Governo'!$G$1:$G$1000)-ROW('Contratações Governo'!$G$1)+1),ROW(3:3))),"")</f>
        <v>4200</v>
      </c>
      <c r="BK41" s="495" t="b">
        <f t="shared" si="571"/>
        <v>0</v>
      </c>
      <c r="BL41" s="386" cm="1">
        <f t="array" ref="BL41">IFERROR(INDEX('Contratações Governo'!$I$1:$I$1000,SMALL(IF(BL$1='Contratações Governo'!$G$1:$G$1000,ROW('Contratações Governo'!$G$1:$G$1000)-ROW('Contratações Governo'!$G$1)+1),ROW(3:3))),"")</f>
        <v>8351.91</v>
      </c>
      <c r="BM41" s="495" t="b">
        <f t="shared" si="572"/>
        <v>1</v>
      </c>
      <c r="BN41" s="383" cm="1">
        <f t="array" ref="BN41">IFERROR(INDEX('Contratações Governo'!$I$1:$I$1000,SMALL(IF(BN$1='Contratações Governo'!$G$1:$G$1000,ROW('Contratações Governo'!$G$1:$G$1000)-ROW('Contratações Governo'!$G$1)+1),ROW(3:3))),"")</f>
        <v>18369.88</v>
      </c>
      <c r="BO41" s="520" t="b">
        <f t="shared" si="573"/>
        <v>1</v>
      </c>
      <c r="BP41" s="386" t="str" cm="1">
        <f t="array" ref="BP41">IFERROR(INDEX('Contratações Governo'!$I$1:$I$1000,SMALL(IF(BP$1='Contratações Governo'!$G$1:$G$1000,ROW('Contratações Governo'!$G$1:$G$1000)-ROW('Contratações Governo'!$G$1)+1),ROW(3:3))),"")</f>
        <v/>
      </c>
      <c r="BQ41" s="495" t="str">
        <f t="shared" ref="BQ41" si="595">IF(BP41="","",AND(BP41&gt;=BP$105,BP41&lt;=BP$104))</f>
        <v/>
      </c>
      <c r="BR41" s="386" t="str" cm="1">
        <f t="array" ref="BR41">IFERROR(INDEX('Contratações Governo'!$I$1:$I$1000,SMALL(IF(BR$1='Contratações Governo'!$G$1:$G$1000,ROW('Contratações Governo'!$G$1:$G$1000)-ROW('Contratações Governo'!$G$1)+1),ROW(3:3))),"")</f>
        <v/>
      </c>
      <c r="BS41" s="520" t="str">
        <f t="shared" si="575"/>
        <v/>
      </c>
    </row>
    <row r="42" spans="1:71" x14ac:dyDescent="0.25">
      <c r="A42" s="692"/>
      <c r="B42" s="383" cm="1">
        <f t="array" ref="B42">IFERROR(INDEX('Contratações Governo'!$I$1:$I$1000,SMALL(IF(B$1='Contratações Governo'!$G$1:$G$1000,ROW('Contratações Governo'!$G$1:$G$1000)-ROW('Contratações Governo'!$G$1)+1),ROW(4:4))),"")</f>
        <v>1191.48</v>
      </c>
      <c r="C42" s="495" t="b">
        <f t="shared" si="576"/>
        <v>1</v>
      </c>
      <c r="D42" s="385" cm="1">
        <f t="array" ref="D42">IFERROR(INDEX('Contratações Governo'!$I$1:$I$1000,SMALL(IF(D$1='Contratações Governo'!$G$1:$G$1000,ROW('Contratações Governo'!$G$1:$G$1000)-ROW('Contratações Governo'!$G$1)+1),ROW(4:4))),"")</f>
        <v>1935.96</v>
      </c>
      <c r="E42" s="495" t="b">
        <f t="shared" si="577"/>
        <v>1</v>
      </c>
      <c r="F42" s="385" cm="1">
        <f t="array" ref="F42">IFERROR(INDEX('Contratações Governo'!$I$1:$I$1000,SMALL(IF(F$1='Contratações Governo'!$G$1:$G$1000,ROW('Contratações Governo'!$G$1:$G$1000)-ROW('Contratações Governo'!$G$1)+1),ROW(4:4))),"")</f>
        <v>2635.52</v>
      </c>
      <c r="G42" s="495" t="b">
        <f t="shared" ref="G42" si="596">IF(F42="","",AND(F42&gt;=F$105,F42&lt;=F$104))</f>
        <v>1</v>
      </c>
      <c r="H42" s="276" t="str" cm="1">
        <f t="array" ref="H42">IFERROR(INDEX('Contratações Governo'!$I$1:$I$1000,SMALL(IF(H$1='Contratações Governo'!$G$1:$G$1000,ROW('Contratações Governo'!$G$1:$G$1000)-ROW('Contratações Governo'!$G$1)+1),ROW(4:4))),"")</f>
        <v/>
      </c>
      <c r="I42" s="495" t="str">
        <f t="shared" ref="I42" si="597">IF(H42="","",AND(H42&gt;=H$105,H42&lt;=H$104))</f>
        <v/>
      </c>
      <c r="J42" s="386" cm="1">
        <f t="array" ref="J42">IFERROR(INDEX('Contratações Governo'!$I$1:$I$1000,SMALL(IF(J$1='Contratações Governo'!$G$1:$G$1000,ROW('Contratações Governo'!$G$1:$G$1000)-ROW('Contratações Governo'!$G$1)+1),ROW(4:4))),"")</f>
        <v>1854.0212765957444</v>
      </c>
      <c r="K42" s="495" t="b">
        <f t="shared" ref="K42" si="598">IF(J42="","",AND(J42&gt;=J$105,J42&lt;=J$104))</f>
        <v>1</v>
      </c>
      <c r="L42" s="386" cm="1">
        <f t="array" ref="L42">IFERROR(INDEX('Contratações Governo'!$I$1:$I$1000,SMALL(IF(L$1='Contratações Governo'!$G$1:$G$1000,ROW('Contratações Governo'!$G$1:$G$1000)-ROW('Contratações Governo'!$G$1)+1),ROW(4:4))),"")</f>
        <v>2600</v>
      </c>
      <c r="M42" s="495" t="b">
        <f t="shared" ref="M42" si="599">IF(L42="","",AND(L42&gt;=L$105,L42&lt;=L$104))</f>
        <v>1</v>
      </c>
      <c r="N42" s="383" cm="1">
        <f t="array" ref="N42">IFERROR(INDEX('Contratações Governo'!$I$1:$I$1000,SMALL(IF(N$1='Contratações Governo'!$G$1:$G$1000,ROW('Contratações Governo'!$G$1:$G$1000)-ROW('Contratações Governo'!$G$1)+1),ROW(4:4))),"")</f>
        <v>8351.91</v>
      </c>
      <c r="O42" s="495" t="b">
        <f t="shared" si="549"/>
        <v>1</v>
      </c>
      <c r="P42" s="276" cm="1">
        <f t="array" ref="P42">IFERROR(INDEX('Contratações Governo'!$I$1:$I$1000,SMALL(IF(P$1='Contratações Governo'!$G$1:$G$1000,ROW('Contratações Governo'!$G$1:$G$1000)-ROW('Contratações Governo'!$G$1)+1),ROW(4:4))),"")</f>
        <v>3698.66</v>
      </c>
      <c r="Q42" s="495" t="b">
        <f t="shared" si="550"/>
        <v>1</v>
      </c>
      <c r="R42" s="386" cm="1">
        <f t="array" ref="R42">IFERROR(INDEX('Contratações Governo'!$I$1:$I$1000,SMALL(IF(R$1='Contratações Governo'!$G$1:$G$1000,ROW('Contratações Governo'!$G$1:$G$1000)-ROW('Contratações Governo'!$G$1)+1),ROW(4:4))),"")</f>
        <v>5257</v>
      </c>
      <c r="S42" s="495" t="b">
        <f t="shared" si="551"/>
        <v>1</v>
      </c>
      <c r="T42" s="386" cm="1">
        <f t="array" ref="T42">IFERROR(INDEX('Contratações Governo'!$I$1:$I$1000,SMALL(IF(T$1='Contratações Governo'!$G$1:$G$1000,ROW('Contratações Governo'!$G$1:$G$1000)-ROW('Contratações Governo'!$G$1)+1),ROW(4:4))),"")</f>
        <v>4400</v>
      </c>
      <c r="U42" s="495" t="b">
        <f t="shared" ref="U42" si="600">IF(T42="","",AND(T42&gt;=T$105,T42&lt;=T$104))</f>
        <v>0</v>
      </c>
      <c r="V42" s="383" cm="1">
        <f t="array" ref="V42">IFERROR(INDEX('Contratações Governo'!$I$1:$I$1000,SMALL(IF(V$1='Contratações Governo'!$G$1:$G$1000,ROW('Contratações Governo'!$G$1:$G$1000)-ROW('Contratações Governo'!$G$1)+1),ROW(4:4))),"")</f>
        <v>7000</v>
      </c>
      <c r="W42" s="495" t="b">
        <f t="shared" ref="W42" si="601">IF(V42="","",AND(V42&gt;=V$105,V42&lt;=V$104))</f>
        <v>1</v>
      </c>
      <c r="X42" s="276" t="str" cm="1">
        <f t="array" ref="X42">IFERROR(INDEX('Contratações Governo'!$I$1:$I$1000,SMALL(IF(X$1='Contratações Governo'!$G$1:$G$1000,ROW('Contratações Governo'!$G$1:$G$1000)-ROW('Contratações Governo'!$G$1)+1),ROW(4:4))),"")</f>
        <v/>
      </c>
      <c r="Y42" s="495" t="str">
        <f t="shared" si="553"/>
        <v/>
      </c>
      <c r="Z42" s="386" cm="1">
        <f t="array" ref="Z42">IFERROR(INDEX('Contratações Governo'!$I$1:$I$1000,SMALL(IF(Z$1='Contratações Governo'!$G$1:$G$1000,ROW('Contratações Governo'!$G$1:$G$1000)-ROW('Contratações Governo'!$G$1)+1),ROW(4:4))),"")</f>
        <v>10000</v>
      </c>
      <c r="AA42" s="495" t="b">
        <f t="shared" si="554"/>
        <v>0</v>
      </c>
      <c r="AB42" s="386" cm="1">
        <f t="array" ref="AB42">IFERROR(INDEX('Contratações Governo'!$I$1:$I$1000,SMALL(IF(AB$1='Contratações Governo'!$G$1:$G$1000,ROW('Contratações Governo'!$G$1:$G$1000)-ROW('Contratações Governo'!$G$1)+1),ROW(4:4))),"")</f>
        <v>9929.1</v>
      </c>
      <c r="AC42" s="495" t="b">
        <f t="shared" si="555"/>
        <v>1</v>
      </c>
      <c r="AD42" s="383" t="str" cm="1">
        <f t="array" ref="AD42">IFERROR(INDEX('Contratações Governo'!$I$1:$I$1000,SMALL(IF(AD$1='Contratações Governo'!$G$1:$G$1000,ROW('Contratações Governo'!$G$1:$G$1000)-ROW('Contratações Governo'!$G$1)+1),ROW(4:4))),"")</f>
        <v/>
      </c>
      <c r="AE42" s="495" t="str">
        <f t="shared" si="556"/>
        <v/>
      </c>
      <c r="AF42" s="385" cm="1">
        <f t="array" ref="AF42">IFERROR(INDEX('Contratações Governo'!$I$1:$I$1000,SMALL(IF(AF$1='Contratações Governo'!$G$1:$G$1000,ROW('Contratações Governo'!$G$1:$G$1000)-ROW('Contratações Governo'!$G$1)+1),ROW(4:4))),"")</f>
        <v>4787.76</v>
      </c>
      <c r="AG42" s="495" t="b">
        <f t="shared" si="557"/>
        <v>1</v>
      </c>
      <c r="AH42" s="385" cm="1">
        <f t="array" ref="AH42">IFERROR(INDEX('Contratações Governo'!$I$1:$I$1000,SMALL(IF(AH$1='Contratações Governo'!$G$1:$G$1000,ROW('Contratações Governo'!$G$1:$G$1000)-ROW('Contratações Governo'!$G$1)+1),ROW(4:4))),"")</f>
        <v>9058.33</v>
      </c>
      <c r="AI42" s="495" t="b">
        <f t="shared" si="558"/>
        <v>1</v>
      </c>
      <c r="AJ42" s="276" cm="1">
        <f t="array" ref="AJ42">IFERROR(INDEX('Contratações Governo'!$I$1:$I$1000,SMALL(IF(AJ$1='Contratações Governo'!$G$1:$G$1000,ROW('Contratações Governo'!$G$1:$G$1000)-ROW('Contratações Governo'!$G$1)+1),ROW(4:4))),"")</f>
        <v>3527.99</v>
      </c>
      <c r="AK42" s="495" t="b">
        <f t="shared" si="559"/>
        <v>1</v>
      </c>
      <c r="AL42" s="386" cm="1">
        <f t="array" ref="AL42">IFERROR(INDEX('Contratações Governo'!$I$1:$I$1000,SMALL(IF(AL$1='Contratações Governo'!$G$1:$G$1000,ROW('Contratações Governo'!$G$1:$G$1000)-ROW('Contratações Governo'!$G$1)+1),ROW(4:4))),"")</f>
        <v>3820</v>
      </c>
      <c r="AM42" s="495" t="b">
        <f t="shared" si="560"/>
        <v>1</v>
      </c>
      <c r="AN42" s="386" cm="1">
        <f t="array" ref="AN42">IFERROR(INDEX('Contratações Governo'!$I$1:$I$1000,SMALL(IF(AN$1='Contratações Governo'!$G$1:$G$1000,ROW('Contratações Governo'!$G$1:$G$1000)-ROW('Contratações Governo'!$G$1)+1),ROW(4:4))),"")</f>
        <v>8800</v>
      </c>
      <c r="AO42" s="495" t="b">
        <f t="shared" si="561"/>
        <v>1</v>
      </c>
      <c r="AP42" s="383" t="str" cm="1">
        <f t="array" ref="AP42">IFERROR(INDEX('Contratações Governo'!$I$1:$I$1000,SMALL(IF(AP$1='Contratações Governo'!$G$1:$G$1000,ROW('Contratações Governo'!$G$1:$G$1000)-ROW('Contratações Governo'!$G$1)+1),ROW(4:4))),"")</f>
        <v/>
      </c>
      <c r="AQ42" s="495" t="str">
        <f t="shared" si="562"/>
        <v/>
      </c>
      <c r="AR42" s="385" cm="1">
        <f t="array" ref="AR42">IFERROR(INDEX('Contratações Governo'!$I$1:$I$1000,SMALL(IF(AR$1='Contratações Governo'!$G$1:$G$1000,ROW('Contratações Governo'!$G$1:$G$1000)-ROW('Contratações Governo'!$G$1)+1),ROW(4:4))),"")</f>
        <v>3007.38</v>
      </c>
      <c r="AS42" s="495" t="b">
        <f t="shared" si="563"/>
        <v>1</v>
      </c>
      <c r="AT42" s="385" t="str" cm="1">
        <f t="array" ref="AT42">IFERROR(INDEX('Contratações Governo'!$I$1:$I$1000,SMALL(IF(AT$1='Contratações Governo'!$G$1:$G$1000,ROW('Contratações Governo'!$G$1:$G$1000)-ROW('Contratações Governo'!$G$1)+1),ROW(4:4))),"")</f>
        <v/>
      </c>
      <c r="AU42" s="495" t="str">
        <f t="shared" si="564"/>
        <v/>
      </c>
      <c r="AV42" s="276" t="str" cm="1">
        <f t="array" ref="AV42">IFERROR(INDEX('Contratações Governo'!$I$1:$I$1000,SMALL(IF(AV$1='Contratações Governo'!$G$1:$G$1000,ROW('Contratações Governo'!$G$1:$G$1000)-ROW('Contratações Governo'!$G$1)+1),ROW(4:4))),"")</f>
        <v/>
      </c>
      <c r="AW42" s="495" t="str">
        <f t="shared" si="565"/>
        <v/>
      </c>
      <c r="AX42" s="386" t="str" cm="1">
        <f t="array" ref="AX42">IFERROR(INDEX('Contratações Governo'!$I$1:$I$1000,SMALL(IF(AX$1='Contratações Governo'!$G$1:$G$1000,ROW('Contratações Governo'!$G$1:$G$1000)-ROW('Contratações Governo'!$G$1)+1),ROW(4:4))),"")</f>
        <v/>
      </c>
      <c r="AY42" s="495" t="str">
        <f t="shared" si="566"/>
        <v/>
      </c>
      <c r="AZ42" s="386" t="str" cm="1">
        <f t="array" ref="AZ42">IFERROR(INDEX('Contratações Governo'!$I$1:$I$1000,SMALL(IF(AZ$1='Contratações Governo'!$G$1:$G$1000,ROW('Contratações Governo'!$G$1:$G$1000)-ROW('Contratações Governo'!$G$1)+1),ROW(4:4))),"")</f>
        <v/>
      </c>
      <c r="BA42" s="495" t="str">
        <f t="shared" ref="BA42" si="602">IF(AZ42="","",AND(AZ42&gt;=AZ$105,AZ42&lt;=AZ$104))</f>
        <v/>
      </c>
      <c r="BB42" s="383" t="str" cm="1">
        <f t="array" ref="BB42">IFERROR(INDEX('Contratações Governo'!$I$1:$I$1000,SMALL(IF(BB$1='Contratações Governo'!$G$1:$G$1000,ROW('Contratações Governo'!$G$1:$G$1000)-ROW('Contratações Governo'!$G$1)+1),ROW(4:4))),"")</f>
        <v/>
      </c>
      <c r="BC42" s="495" t="str">
        <f t="shared" ref="BC42" si="603">IF(BB42="","",AND(BB42&gt;=BB$105,BB42&lt;=BB$104))</f>
        <v/>
      </c>
      <c r="BD42" s="385" cm="1">
        <f t="array" ref="BD42">IFERROR(INDEX('Contratações Governo'!$I$1:$I$1000,SMALL(IF(BD$1='Contratações Governo'!$G$1:$G$1000,ROW('Contratações Governo'!$G$1:$G$1000)-ROW('Contratações Governo'!$G$1)+1),ROW(4:4))),"")</f>
        <v>3557.08</v>
      </c>
      <c r="BE42" s="495" t="b">
        <f t="shared" si="568"/>
        <v>1</v>
      </c>
      <c r="BF42" s="385" cm="1">
        <f t="array" ref="BF42">IFERROR(INDEX('Contratações Governo'!$I$1:$I$1000,SMALL(IF(BF$1='Contratações Governo'!$G$1:$G$1000,ROW('Contratações Governo'!$G$1:$G$1000)-ROW('Contratações Governo'!$G$1)+1),ROW(4:4))),"")</f>
        <v>15497.9</v>
      </c>
      <c r="BG42" s="495" t="b">
        <f t="shared" si="569"/>
        <v>0</v>
      </c>
      <c r="BH42" s="276" t="str" cm="1">
        <f t="array" ref="BH42">IFERROR(INDEX('Contratações Governo'!$I$1:$I$1000,SMALL(IF(BH$1='Contratações Governo'!$G$1:$G$1000,ROW('Contratações Governo'!$G$1:$G$1000)-ROW('Contratações Governo'!$G$1)+1),ROW(4:4))),"")</f>
        <v/>
      </c>
      <c r="BI42" s="495" t="str">
        <f t="shared" si="570"/>
        <v/>
      </c>
      <c r="BJ42" s="386" cm="1">
        <f t="array" ref="BJ42">IFERROR(INDEX('Contratações Governo'!$I$1:$I$1000,SMALL(IF(BJ$1='Contratações Governo'!$G$1:$G$1000,ROW('Contratações Governo'!$G$1:$G$1000)-ROW('Contratações Governo'!$G$1)+1),ROW(4:4))),"")</f>
        <v>7257.31</v>
      </c>
      <c r="BK42" s="495" t="b">
        <f t="shared" si="571"/>
        <v>1</v>
      </c>
      <c r="BL42" s="386" cm="1">
        <f t="array" ref="BL42">IFERROR(INDEX('Contratações Governo'!$I$1:$I$1000,SMALL(IF(BL$1='Contratações Governo'!$G$1:$G$1000,ROW('Contratações Governo'!$G$1:$G$1000)-ROW('Contratações Governo'!$G$1)+1),ROW(4:4))),"")</f>
        <v>11581.68</v>
      </c>
      <c r="BM42" s="495" t="b">
        <f t="shared" si="572"/>
        <v>1</v>
      </c>
      <c r="BN42" s="383" cm="1">
        <f t="array" ref="BN42">IFERROR(INDEX('Contratações Governo'!$I$1:$I$1000,SMALL(IF(BN$1='Contratações Governo'!$G$1:$G$1000,ROW('Contratações Governo'!$G$1:$G$1000)-ROW('Contratações Governo'!$G$1)+1),ROW(4:4))),"")</f>
        <v>18758.330000000002</v>
      </c>
      <c r="BO42" s="520" t="b">
        <f t="shared" si="573"/>
        <v>1</v>
      </c>
      <c r="BP42" s="386" t="str" cm="1">
        <f t="array" ref="BP42">IFERROR(INDEX('Contratações Governo'!$I$1:$I$1000,SMALL(IF(BP$1='Contratações Governo'!$G$1:$G$1000,ROW('Contratações Governo'!$G$1:$G$1000)-ROW('Contratações Governo'!$G$1)+1),ROW(4:4))),"")</f>
        <v/>
      </c>
      <c r="BQ42" s="495" t="str">
        <f t="shared" ref="BQ42" si="604">IF(BP42="","",AND(BP42&gt;=BP$105,BP42&lt;=BP$104))</f>
        <v/>
      </c>
      <c r="BR42" s="386" t="str" cm="1">
        <f t="array" ref="BR42">IFERROR(INDEX('Contratações Governo'!$I$1:$I$1000,SMALL(IF(BR$1='Contratações Governo'!$G$1:$G$1000,ROW('Contratações Governo'!$G$1:$G$1000)-ROW('Contratações Governo'!$G$1)+1),ROW(4:4))),"")</f>
        <v/>
      </c>
      <c r="BS42" s="520" t="str">
        <f t="shared" si="575"/>
        <v/>
      </c>
    </row>
    <row r="43" spans="1:71" x14ac:dyDescent="0.25">
      <c r="A43" s="692"/>
      <c r="B43" s="383" cm="1">
        <f t="array" ref="B43">IFERROR(INDEX('Contratações Governo'!$I$1:$I$1000,SMALL(IF(B$1='Contratações Governo'!$G$1:$G$1000,ROW('Contratações Governo'!$G$1:$G$1000)-ROW('Contratações Governo'!$G$1)+1),ROW(5:5))),"")</f>
        <v>1191.48</v>
      </c>
      <c r="C43" s="495" t="b">
        <f t="shared" si="576"/>
        <v>1</v>
      </c>
      <c r="D43" s="385" cm="1">
        <f t="array" ref="D43">IFERROR(INDEX('Contratações Governo'!$I$1:$I$1000,SMALL(IF(D$1='Contratações Governo'!$G$1:$G$1000,ROW('Contratações Governo'!$G$1:$G$1000)-ROW('Contratações Governo'!$G$1)+1),ROW(5:5))),"")</f>
        <v>1777.73</v>
      </c>
      <c r="E43" s="495" t="b">
        <f t="shared" si="577"/>
        <v>1</v>
      </c>
      <c r="F43" s="385" cm="1">
        <f t="array" ref="F43">IFERROR(INDEX('Contratações Governo'!$I$1:$I$1000,SMALL(IF(F$1='Contratações Governo'!$G$1:$G$1000,ROW('Contratações Governo'!$G$1:$G$1000)-ROW('Contratações Governo'!$G$1)+1),ROW(5:5))),"")</f>
        <v>2684.53</v>
      </c>
      <c r="G43" s="495" t="b">
        <f t="shared" ref="G43" si="605">IF(F43="","",AND(F43&gt;=F$105,F43&lt;=F$104))</f>
        <v>1</v>
      </c>
      <c r="H43" s="276" t="str" cm="1">
        <f t="array" ref="H43">IFERROR(INDEX('Contratações Governo'!$I$1:$I$1000,SMALL(IF(H$1='Contratações Governo'!$G$1:$G$1000,ROW('Contratações Governo'!$G$1:$G$1000)-ROW('Contratações Governo'!$G$1)+1),ROW(5:5))),"")</f>
        <v/>
      </c>
      <c r="I43" s="495" t="str">
        <f t="shared" ref="I43" si="606">IF(H43="","",AND(H43&gt;=H$105,H43&lt;=H$104))</f>
        <v/>
      </c>
      <c r="J43" s="386" cm="1">
        <f t="array" ref="J43">IFERROR(INDEX('Contratações Governo'!$I$1:$I$1000,SMALL(IF(J$1='Contratações Governo'!$G$1:$G$1000,ROW('Contratações Governo'!$G$1:$G$1000)-ROW('Contratações Governo'!$G$1)+1),ROW(5:5))),"")</f>
        <v>1570.23</v>
      </c>
      <c r="K43" s="495" t="b">
        <f t="shared" ref="K43" si="607">IF(J43="","",AND(J43&gt;=J$105,J43&lt;=J$104))</f>
        <v>1</v>
      </c>
      <c r="L43" s="386" cm="1">
        <f t="array" ref="L43">IFERROR(INDEX('Contratações Governo'!$I$1:$I$1000,SMALL(IF(L$1='Contratações Governo'!$G$1:$G$1000,ROW('Contratações Governo'!$G$1:$G$1000)-ROW('Contratações Governo'!$G$1)+1),ROW(5:5))),"")</f>
        <v>2600</v>
      </c>
      <c r="M43" s="495" t="b">
        <f t="shared" ref="M43" si="608">IF(L43="","",AND(L43&gt;=L$105,L43&lt;=L$104))</f>
        <v>1</v>
      </c>
      <c r="N43" s="383" cm="1">
        <f t="array" ref="N43">IFERROR(INDEX('Contratações Governo'!$I$1:$I$1000,SMALL(IF(N$1='Contratações Governo'!$G$1:$G$1000,ROW('Contratações Governo'!$G$1:$G$1000)-ROW('Contratações Governo'!$G$1)+1),ROW(5:5))),"")</f>
        <v>9632.9599999999991</v>
      </c>
      <c r="O43" s="495" t="b">
        <f t="shared" si="549"/>
        <v>1</v>
      </c>
      <c r="P43" s="276" cm="1">
        <f t="array" ref="P43">IFERROR(INDEX('Contratações Governo'!$I$1:$I$1000,SMALL(IF(P$1='Contratações Governo'!$G$1:$G$1000,ROW('Contratações Governo'!$G$1:$G$1000)-ROW('Contratações Governo'!$G$1)+1),ROW(5:5))),"")</f>
        <v>3500</v>
      </c>
      <c r="Q43" s="495" t="b">
        <f t="shared" si="550"/>
        <v>1</v>
      </c>
      <c r="R43" s="386" cm="1">
        <f t="array" ref="R43">IFERROR(INDEX('Contratações Governo'!$I$1:$I$1000,SMALL(IF(R$1='Contratações Governo'!$G$1:$G$1000,ROW('Contratações Governo'!$G$1:$G$1000)-ROW('Contratações Governo'!$G$1)+1),ROW(5:5))),"")</f>
        <v>5771</v>
      </c>
      <c r="S43" s="495" t="b">
        <f t="shared" si="551"/>
        <v>1</v>
      </c>
      <c r="T43" s="386" cm="1">
        <f t="array" ref="T43">IFERROR(INDEX('Contratações Governo'!$I$1:$I$1000,SMALL(IF(T$1='Contratações Governo'!$G$1:$G$1000,ROW('Contratações Governo'!$G$1:$G$1000)-ROW('Contratações Governo'!$G$1)+1),ROW(5:5))),"")</f>
        <v>6590.9</v>
      </c>
      <c r="U43" s="495" t="b">
        <f t="shared" ref="U43" si="609">IF(T43="","",AND(T43&gt;=T$105,T43&lt;=T$104))</f>
        <v>1</v>
      </c>
      <c r="V43" s="383" cm="1">
        <f t="array" ref="V43">IFERROR(INDEX('Contratações Governo'!$I$1:$I$1000,SMALL(IF(V$1='Contratações Governo'!$G$1:$G$1000,ROW('Contratações Governo'!$G$1:$G$1000)-ROW('Contratações Governo'!$G$1)+1),ROW(5:5))),"")</f>
        <v>16582.2</v>
      </c>
      <c r="W43" s="495" t="b">
        <f t="shared" ref="W43" si="610">IF(V43="","",AND(V43&gt;=V$105,V43&lt;=V$104))</f>
        <v>1</v>
      </c>
      <c r="X43" s="276" t="str" cm="1">
        <f t="array" ref="X43">IFERROR(INDEX('Contratações Governo'!$I$1:$I$1000,SMALL(IF(X$1='Contratações Governo'!$G$1:$G$1000,ROW('Contratações Governo'!$G$1:$G$1000)-ROW('Contratações Governo'!$G$1)+1),ROW(5:5))),"")</f>
        <v/>
      </c>
      <c r="Y43" s="495" t="str">
        <f t="shared" si="553"/>
        <v/>
      </c>
      <c r="Z43" s="386" cm="1">
        <f t="array" ref="Z43">IFERROR(INDEX('Contratações Governo'!$I$1:$I$1000,SMALL(IF(Z$1='Contratações Governo'!$G$1:$G$1000,ROW('Contratações Governo'!$G$1:$G$1000)-ROW('Contratações Governo'!$G$1)+1),ROW(5:5))),"")</f>
        <v>5855.41</v>
      </c>
      <c r="AA43" s="495" t="b">
        <f t="shared" si="554"/>
        <v>1</v>
      </c>
      <c r="AB43" s="386" cm="1">
        <f t="array" ref="AB43">IFERROR(INDEX('Contratações Governo'!$I$1:$I$1000,SMALL(IF(AB$1='Contratações Governo'!$G$1:$G$1000,ROW('Contratações Governo'!$G$1:$G$1000)-ROW('Contratações Governo'!$G$1)+1),ROW(5:5))),"")</f>
        <v>9929.1</v>
      </c>
      <c r="AC43" s="495" t="b">
        <f t="shared" si="555"/>
        <v>1</v>
      </c>
      <c r="AD43" s="383" t="str" cm="1">
        <f t="array" ref="AD43">IFERROR(INDEX('Contratações Governo'!$I$1:$I$1000,SMALL(IF(AD$1='Contratações Governo'!$G$1:$G$1000,ROW('Contratações Governo'!$G$1:$G$1000)-ROW('Contratações Governo'!$G$1)+1),ROW(5:5))),"")</f>
        <v/>
      </c>
      <c r="AE43" s="495" t="str">
        <f t="shared" si="556"/>
        <v/>
      </c>
      <c r="AF43" s="385" cm="1">
        <f t="array" ref="AF43">IFERROR(INDEX('Contratações Governo'!$I$1:$I$1000,SMALL(IF(AF$1='Contratações Governo'!$G$1:$G$1000,ROW('Contratações Governo'!$G$1:$G$1000)-ROW('Contratações Governo'!$G$1)+1),ROW(5:5))),"")</f>
        <v>8500</v>
      </c>
      <c r="AG43" s="495" t="b">
        <f t="shared" si="557"/>
        <v>1</v>
      </c>
      <c r="AH43" s="385" cm="1">
        <f t="array" ref="AH43">IFERROR(INDEX('Contratações Governo'!$I$1:$I$1000,SMALL(IF(AH$1='Contratações Governo'!$G$1:$G$1000,ROW('Contratações Governo'!$G$1:$G$1000)-ROW('Contratações Governo'!$G$1)+1),ROW(5:5))),"")</f>
        <v>9058.33</v>
      </c>
      <c r="AI43" s="495" t="b">
        <f t="shared" si="558"/>
        <v>1</v>
      </c>
      <c r="AJ43" s="276" t="str" cm="1">
        <f t="array" ref="AJ43">IFERROR(INDEX('Contratações Governo'!$I$1:$I$1000,SMALL(IF(AJ$1='Contratações Governo'!$G$1:$G$1000,ROW('Contratações Governo'!$G$1:$G$1000)-ROW('Contratações Governo'!$G$1)+1),ROW(5:5))),"")</f>
        <v/>
      </c>
      <c r="AK43" s="495" t="str">
        <f t="shared" si="559"/>
        <v/>
      </c>
      <c r="AL43" s="386" cm="1">
        <f t="array" ref="AL43">IFERROR(INDEX('Contratações Governo'!$I$1:$I$1000,SMALL(IF(AL$1='Contratações Governo'!$G$1:$G$1000,ROW('Contratações Governo'!$G$1:$G$1000)-ROW('Contratações Governo'!$G$1)+1),ROW(5:5))),"")</f>
        <v>4897.29</v>
      </c>
      <c r="AM43" s="495" t="b">
        <f t="shared" si="560"/>
        <v>1</v>
      </c>
      <c r="AN43" s="386" cm="1">
        <f t="array" ref="AN43">IFERROR(INDEX('Contratações Governo'!$I$1:$I$1000,SMALL(IF(AN$1='Contratações Governo'!$G$1:$G$1000,ROW('Contratações Governo'!$G$1:$G$1000)-ROW('Contratações Governo'!$G$1)+1),ROW(5:5))),"")</f>
        <v>7105.84</v>
      </c>
      <c r="AO43" s="495" t="b">
        <f t="shared" si="561"/>
        <v>1</v>
      </c>
      <c r="AP43" s="383" t="str" cm="1">
        <f t="array" ref="AP43">IFERROR(INDEX('Contratações Governo'!$I$1:$I$1000,SMALL(IF(AP$1='Contratações Governo'!$G$1:$G$1000,ROW('Contratações Governo'!$G$1:$G$1000)-ROW('Contratações Governo'!$G$1)+1),ROW(5:5))),"")</f>
        <v/>
      </c>
      <c r="AQ43" s="495" t="str">
        <f t="shared" si="562"/>
        <v/>
      </c>
      <c r="AR43" s="385" cm="1">
        <f t="array" ref="AR43">IFERROR(INDEX('Contratações Governo'!$I$1:$I$1000,SMALL(IF(AR$1='Contratações Governo'!$G$1:$G$1000,ROW('Contratações Governo'!$G$1:$G$1000)-ROW('Contratações Governo'!$G$1)+1),ROW(5:5))),"")</f>
        <v>2627.81</v>
      </c>
      <c r="AS43" s="495" t="b">
        <f t="shared" si="563"/>
        <v>1</v>
      </c>
      <c r="AT43" s="385" t="str" cm="1">
        <f t="array" ref="AT43">IFERROR(INDEX('Contratações Governo'!$I$1:$I$1000,SMALL(IF(AT$1='Contratações Governo'!$G$1:$G$1000,ROW('Contratações Governo'!$G$1:$G$1000)-ROW('Contratações Governo'!$G$1)+1),ROW(5:5))),"")</f>
        <v/>
      </c>
      <c r="AU43" s="495" t="str">
        <f t="shared" si="564"/>
        <v/>
      </c>
      <c r="AV43" s="276" t="str" cm="1">
        <f t="array" ref="AV43">IFERROR(INDEX('Contratações Governo'!$I$1:$I$1000,SMALL(IF(AV$1='Contratações Governo'!$G$1:$G$1000,ROW('Contratações Governo'!$G$1:$G$1000)-ROW('Contratações Governo'!$G$1)+1),ROW(5:5))),"")</f>
        <v/>
      </c>
      <c r="AW43" s="495" t="str">
        <f t="shared" si="565"/>
        <v/>
      </c>
      <c r="AX43" s="386" t="str" cm="1">
        <f t="array" ref="AX43">IFERROR(INDEX('Contratações Governo'!$I$1:$I$1000,SMALL(IF(AX$1='Contratações Governo'!$G$1:$G$1000,ROW('Contratações Governo'!$G$1:$G$1000)-ROW('Contratações Governo'!$G$1)+1),ROW(5:5))),"")</f>
        <v/>
      </c>
      <c r="AY43" s="495" t="str">
        <f t="shared" si="566"/>
        <v/>
      </c>
      <c r="AZ43" s="386" t="str" cm="1">
        <f t="array" ref="AZ43">IFERROR(INDEX('Contratações Governo'!$I$1:$I$1000,SMALL(IF(AZ$1='Contratações Governo'!$G$1:$G$1000,ROW('Contratações Governo'!$G$1:$G$1000)-ROW('Contratações Governo'!$G$1)+1),ROW(5:5))),"")</f>
        <v/>
      </c>
      <c r="BA43" s="495" t="str">
        <f t="shared" ref="BA43" si="611">IF(AZ43="","",AND(AZ43&gt;=AZ$105,AZ43&lt;=AZ$104))</f>
        <v/>
      </c>
      <c r="BB43" s="383" t="str" cm="1">
        <f t="array" ref="BB43">IFERROR(INDEX('Contratações Governo'!$I$1:$I$1000,SMALL(IF(BB$1='Contratações Governo'!$G$1:$G$1000,ROW('Contratações Governo'!$G$1:$G$1000)-ROW('Contratações Governo'!$G$1)+1),ROW(5:5))),"")</f>
        <v/>
      </c>
      <c r="BC43" s="495" t="str">
        <f t="shared" ref="BC43" si="612">IF(BB43="","",AND(BB43&gt;=BB$105,BB43&lt;=BB$104))</f>
        <v/>
      </c>
      <c r="BD43" s="385" cm="1">
        <f t="array" ref="BD43">IFERROR(INDEX('Contratações Governo'!$I$1:$I$1000,SMALL(IF(BD$1='Contratações Governo'!$G$1:$G$1000,ROW('Contratações Governo'!$G$1:$G$1000)-ROW('Contratações Governo'!$G$1)+1),ROW(5:5))),"")</f>
        <v>8688.7199999999993</v>
      </c>
      <c r="BE43" s="495" t="b">
        <f t="shared" si="568"/>
        <v>1</v>
      </c>
      <c r="BF43" s="385" cm="1">
        <f t="array" ref="BF43">IFERROR(INDEX('Contratações Governo'!$I$1:$I$1000,SMALL(IF(BF$1='Contratações Governo'!$G$1:$G$1000,ROW('Contratações Governo'!$G$1:$G$1000)-ROW('Contratações Governo'!$G$1)+1),ROW(5:5))),"")</f>
        <v>11084.96</v>
      </c>
      <c r="BG43" s="495" t="b">
        <f t="shared" si="569"/>
        <v>1</v>
      </c>
      <c r="BH43" s="276" t="str" cm="1">
        <f t="array" ref="BH43">IFERROR(INDEX('Contratações Governo'!$I$1:$I$1000,SMALL(IF(BH$1='Contratações Governo'!$G$1:$G$1000,ROW('Contratações Governo'!$G$1:$G$1000)-ROW('Contratações Governo'!$G$1)+1),ROW(5:5))),"")</f>
        <v/>
      </c>
      <c r="BI43" s="495" t="str">
        <f t="shared" si="570"/>
        <v/>
      </c>
      <c r="BJ43" s="386" cm="1">
        <f t="array" ref="BJ43">IFERROR(INDEX('Contratações Governo'!$I$1:$I$1000,SMALL(IF(BJ$1='Contratações Governo'!$G$1:$G$1000,ROW('Contratações Governo'!$G$1:$G$1000)-ROW('Contratações Governo'!$G$1)+1),ROW(5:5))),"")</f>
        <v>7257.31</v>
      </c>
      <c r="BK43" s="495" t="b">
        <f t="shared" si="571"/>
        <v>1</v>
      </c>
      <c r="BL43" s="386" cm="1">
        <f t="array" ref="BL43">IFERROR(INDEX('Contratações Governo'!$I$1:$I$1000,SMALL(IF(BL$1='Contratações Governo'!$G$1:$G$1000,ROW('Contratações Governo'!$G$1:$G$1000)-ROW('Contratações Governo'!$G$1)+1),ROW(5:5))),"")</f>
        <v>10000</v>
      </c>
      <c r="BM43" s="495" t="b">
        <f t="shared" si="572"/>
        <v>1</v>
      </c>
      <c r="BN43" s="383" t="str" cm="1">
        <f t="array" ref="BN43">IFERROR(INDEX('Contratações Governo'!$I$1:$I$1000,SMALL(IF(BN$1='Contratações Governo'!$G$1:$G$1000,ROW('Contratações Governo'!$G$1:$G$1000)-ROW('Contratações Governo'!$G$1)+1),ROW(5:5))),"")</f>
        <v/>
      </c>
      <c r="BO43" s="520" t="str">
        <f t="shared" si="573"/>
        <v/>
      </c>
      <c r="BP43" s="386" t="str" cm="1">
        <f t="array" ref="BP43">IFERROR(INDEX('Contratações Governo'!$I$1:$I$1000,SMALL(IF(BP$1='Contratações Governo'!$G$1:$G$1000,ROW('Contratações Governo'!$G$1:$G$1000)-ROW('Contratações Governo'!$G$1)+1),ROW(5:5))),"")</f>
        <v/>
      </c>
      <c r="BQ43" s="495" t="str">
        <f t="shared" ref="BQ43" si="613">IF(BP43="","",AND(BP43&gt;=BP$105,BP43&lt;=BP$104))</f>
        <v/>
      </c>
      <c r="BR43" s="386" t="str" cm="1">
        <f t="array" ref="BR43">IFERROR(INDEX('Contratações Governo'!$I$1:$I$1000,SMALL(IF(BR$1='Contratações Governo'!$G$1:$G$1000,ROW('Contratações Governo'!$G$1:$G$1000)-ROW('Contratações Governo'!$G$1)+1),ROW(5:5))),"")</f>
        <v/>
      </c>
      <c r="BS43" s="520" t="str">
        <f t="shared" si="575"/>
        <v/>
      </c>
    </row>
    <row r="44" spans="1:71" x14ac:dyDescent="0.25">
      <c r="A44" s="692"/>
      <c r="B44" s="383" cm="1">
        <f t="array" ref="B44">IFERROR(INDEX('Contratações Governo'!$I$1:$I$1000,SMALL(IF(B$1='Contratações Governo'!$G$1:$G$1000,ROW('Contratações Governo'!$G$1:$G$1000)-ROW('Contratações Governo'!$G$1)+1),ROW(6:6))),"")</f>
        <v>1191.48</v>
      </c>
      <c r="C44" s="495" t="b">
        <f t="shared" si="576"/>
        <v>1</v>
      </c>
      <c r="D44" s="385" cm="1">
        <f t="array" ref="D44">IFERROR(INDEX('Contratações Governo'!$I$1:$I$1000,SMALL(IF(D$1='Contratações Governo'!$G$1:$G$1000,ROW('Contratações Governo'!$G$1:$G$1000)-ROW('Contratações Governo'!$G$1)+1),ROW(6:6))),"")</f>
        <v>1798.48</v>
      </c>
      <c r="E44" s="495" t="b">
        <f t="shared" si="577"/>
        <v>1</v>
      </c>
      <c r="F44" s="385" cm="1">
        <f t="array" ref="F44">IFERROR(INDEX('Contratações Governo'!$I$1:$I$1000,SMALL(IF(F$1='Contratações Governo'!$G$1:$G$1000,ROW('Contratações Governo'!$G$1:$G$1000)-ROW('Contratações Governo'!$G$1)+1),ROW(6:6))),"")</f>
        <v>2832.23</v>
      </c>
      <c r="G44" s="495" t="b">
        <f t="shared" ref="G44" si="614">IF(F44="","",AND(F44&gt;=F$105,F44&lt;=F$104))</f>
        <v>1</v>
      </c>
      <c r="H44" s="276" t="str" cm="1">
        <f t="array" ref="H44">IFERROR(INDEX('Contratações Governo'!$I$1:$I$1000,SMALL(IF(H$1='Contratações Governo'!$G$1:$G$1000,ROW('Contratações Governo'!$G$1:$G$1000)-ROW('Contratações Governo'!$G$1)+1),ROW(6:6))),"")</f>
        <v/>
      </c>
      <c r="I44" s="495" t="str">
        <f t="shared" ref="I44" si="615">IF(H44="","",AND(H44&gt;=H$105,H44&lt;=H$104))</f>
        <v/>
      </c>
      <c r="J44" s="386" cm="1">
        <f t="array" ref="J44">IFERROR(INDEX('Contratações Governo'!$I$1:$I$1000,SMALL(IF(J$1='Contratações Governo'!$G$1:$G$1000,ROW('Contratações Governo'!$G$1:$G$1000)-ROW('Contratações Governo'!$G$1)+1),ROW(6:6))),"")</f>
        <v>2040.33</v>
      </c>
      <c r="K44" s="495" t="b">
        <f t="shared" ref="K44" si="616">IF(J44="","",AND(J44&gt;=J$105,J44&lt;=J$104))</f>
        <v>1</v>
      </c>
      <c r="L44" s="386" cm="1">
        <f t="array" ref="L44">IFERROR(INDEX('Contratações Governo'!$I$1:$I$1000,SMALL(IF(L$1='Contratações Governo'!$G$1:$G$1000,ROW('Contratações Governo'!$G$1:$G$1000)-ROW('Contratações Governo'!$G$1)+1),ROW(6:6))),"")</f>
        <v>2670.74</v>
      </c>
      <c r="M44" s="495" t="b">
        <f t="shared" ref="M44" si="617">IF(L44="","",AND(L44&gt;=L$105,L44&lt;=L$104))</f>
        <v>1</v>
      </c>
      <c r="N44" s="383" cm="1">
        <f t="array" ref="N44">IFERROR(INDEX('Contratações Governo'!$I$1:$I$1000,SMALL(IF(N$1='Contratações Governo'!$G$1:$G$1000,ROW('Contratações Governo'!$G$1:$G$1000)-ROW('Contratações Governo'!$G$1)+1),ROW(6:6))),"")</f>
        <v>4550</v>
      </c>
      <c r="O44" s="495" t="b">
        <f t="shared" si="549"/>
        <v>1</v>
      </c>
      <c r="P44" s="276" cm="1">
        <f t="array" ref="P44">IFERROR(INDEX('Contratações Governo'!$I$1:$I$1000,SMALL(IF(P$1='Contratações Governo'!$G$1:$G$1000,ROW('Contratações Governo'!$G$1:$G$1000)-ROW('Contratações Governo'!$G$1)+1),ROW(6:6))),"")</f>
        <v>3500</v>
      </c>
      <c r="Q44" s="495" t="b">
        <f t="shared" si="550"/>
        <v>1</v>
      </c>
      <c r="R44" s="386" cm="1">
        <f t="array" ref="R44">IFERROR(INDEX('Contratações Governo'!$I$1:$I$1000,SMALL(IF(R$1='Contratações Governo'!$G$1:$G$1000,ROW('Contratações Governo'!$G$1:$G$1000)-ROW('Contratações Governo'!$G$1)+1),ROW(6:6))),"")</f>
        <v>5377.41</v>
      </c>
      <c r="S44" s="495" t="b">
        <f t="shared" si="551"/>
        <v>1</v>
      </c>
      <c r="T44" s="386" cm="1">
        <f t="array" ref="T44">IFERROR(INDEX('Contratações Governo'!$I$1:$I$1000,SMALL(IF(T$1='Contratações Governo'!$G$1:$G$1000,ROW('Contratações Governo'!$G$1:$G$1000)-ROW('Contratações Governo'!$G$1)+1),ROW(6:6))),"")</f>
        <v>6590.9</v>
      </c>
      <c r="U44" s="495" t="b">
        <f t="shared" ref="U44" si="618">IF(T44="","",AND(T44&gt;=T$105,T44&lt;=T$104))</f>
        <v>1</v>
      </c>
      <c r="V44" s="383" cm="1">
        <f t="array" ref="V44">IFERROR(INDEX('Contratações Governo'!$I$1:$I$1000,SMALL(IF(V$1='Contratações Governo'!$G$1:$G$1000,ROW('Contratações Governo'!$G$1:$G$1000)-ROW('Contratações Governo'!$G$1)+1),ROW(6:6))),"")</f>
        <v>16582.2</v>
      </c>
      <c r="W44" s="495" t="b">
        <f t="shared" ref="W44" si="619">IF(V44="","",AND(V44&gt;=V$105,V44&lt;=V$104))</f>
        <v>1</v>
      </c>
      <c r="X44" s="276" t="str" cm="1">
        <f t="array" ref="X44">IFERROR(INDEX('Contratações Governo'!$I$1:$I$1000,SMALL(IF(X$1='Contratações Governo'!$G$1:$G$1000,ROW('Contratações Governo'!$G$1:$G$1000)-ROW('Contratações Governo'!$G$1)+1),ROW(6:6))),"")</f>
        <v/>
      </c>
      <c r="Y44" s="495" t="str">
        <f t="shared" si="553"/>
        <v/>
      </c>
      <c r="Z44" s="386" t="str" cm="1">
        <f t="array" ref="Z44">IFERROR(INDEX('Contratações Governo'!$I$1:$I$1000,SMALL(IF(Z$1='Contratações Governo'!$G$1:$G$1000,ROW('Contratações Governo'!$G$1:$G$1000)-ROW('Contratações Governo'!$G$1)+1),ROW(6:6))),"")</f>
        <v/>
      </c>
      <c r="AA44" s="495" t="str">
        <f t="shared" si="554"/>
        <v/>
      </c>
      <c r="AB44" s="386" cm="1">
        <f t="array" ref="AB44">IFERROR(INDEX('Contratações Governo'!$I$1:$I$1000,SMALL(IF(AB$1='Contratações Governo'!$G$1:$G$1000,ROW('Contratações Governo'!$G$1:$G$1000)-ROW('Contratações Governo'!$G$1)+1),ROW(6:6))),"")</f>
        <v>9929.1</v>
      </c>
      <c r="AC44" s="495" t="b">
        <f t="shared" si="555"/>
        <v>1</v>
      </c>
      <c r="AD44" s="383" t="str" cm="1">
        <f t="array" ref="AD44">IFERROR(INDEX('Contratações Governo'!$I$1:$I$1000,SMALL(IF(AD$1='Contratações Governo'!$G$1:$G$1000,ROW('Contratações Governo'!$G$1:$G$1000)-ROW('Contratações Governo'!$G$1)+1),ROW(6:6))),"")</f>
        <v/>
      </c>
      <c r="AE44" s="495" t="str">
        <f t="shared" si="556"/>
        <v/>
      </c>
      <c r="AF44" s="385" cm="1">
        <f t="array" ref="AF44">IFERROR(INDEX('Contratações Governo'!$I$1:$I$1000,SMALL(IF(AF$1='Contratações Governo'!$G$1:$G$1000,ROW('Contratações Governo'!$G$1:$G$1000)-ROW('Contratações Governo'!$G$1)+1),ROW(6:6))),"")</f>
        <v>5559.58</v>
      </c>
      <c r="AG44" s="495" t="b">
        <f t="shared" si="557"/>
        <v>1</v>
      </c>
      <c r="AH44" s="385" cm="1">
        <f t="array" ref="AH44">IFERROR(INDEX('Contratações Governo'!$I$1:$I$1000,SMALL(IF(AH$1='Contratações Governo'!$G$1:$G$1000,ROW('Contratações Governo'!$G$1:$G$1000)-ROW('Contratações Governo'!$G$1)+1),ROW(6:6))),"")</f>
        <v>3680</v>
      </c>
      <c r="AI44" s="495" t="b">
        <f t="shared" si="558"/>
        <v>0</v>
      </c>
      <c r="AJ44" s="276" t="str" cm="1">
        <f t="array" ref="AJ44">IFERROR(INDEX('Contratações Governo'!$I$1:$I$1000,SMALL(IF(AJ$1='Contratações Governo'!$G$1:$G$1000,ROW('Contratações Governo'!$G$1:$G$1000)-ROW('Contratações Governo'!$G$1)+1),ROW(6:6))),"")</f>
        <v/>
      </c>
      <c r="AK44" s="495" t="str">
        <f t="shared" si="559"/>
        <v/>
      </c>
      <c r="AL44" s="386" cm="1">
        <f t="array" ref="AL44">IFERROR(INDEX('Contratações Governo'!$I$1:$I$1000,SMALL(IF(AL$1='Contratações Governo'!$G$1:$G$1000,ROW('Contratações Governo'!$G$1:$G$1000)-ROW('Contratações Governo'!$G$1)+1),ROW(6:6))),"")</f>
        <v>8500</v>
      </c>
      <c r="AM44" s="495" t="b">
        <f t="shared" si="560"/>
        <v>0</v>
      </c>
      <c r="AN44" s="386" cm="1">
        <f t="array" ref="AN44">IFERROR(INDEX('Contratações Governo'!$I$1:$I$1000,SMALL(IF(AN$1='Contratações Governo'!$G$1:$G$1000,ROW('Contratações Governo'!$G$1:$G$1000)-ROW('Contratações Governo'!$G$1)+1),ROW(6:6))),"")</f>
        <v>7105.84</v>
      </c>
      <c r="AO44" s="495" t="b">
        <f t="shared" si="561"/>
        <v>1</v>
      </c>
      <c r="AP44" s="383" t="str" cm="1">
        <f t="array" ref="AP44">IFERROR(INDEX('Contratações Governo'!$I$1:$I$1000,SMALL(IF(AP$1='Contratações Governo'!$G$1:$G$1000,ROW('Contratações Governo'!$G$1:$G$1000)-ROW('Contratações Governo'!$G$1)+1),ROW(6:6))),"")</f>
        <v/>
      </c>
      <c r="AQ44" s="495" t="str">
        <f t="shared" si="562"/>
        <v/>
      </c>
      <c r="AR44" s="385" cm="1">
        <f t="array" ref="AR44">IFERROR(INDEX('Contratações Governo'!$I$1:$I$1000,SMALL(IF(AR$1='Contratações Governo'!$G$1:$G$1000,ROW('Contratações Governo'!$G$1:$G$1000)-ROW('Contratações Governo'!$G$1)+1),ROW(6:6))),"")</f>
        <v>2855.55</v>
      </c>
      <c r="AS44" s="495" t="b">
        <f t="shared" si="563"/>
        <v>1</v>
      </c>
      <c r="AT44" s="385" t="str" cm="1">
        <f t="array" ref="AT44">IFERROR(INDEX('Contratações Governo'!$I$1:$I$1000,SMALL(IF(AT$1='Contratações Governo'!$G$1:$G$1000,ROW('Contratações Governo'!$G$1:$G$1000)-ROW('Contratações Governo'!$G$1)+1),ROW(6:6))),"")</f>
        <v/>
      </c>
      <c r="AU44" s="495" t="str">
        <f t="shared" si="564"/>
        <v/>
      </c>
      <c r="AV44" s="276" t="str" cm="1">
        <f t="array" ref="AV44">IFERROR(INDEX('Contratações Governo'!$I$1:$I$1000,SMALL(IF(AV$1='Contratações Governo'!$G$1:$G$1000,ROW('Contratações Governo'!$G$1:$G$1000)-ROW('Contratações Governo'!$G$1)+1),ROW(6:6))),"")</f>
        <v/>
      </c>
      <c r="AW44" s="495" t="str">
        <f t="shared" si="565"/>
        <v/>
      </c>
      <c r="AX44" s="386" t="str" cm="1">
        <f t="array" ref="AX44">IFERROR(INDEX('Contratações Governo'!$I$1:$I$1000,SMALL(IF(AX$1='Contratações Governo'!$G$1:$G$1000,ROW('Contratações Governo'!$G$1:$G$1000)-ROW('Contratações Governo'!$G$1)+1),ROW(6:6))),"")</f>
        <v/>
      </c>
      <c r="AY44" s="495" t="str">
        <f t="shared" si="566"/>
        <v/>
      </c>
      <c r="AZ44" s="386" t="str" cm="1">
        <f t="array" ref="AZ44">IFERROR(INDEX('Contratações Governo'!$I$1:$I$1000,SMALL(IF(AZ$1='Contratações Governo'!$G$1:$G$1000,ROW('Contratações Governo'!$G$1:$G$1000)-ROW('Contratações Governo'!$G$1)+1),ROW(6:6))),"")</f>
        <v/>
      </c>
      <c r="BA44" s="495" t="str">
        <f t="shared" ref="BA44" si="620">IF(AZ44="","",AND(AZ44&gt;=AZ$105,AZ44&lt;=AZ$104))</f>
        <v/>
      </c>
      <c r="BB44" s="383" t="str" cm="1">
        <f t="array" ref="BB44">IFERROR(INDEX('Contratações Governo'!$I$1:$I$1000,SMALL(IF(BB$1='Contratações Governo'!$G$1:$G$1000,ROW('Contratações Governo'!$G$1:$G$1000)-ROW('Contratações Governo'!$G$1)+1),ROW(6:6))),"")</f>
        <v/>
      </c>
      <c r="BC44" s="495" t="str">
        <f t="shared" ref="BC44" si="621">IF(BB44="","",AND(BB44&gt;=BB$105,BB44&lt;=BB$104))</f>
        <v/>
      </c>
      <c r="BD44" s="385" t="str" cm="1">
        <f t="array" ref="BD44">IFERROR(INDEX('Contratações Governo'!$I$1:$I$1000,SMALL(IF(BD$1='Contratações Governo'!$G$1:$G$1000,ROW('Contratações Governo'!$G$1:$G$1000)-ROW('Contratações Governo'!$G$1)+1),ROW(6:6))),"")</f>
        <v/>
      </c>
      <c r="BE44" s="495" t="str">
        <f t="shared" si="568"/>
        <v/>
      </c>
      <c r="BF44" s="385" t="str" cm="1">
        <f t="array" ref="BF44">IFERROR(INDEX('Contratações Governo'!$I$1:$I$1000,SMALL(IF(BF$1='Contratações Governo'!$G$1:$G$1000,ROW('Contratações Governo'!$G$1:$G$1000)-ROW('Contratações Governo'!$G$1)+1),ROW(6:6))),"")</f>
        <v/>
      </c>
      <c r="BG44" s="495" t="str">
        <f t="shared" si="569"/>
        <v/>
      </c>
      <c r="BH44" s="276" t="str" cm="1">
        <f t="array" ref="BH44">IFERROR(INDEX('Contratações Governo'!$I$1:$I$1000,SMALL(IF(BH$1='Contratações Governo'!$G$1:$G$1000,ROW('Contratações Governo'!$G$1:$G$1000)-ROW('Contratações Governo'!$G$1)+1),ROW(6:6))),"")</f>
        <v/>
      </c>
      <c r="BI44" s="495" t="str">
        <f t="shared" si="570"/>
        <v/>
      </c>
      <c r="BJ44" s="386" cm="1">
        <f t="array" ref="BJ44">IFERROR(INDEX('Contratações Governo'!$I$1:$I$1000,SMALL(IF(BJ$1='Contratações Governo'!$G$1:$G$1000,ROW('Contratações Governo'!$G$1:$G$1000)-ROW('Contratações Governo'!$G$1)+1),ROW(6:6))),"")</f>
        <v>7160</v>
      </c>
      <c r="BK44" s="495" t="b">
        <f t="shared" si="571"/>
        <v>1</v>
      </c>
      <c r="BL44" s="386" cm="1">
        <f t="array" ref="BL44">IFERROR(INDEX('Contratações Governo'!$I$1:$I$1000,SMALL(IF(BL$1='Contratações Governo'!$G$1:$G$1000,ROW('Contratações Governo'!$G$1:$G$1000)-ROW('Contratações Governo'!$G$1)+1),ROW(6:6))),"")</f>
        <v>10503.18</v>
      </c>
      <c r="BM44" s="495" t="b">
        <f t="shared" si="572"/>
        <v>1</v>
      </c>
      <c r="BN44" s="383" t="str" cm="1">
        <f t="array" ref="BN44">IFERROR(INDEX('Contratações Governo'!$I$1:$I$1000,SMALL(IF(BN$1='Contratações Governo'!$G$1:$G$1000,ROW('Contratações Governo'!$G$1:$G$1000)-ROW('Contratações Governo'!$G$1)+1),ROW(6:6))),"")</f>
        <v/>
      </c>
      <c r="BO44" s="520" t="str">
        <f t="shared" si="573"/>
        <v/>
      </c>
      <c r="BP44" s="386" t="str" cm="1">
        <f t="array" ref="BP44">IFERROR(INDEX('Contratações Governo'!$I$1:$I$1000,SMALL(IF(BP$1='Contratações Governo'!$G$1:$G$1000,ROW('Contratações Governo'!$G$1:$G$1000)-ROW('Contratações Governo'!$G$1)+1),ROW(6:6))),"")</f>
        <v/>
      </c>
      <c r="BQ44" s="495" t="str">
        <f t="shared" ref="BQ44" si="622">IF(BP44="","",AND(BP44&gt;=BP$105,BP44&lt;=BP$104))</f>
        <v/>
      </c>
      <c r="BR44" s="386" t="str" cm="1">
        <f t="array" ref="BR44">IFERROR(INDEX('Contratações Governo'!$I$1:$I$1000,SMALL(IF(BR$1='Contratações Governo'!$G$1:$G$1000,ROW('Contratações Governo'!$G$1:$G$1000)-ROW('Contratações Governo'!$G$1)+1),ROW(6:6))),"")</f>
        <v/>
      </c>
      <c r="BS44" s="520" t="str">
        <f t="shared" si="575"/>
        <v/>
      </c>
    </row>
    <row r="45" spans="1:71" x14ac:dyDescent="0.25">
      <c r="A45" s="692"/>
      <c r="B45" s="383" cm="1">
        <f t="array" ref="B45">IFERROR(INDEX('Contratações Governo'!$I$1:$I$1000,SMALL(IF(B$1='Contratações Governo'!$G$1:$G$1000,ROW('Contratações Governo'!$G$1:$G$1000)-ROW('Contratações Governo'!$G$1)+1),ROW(7:7))),"")</f>
        <v>1191.48</v>
      </c>
      <c r="C45" s="495" t="b">
        <f t="shared" si="576"/>
        <v>1</v>
      </c>
      <c r="D45" s="385" cm="1">
        <f t="array" ref="D45">IFERROR(INDEX('Contratações Governo'!$I$1:$I$1000,SMALL(IF(D$1='Contratações Governo'!$G$1:$G$1000,ROW('Contratações Governo'!$G$1:$G$1000)-ROW('Contratações Governo'!$G$1)+1),ROW(7:7))),"")</f>
        <v>1798.48</v>
      </c>
      <c r="E45" s="495" t="b">
        <f t="shared" si="577"/>
        <v>1</v>
      </c>
      <c r="F45" s="385" cm="1">
        <f t="array" ref="F45">IFERROR(INDEX('Contratações Governo'!$I$1:$I$1000,SMALL(IF(F$1='Contratações Governo'!$G$1:$G$1000,ROW('Contratações Governo'!$G$1:$G$1000)-ROW('Contratações Governo'!$G$1)+1),ROW(7:7))),"")</f>
        <v>3238.1659574468081</v>
      </c>
      <c r="G45" s="495" t="b">
        <f t="shared" ref="G45" si="623">IF(F45="","",AND(F45&gt;=F$105,F45&lt;=F$104))</f>
        <v>1</v>
      </c>
      <c r="H45" s="276" t="str" cm="1">
        <f t="array" ref="H45">IFERROR(INDEX('Contratações Governo'!$I$1:$I$1000,SMALL(IF(H$1='Contratações Governo'!$G$1:$G$1000,ROW('Contratações Governo'!$G$1:$G$1000)-ROW('Contratações Governo'!$G$1)+1),ROW(7:7))),"")</f>
        <v/>
      </c>
      <c r="I45" s="495" t="str">
        <f t="shared" ref="I45" si="624">IF(H45="","",AND(H45&gt;=H$105,H45&lt;=H$104))</f>
        <v/>
      </c>
      <c r="J45" s="386" t="str" cm="1">
        <f t="array" ref="J45">IFERROR(INDEX('Contratações Governo'!$I$1:$I$1000,SMALL(IF(J$1='Contratações Governo'!$G$1:$G$1000,ROW('Contratações Governo'!$G$1:$G$1000)-ROW('Contratações Governo'!$G$1)+1),ROW(7:7))),"")</f>
        <v/>
      </c>
      <c r="K45" s="495" t="str">
        <f t="shared" ref="K45" si="625">IF(J45="","",AND(J45&gt;=J$105,J45&lt;=J$104))</f>
        <v/>
      </c>
      <c r="L45" s="386" cm="1">
        <f t="array" ref="L45">IFERROR(INDEX('Contratações Governo'!$I$1:$I$1000,SMALL(IF(L$1='Contratações Governo'!$G$1:$G$1000,ROW('Contratações Governo'!$G$1:$G$1000)-ROW('Contratações Governo'!$G$1)+1),ROW(7:7))),"")</f>
        <v>2670.74</v>
      </c>
      <c r="M45" s="495" t="b">
        <f t="shared" ref="M45" si="626">IF(L45="","",AND(L45&gt;=L$105,L45&lt;=L$104))</f>
        <v>1</v>
      </c>
      <c r="N45" s="383" cm="1">
        <f t="array" ref="N45">IFERROR(INDEX('Contratações Governo'!$I$1:$I$1000,SMALL(IF(N$1='Contratações Governo'!$G$1:$G$1000,ROW('Contratações Governo'!$G$1:$G$1000)-ROW('Contratações Governo'!$G$1)+1),ROW(7:7))),"")</f>
        <v>8819.982978723403</v>
      </c>
      <c r="O45" s="495" t="b">
        <f t="shared" si="549"/>
        <v>1</v>
      </c>
      <c r="P45" s="276" cm="1">
        <f t="array" ref="P45">IFERROR(INDEX('Contratações Governo'!$I$1:$I$1000,SMALL(IF(P$1='Contratações Governo'!$G$1:$G$1000,ROW('Contratações Governo'!$G$1:$G$1000)-ROW('Contratações Governo'!$G$1)+1),ROW(7:7))),"")</f>
        <v>3500</v>
      </c>
      <c r="Q45" s="495" t="b">
        <f t="shared" si="550"/>
        <v>1</v>
      </c>
      <c r="R45" s="386" cm="1">
        <f t="array" ref="R45">IFERROR(INDEX('Contratações Governo'!$I$1:$I$1000,SMALL(IF(R$1='Contratações Governo'!$G$1:$G$1000,ROW('Contratações Governo'!$G$1:$G$1000)-ROW('Contratações Governo'!$G$1)+1),ROW(7:7))),"")</f>
        <v>4846.1400000000003</v>
      </c>
      <c r="S45" s="495" t="b">
        <f t="shared" si="551"/>
        <v>1</v>
      </c>
      <c r="T45" s="386" cm="1">
        <f t="array" ref="T45">IFERROR(INDEX('Contratações Governo'!$I$1:$I$1000,SMALL(IF(T$1='Contratações Governo'!$G$1:$G$1000,ROW('Contratações Governo'!$G$1:$G$1000)-ROW('Contratações Governo'!$G$1)+1),ROW(7:7))),"")</f>
        <v>6590.9</v>
      </c>
      <c r="U45" s="495" t="b">
        <f t="shared" ref="U45" si="627">IF(T45="","",AND(T45&gt;=T$105,T45&lt;=T$104))</f>
        <v>1</v>
      </c>
      <c r="V45" s="383" cm="1">
        <f t="array" ref="V45">IFERROR(INDEX('Contratações Governo'!$I$1:$I$1000,SMALL(IF(V$1='Contratações Governo'!$G$1:$G$1000,ROW('Contratações Governo'!$G$1:$G$1000)-ROW('Contratações Governo'!$G$1)+1),ROW(7:7))),"")</f>
        <v>8351.91</v>
      </c>
      <c r="W45" s="495" t="b">
        <f t="shared" ref="W45" si="628">IF(V45="","",AND(V45&gt;=V$105,V45&lt;=V$104))</f>
        <v>1</v>
      </c>
      <c r="X45" s="276" t="str" cm="1">
        <f t="array" ref="X45">IFERROR(INDEX('Contratações Governo'!$I$1:$I$1000,SMALL(IF(X$1='Contratações Governo'!$G$1:$G$1000,ROW('Contratações Governo'!$G$1:$G$1000)-ROW('Contratações Governo'!$G$1)+1),ROW(7:7))),"")</f>
        <v/>
      </c>
      <c r="Y45" s="495" t="str">
        <f t="shared" si="553"/>
        <v/>
      </c>
      <c r="Z45" s="386" t="str" cm="1">
        <f t="array" ref="Z45">IFERROR(INDEX('Contratações Governo'!$I$1:$I$1000,SMALL(IF(Z$1='Contratações Governo'!$G$1:$G$1000,ROW('Contratações Governo'!$G$1:$G$1000)-ROW('Contratações Governo'!$G$1)+1),ROW(7:7))),"")</f>
        <v/>
      </c>
      <c r="AA45" s="495" t="str">
        <f t="shared" si="554"/>
        <v/>
      </c>
      <c r="AB45" s="386" cm="1">
        <f t="array" ref="AB45">IFERROR(INDEX('Contratações Governo'!$I$1:$I$1000,SMALL(IF(AB$1='Contratações Governo'!$G$1:$G$1000,ROW('Contratações Governo'!$G$1:$G$1000)-ROW('Contratações Governo'!$G$1)+1),ROW(7:7))),"")</f>
        <v>8936.19</v>
      </c>
      <c r="AC45" s="495" t="b">
        <f t="shared" si="555"/>
        <v>1</v>
      </c>
      <c r="AD45" s="383" t="str" cm="1">
        <f t="array" ref="AD45">IFERROR(INDEX('Contratações Governo'!$I$1:$I$1000,SMALL(IF(AD$1='Contratações Governo'!$G$1:$G$1000,ROW('Contratações Governo'!$G$1:$G$1000)-ROW('Contratações Governo'!$G$1)+1),ROW(7:7))),"")</f>
        <v/>
      </c>
      <c r="AE45" s="495" t="str">
        <f t="shared" si="556"/>
        <v/>
      </c>
      <c r="AF45" s="385" cm="1">
        <f t="array" ref="AF45">IFERROR(INDEX('Contratações Governo'!$I$1:$I$1000,SMALL(IF(AF$1='Contratações Governo'!$G$1:$G$1000,ROW('Contratações Governo'!$G$1:$G$1000)-ROW('Contratações Governo'!$G$1)+1),ROW(7:7))),"")</f>
        <v>4654.646808510638</v>
      </c>
      <c r="AG45" s="495" t="b">
        <f t="shared" si="557"/>
        <v>1</v>
      </c>
      <c r="AH45" s="385" cm="1">
        <f t="array" ref="AH45">IFERROR(INDEX('Contratações Governo'!$I$1:$I$1000,SMALL(IF(AH$1='Contratações Governo'!$G$1:$G$1000,ROW('Contratações Governo'!$G$1:$G$1000)-ROW('Contratações Governo'!$G$1)+1),ROW(7:7))),"")</f>
        <v>8341.0499999999993</v>
      </c>
      <c r="AI45" s="495" t="b">
        <f t="shared" si="558"/>
        <v>1</v>
      </c>
      <c r="AJ45" s="276" t="str" cm="1">
        <f t="array" ref="AJ45">IFERROR(INDEX('Contratações Governo'!$I$1:$I$1000,SMALL(IF(AJ$1='Contratações Governo'!$G$1:$G$1000,ROW('Contratações Governo'!$G$1:$G$1000)-ROW('Contratações Governo'!$G$1)+1),ROW(7:7))),"")</f>
        <v/>
      </c>
      <c r="AK45" s="495" t="str">
        <f t="shared" si="559"/>
        <v/>
      </c>
      <c r="AL45" s="386" t="str" cm="1">
        <f t="array" ref="AL45">IFERROR(INDEX('Contratações Governo'!$I$1:$I$1000,SMALL(IF(AL$1='Contratações Governo'!$G$1:$G$1000,ROW('Contratações Governo'!$G$1:$G$1000)-ROW('Contratações Governo'!$G$1)+1),ROW(7:7))),"")</f>
        <v/>
      </c>
      <c r="AM45" s="495" t="str">
        <f t="shared" si="560"/>
        <v/>
      </c>
      <c r="AN45" s="386" cm="1">
        <f t="array" ref="AN45">IFERROR(INDEX('Contratações Governo'!$I$1:$I$1000,SMALL(IF(AN$1='Contratações Governo'!$G$1:$G$1000,ROW('Contratações Governo'!$G$1:$G$1000)-ROW('Contratações Governo'!$G$1)+1),ROW(7:7))),"")</f>
        <v>7105.84</v>
      </c>
      <c r="AO45" s="495" t="b">
        <f t="shared" si="561"/>
        <v>1</v>
      </c>
      <c r="AP45" s="383" t="str" cm="1">
        <f t="array" ref="AP45">IFERROR(INDEX('Contratações Governo'!$I$1:$I$1000,SMALL(IF(AP$1='Contratações Governo'!$G$1:$G$1000,ROW('Contratações Governo'!$G$1:$G$1000)-ROW('Contratações Governo'!$G$1)+1),ROW(7:7))),"")</f>
        <v/>
      </c>
      <c r="AQ45" s="495" t="str">
        <f t="shared" si="562"/>
        <v/>
      </c>
      <c r="AR45" s="385" cm="1">
        <f t="array" ref="AR45">IFERROR(INDEX('Contratações Governo'!$I$1:$I$1000,SMALL(IF(AR$1='Contratações Governo'!$G$1:$G$1000,ROW('Contratações Governo'!$G$1:$G$1000)-ROW('Contratações Governo'!$G$1)+1),ROW(7:7))),"")</f>
        <v>3007.38</v>
      </c>
      <c r="AS45" s="495" t="b">
        <f t="shared" si="563"/>
        <v>1</v>
      </c>
      <c r="AT45" s="385" t="str" cm="1">
        <f t="array" ref="AT45">IFERROR(INDEX('Contratações Governo'!$I$1:$I$1000,SMALL(IF(AT$1='Contratações Governo'!$G$1:$G$1000,ROW('Contratações Governo'!$G$1:$G$1000)-ROW('Contratações Governo'!$G$1)+1),ROW(7:7))),"")</f>
        <v/>
      </c>
      <c r="AU45" s="495" t="str">
        <f t="shared" si="564"/>
        <v/>
      </c>
      <c r="AV45" s="276" t="str" cm="1">
        <f t="array" ref="AV45">IFERROR(INDEX('Contratações Governo'!$I$1:$I$1000,SMALL(IF(AV$1='Contratações Governo'!$G$1:$G$1000,ROW('Contratações Governo'!$G$1:$G$1000)-ROW('Contratações Governo'!$G$1)+1),ROW(7:7))),"")</f>
        <v/>
      </c>
      <c r="AW45" s="495" t="str">
        <f t="shared" si="565"/>
        <v/>
      </c>
      <c r="AX45" s="386" t="str" cm="1">
        <f t="array" ref="AX45">IFERROR(INDEX('Contratações Governo'!$I$1:$I$1000,SMALL(IF(AX$1='Contratações Governo'!$G$1:$G$1000,ROW('Contratações Governo'!$G$1:$G$1000)-ROW('Contratações Governo'!$G$1)+1),ROW(7:7))),"")</f>
        <v/>
      </c>
      <c r="AY45" s="495" t="str">
        <f t="shared" si="566"/>
        <v/>
      </c>
      <c r="AZ45" s="386" t="str" cm="1">
        <f t="array" ref="AZ45">IFERROR(INDEX('Contratações Governo'!$I$1:$I$1000,SMALL(IF(AZ$1='Contratações Governo'!$G$1:$G$1000,ROW('Contratações Governo'!$G$1:$G$1000)-ROW('Contratações Governo'!$G$1)+1),ROW(7:7))),"")</f>
        <v/>
      </c>
      <c r="BA45" s="495" t="str">
        <f t="shared" ref="BA45" si="629">IF(AZ45="","",AND(AZ45&gt;=AZ$105,AZ45&lt;=AZ$104))</f>
        <v/>
      </c>
      <c r="BB45" s="383" t="str" cm="1">
        <f t="array" ref="BB45">IFERROR(INDEX('Contratações Governo'!$I$1:$I$1000,SMALL(IF(BB$1='Contratações Governo'!$G$1:$G$1000,ROW('Contratações Governo'!$G$1:$G$1000)-ROW('Contratações Governo'!$G$1)+1),ROW(7:7))),"")</f>
        <v/>
      </c>
      <c r="BC45" s="495" t="str">
        <f t="shared" ref="BC45" si="630">IF(BB45="","",AND(BB45&gt;=BB$105,BB45&lt;=BB$104))</f>
        <v/>
      </c>
      <c r="BD45" s="385" t="str" cm="1">
        <f t="array" ref="BD45">IFERROR(INDEX('Contratações Governo'!$I$1:$I$1000,SMALL(IF(BD$1='Contratações Governo'!$G$1:$G$1000,ROW('Contratações Governo'!$G$1:$G$1000)-ROW('Contratações Governo'!$G$1)+1),ROW(7:7))),"")</f>
        <v/>
      </c>
      <c r="BE45" s="495" t="str">
        <f t="shared" si="568"/>
        <v/>
      </c>
      <c r="BF45" s="385" t="str" cm="1">
        <f t="array" ref="BF45">IFERROR(INDEX('Contratações Governo'!$I$1:$I$1000,SMALL(IF(BF$1='Contratações Governo'!$G$1:$G$1000,ROW('Contratações Governo'!$G$1:$G$1000)-ROW('Contratações Governo'!$G$1)+1),ROW(7:7))),"")</f>
        <v/>
      </c>
      <c r="BG45" s="495" t="str">
        <f t="shared" si="569"/>
        <v/>
      </c>
      <c r="BH45" s="276" t="str" cm="1">
        <f t="array" ref="BH45">IFERROR(INDEX('Contratações Governo'!$I$1:$I$1000,SMALL(IF(BH$1='Contratações Governo'!$G$1:$G$1000,ROW('Contratações Governo'!$G$1:$G$1000)-ROW('Contratações Governo'!$G$1)+1),ROW(7:7))),"")</f>
        <v/>
      </c>
      <c r="BI45" s="495" t="str">
        <f t="shared" si="570"/>
        <v/>
      </c>
      <c r="BJ45" s="386" cm="1">
        <f t="array" ref="BJ45">IFERROR(INDEX('Contratações Governo'!$I$1:$I$1000,SMALL(IF(BJ$1='Contratações Governo'!$G$1:$G$1000,ROW('Contratações Governo'!$G$1:$G$1000)-ROW('Contratações Governo'!$G$1)+1),ROW(7:7))),"")</f>
        <v>5939.5531914893618</v>
      </c>
      <c r="BK45" s="495" t="b">
        <f t="shared" si="571"/>
        <v>1</v>
      </c>
      <c r="BL45" s="386" cm="1">
        <f t="array" ref="BL45">IFERROR(INDEX('Contratações Governo'!$I$1:$I$1000,SMALL(IF(BL$1='Contratações Governo'!$G$1:$G$1000,ROW('Contratações Governo'!$G$1:$G$1000)-ROW('Contratações Governo'!$G$1)+1),ROW(7:7))),"")</f>
        <v>7454.2468085106375</v>
      </c>
      <c r="BM45" s="495" t="b">
        <f t="shared" si="572"/>
        <v>0</v>
      </c>
      <c r="BN45" s="383" t="str" cm="1">
        <f t="array" ref="BN45">IFERROR(INDEX('Contratações Governo'!$I$1:$I$1000,SMALL(IF(BN$1='Contratações Governo'!$G$1:$G$1000,ROW('Contratações Governo'!$G$1:$G$1000)-ROW('Contratações Governo'!$G$1)+1),ROW(7:7))),"")</f>
        <v/>
      </c>
      <c r="BO45" s="520" t="str">
        <f t="shared" si="573"/>
        <v/>
      </c>
      <c r="BP45" s="386" t="str" cm="1">
        <f t="array" ref="BP45">IFERROR(INDEX('Contratações Governo'!$I$1:$I$1000,SMALL(IF(BP$1='Contratações Governo'!$G$1:$G$1000,ROW('Contratações Governo'!$G$1:$G$1000)-ROW('Contratações Governo'!$G$1)+1),ROW(7:7))),"")</f>
        <v/>
      </c>
      <c r="BQ45" s="495" t="str">
        <f t="shared" ref="BQ45" si="631">IF(BP45="","",AND(BP45&gt;=BP$105,BP45&lt;=BP$104))</f>
        <v/>
      </c>
      <c r="BR45" s="386" t="str" cm="1">
        <f t="array" ref="BR45">IFERROR(INDEX('Contratações Governo'!$I$1:$I$1000,SMALL(IF(BR$1='Contratações Governo'!$G$1:$G$1000,ROW('Contratações Governo'!$G$1:$G$1000)-ROW('Contratações Governo'!$G$1)+1),ROW(7:7))),"")</f>
        <v/>
      </c>
      <c r="BS45" s="520" t="str">
        <f t="shared" si="575"/>
        <v/>
      </c>
    </row>
    <row r="46" spans="1:71" x14ac:dyDescent="0.25">
      <c r="A46" s="692"/>
      <c r="B46" s="383" cm="1">
        <f t="array" ref="B46">IFERROR(INDEX('Contratações Governo'!$I$1:$I$1000,SMALL(IF(B$1='Contratações Governo'!$G$1:$G$1000,ROW('Contratações Governo'!$G$1:$G$1000)-ROW('Contratações Governo'!$G$1)+1),ROW(8:8))),"")</f>
        <v>1191.48</v>
      </c>
      <c r="C46" s="495" t="b">
        <f t="shared" si="576"/>
        <v>1</v>
      </c>
      <c r="D46" s="385" cm="1">
        <f t="array" ref="D46">IFERROR(INDEX('Contratações Governo'!$I$1:$I$1000,SMALL(IF(D$1='Contratações Governo'!$G$1:$G$1000,ROW('Contratações Governo'!$G$1:$G$1000)-ROW('Contratações Governo'!$G$1)+1),ROW(8:8))),"")</f>
        <v>1800</v>
      </c>
      <c r="E46" s="495" t="b">
        <f t="shared" si="577"/>
        <v>1</v>
      </c>
      <c r="F46" s="385" cm="1">
        <f t="array" ref="F46">IFERROR(INDEX('Contratações Governo'!$I$1:$I$1000,SMALL(IF(F$1='Contratações Governo'!$G$1:$G$1000,ROW('Contratações Governo'!$G$1:$G$1000)-ROW('Contratações Governo'!$G$1)+1),ROW(8:8))),"")</f>
        <v>1708</v>
      </c>
      <c r="G46" s="495" t="b">
        <f t="shared" ref="G46" si="632">IF(F46="","",AND(F46&gt;=F$105,F46&lt;=F$104))</f>
        <v>0</v>
      </c>
      <c r="H46" s="276" t="str" cm="1">
        <f t="array" ref="H46">IFERROR(INDEX('Contratações Governo'!$I$1:$I$1000,SMALL(IF(H$1='Contratações Governo'!$G$1:$G$1000,ROW('Contratações Governo'!$G$1:$G$1000)-ROW('Contratações Governo'!$G$1)+1),ROW(8:8))),"")</f>
        <v/>
      </c>
      <c r="I46" s="495" t="str">
        <f t="shared" ref="I46" si="633">IF(H46="","",AND(H46&gt;=H$105,H46&lt;=H$104))</f>
        <v/>
      </c>
      <c r="J46" s="386" t="str" cm="1">
        <f t="array" ref="J46">IFERROR(INDEX('Contratações Governo'!$I$1:$I$1000,SMALL(IF(J$1='Contratações Governo'!$G$1:$G$1000,ROW('Contratações Governo'!$G$1:$G$1000)-ROW('Contratações Governo'!$G$1)+1),ROW(8:8))),"")</f>
        <v/>
      </c>
      <c r="K46" s="495" t="str">
        <f t="shared" ref="K46" si="634">IF(J46="","",AND(J46&gt;=J$105,J46&lt;=J$104))</f>
        <v/>
      </c>
      <c r="L46" s="386" cm="1">
        <f t="array" ref="L46">IFERROR(INDEX('Contratações Governo'!$I$1:$I$1000,SMALL(IF(L$1='Contratações Governo'!$G$1:$G$1000,ROW('Contratações Governo'!$G$1:$G$1000)-ROW('Contratações Governo'!$G$1)+1),ROW(8:8))),"")</f>
        <v>2127.7199999999998</v>
      </c>
      <c r="M46" s="495" t="b">
        <f t="shared" ref="M46" si="635">IF(L46="","",AND(L46&gt;=L$105,L46&lt;=L$104))</f>
        <v>1</v>
      </c>
      <c r="N46" s="383" cm="1">
        <f t="array" ref="N46">IFERROR(INDEX('Contratações Governo'!$I$1:$I$1000,SMALL(IF(N$1='Contratações Governo'!$G$1:$G$1000,ROW('Contratações Governo'!$G$1:$G$1000)-ROW('Contratações Governo'!$G$1)+1),ROW(8:8))),"")</f>
        <v>4657.51</v>
      </c>
      <c r="O46" s="495" t="b">
        <f t="shared" si="549"/>
        <v>1</v>
      </c>
      <c r="P46" s="276" cm="1">
        <f t="array" ref="P46">IFERROR(INDEX('Contratações Governo'!$I$1:$I$1000,SMALL(IF(P$1='Contratações Governo'!$G$1:$G$1000,ROW('Contratações Governo'!$G$1:$G$1000)-ROW('Contratações Governo'!$G$1)+1),ROW(8:8))),"")</f>
        <v>3500</v>
      </c>
      <c r="Q46" s="495" t="b">
        <f t="shared" si="550"/>
        <v>1</v>
      </c>
      <c r="R46" s="386" cm="1">
        <f t="array" ref="R46">IFERROR(INDEX('Contratações Governo'!$I$1:$I$1000,SMALL(IF(R$1='Contratações Governo'!$G$1:$G$1000,ROW('Contratações Governo'!$G$1:$G$1000)-ROW('Contratações Governo'!$G$1)+1),ROW(8:8))),"")</f>
        <v>4582.8500000000004</v>
      </c>
      <c r="S46" s="495" t="b">
        <f t="shared" si="551"/>
        <v>1</v>
      </c>
      <c r="T46" s="386" cm="1">
        <f t="array" ref="T46">IFERROR(INDEX('Contratações Governo'!$I$1:$I$1000,SMALL(IF(T$1='Contratações Governo'!$G$1:$G$1000,ROW('Contratações Governo'!$G$1:$G$1000)-ROW('Contratações Governo'!$G$1)+1),ROW(8:8))),"")</f>
        <v>6590.9</v>
      </c>
      <c r="U46" s="495" t="b">
        <f t="shared" ref="U46" si="636">IF(T46="","",AND(T46&gt;=T$105,T46&lt;=T$104))</f>
        <v>1</v>
      </c>
      <c r="V46" s="383" cm="1">
        <f t="array" ref="V46">IFERROR(INDEX('Contratações Governo'!$I$1:$I$1000,SMALL(IF(V$1='Contratações Governo'!$G$1:$G$1000,ROW('Contratações Governo'!$G$1:$G$1000)-ROW('Contratações Governo'!$G$1)+1),ROW(8:8))),"")</f>
        <v>16582.2</v>
      </c>
      <c r="W46" s="495" t="b">
        <f t="shared" ref="W46" si="637">IF(V46="","",AND(V46&gt;=V$105,V46&lt;=V$104))</f>
        <v>1</v>
      </c>
      <c r="X46" s="276" t="str" cm="1">
        <f t="array" ref="X46">IFERROR(INDEX('Contratações Governo'!$I$1:$I$1000,SMALL(IF(X$1='Contratações Governo'!$G$1:$G$1000,ROW('Contratações Governo'!$G$1:$G$1000)-ROW('Contratações Governo'!$G$1)+1),ROW(8:8))),"")</f>
        <v/>
      </c>
      <c r="Y46" s="495" t="str">
        <f t="shared" si="553"/>
        <v/>
      </c>
      <c r="Z46" s="386" t="str" cm="1">
        <f t="array" ref="Z46">IFERROR(INDEX('Contratações Governo'!$I$1:$I$1000,SMALL(IF(Z$1='Contratações Governo'!$G$1:$G$1000,ROW('Contratações Governo'!$G$1:$G$1000)-ROW('Contratações Governo'!$G$1)+1),ROW(8:8))),"")</f>
        <v/>
      </c>
      <c r="AA46" s="495" t="str">
        <f t="shared" si="554"/>
        <v/>
      </c>
      <c r="AB46" s="386" cm="1">
        <f t="array" ref="AB46">IFERROR(INDEX('Contratações Governo'!$I$1:$I$1000,SMALL(IF(AB$1='Contratações Governo'!$G$1:$G$1000,ROW('Contratações Governo'!$G$1:$G$1000)-ROW('Contratações Governo'!$G$1)+1),ROW(8:8))),"")</f>
        <v>12500</v>
      </c>
      <c r="AC46" s="495" t="b">
        <f t="shared" si="555"/>
        <v>0</v>
      </c>
      <c r="AD46" s="383" t="str" cm="1">
        <f t="array" ref="AD46">IFERROR(INDEX('Contratações Governo'!$I$1:$I$1000,SMALL(IF(AD$1='Contratações Governo'!$G$1:$G$1000,ROW('Contratações Governo'!$G$1:$G$1000)-ROW('Contratações Governo'!$G$1)+1),ROW(8:8))),"")</f>
        <v/>
      </c>
      <c r="AE46" s="495" t="str">
        <f t="shared" si="556"/>
        <v/>
      </c>
      <c r="AF46" s="385" t="str" cm="1">
        <f t="array" ref="AF46">IFERROR(INDEX('Contratações Governo'!$I$1:$I$1000,SMALL(IF(AF$1='Contratações Governo'!$G$1:$G$1000,ROW('Contratações Governo'!$G$1:$G$1000)-ROW('Contratações Governo'!$G$1)+1),ROW(8:8))),"")</f>
        <v/>
      </c>
      <c r="AG46" s="495" t="str">
        <f t="shared" si="557"/>
        <v/>
      </c>
      <c r="AH46" s="385" cm="1">
        <f t="array" ref="AH46">IFERROR(INDEX('Contratações Governo'!$I$1:$I$1000,SMALL(IF(AH$1='Contratações Governo'!$G$1:$G$1000,ROW('Contratações Governo'!$G$1:$G$1000)-ROW('Contratações Governo'!$G$1)+1),ROW(8:8))),"")</f>
        <v>8341.0499999999993</v>
      </c>
      <c r="AI46" s="495" t="b">
        <f t="shared" si="558"/>
        <v>1</v>
      </c>
      <c r="AJ46" s="276" t="str" cm="1">
        <f t="array" ref="AJ46">IFERROR(INDEX('Contratações Governo'!$I$1:$I$1000,SMALL(IF(AJ$1='Contratações Governo'!$G$1:$G$1000,ROW('Contratações Governo'!$G$1:$G$1000)-ROW('Contratações Governo'!$G$1)+1),ROW(8:8))),"")</f>
        <v/>
      </c>
      <c r="AK46" s="495" t="str">
        <f t="shared" si="559"/>
        <v/>
      </c>
      <c r="AL46" s="386" t="str" cm="1">
        <f t="array" ref="AL46">IFERROR(INDEX('Contratações Governo'!$I$1:$I$1000,SMALL(IF(AL$1='Contratações Governo'!$G$1:$G$1000,ROW('Contratações Governo'!$G$1:$G$1000)-ROW('Contratações Governo'!$G$1)+1),ROW(8:8))),"")</f>
        <v/>
      </c>
      <c r="AM46" s="495" t="str">
        <f t="shared" si="560"/>
        <v/>
      </c>
      <c r="AN46" s="386" cm="1">
        <f t="array" ref="AN46">IFERROR(INDEX('Contratações Governo'!$I$1:$I$1000,SMALL(IF(AN$1='Contratações Governo'!$G$1:$G$1000,ROW('Contratações Governo'!$G$1:$G$1000)-ROW('Contratações Governo'!$G$1)+1),ROW(8:8))),"")</f>
        <v>6169.3361702127659</v>
      </c>
      <c r="AO46" s="495" t="b">
        <f t="shared" si="561"/>
        <v>1</v>
      </c>
      <c r="AP46" s="383" t="str" cm="1">
        <f t="array" ref="AP46">IFERROR(INDEX('Contratações Governo'!$I$1:$I$1000,SMALL(IF(AP$1='Contratações Governo'!$G$1:$G$1000,ROW('Contratações Governo'!$G$1:$G$1000)-ROW('Contratações Governo'!$G$1)+1),ROW(8:8))),"")</f>
        <v/>
      </c>
      <c r="AQ46" s="495" t="str">
        <f t="shared" si="562"/>
        <v/>
      </c>
      <c r="AR46" s="385" cm="1">
        <f t="array" ref="AR46">IFERROR(INDEX('Contratações Governo'!$I$1:$I$1000,SMALL(IF(AR$1='Contratações Governo'!$G$1:$G$1000,ROW('Contratações Governo'!$G$1:$G$1000)-ROW('Contratações Governo'!$G$1)+1),ROW(8:8))),"")</f>
        <v>1653.3</v>
      </c>
      <c r="AS46" s="495" t="b">
        <f t="shared" si="563"/>
        <v>1</v>
      </c>
      <c r="AT46" s="385" t="str" cm="1">
        <f t="array" ref="AT46">IFERROR(INDEX('Contratações Governo'!$I$1:$I$1000,SMALL(IF(AT$1='Contratações Governo'!$G$1:$G$1000,ROW('Contratações Governo'!$G$1:$G$1000)-ROW('Contratações Governo'!$G$1)+1),ROW(8:8))),"")</f>
        <v/>
      </c>
      <c r="AU46" s="495" t="str">
        <f t="shared" si="564"/>
        <v/>
      </c>
      <c r="AV46" s="276" t="str" cm="1">
        <f t="array" ref="AV46">IFERROR(INDEX('Contratações Governo'!$I$1:$I$1000,SMALL(IF(AV$1='Contratações Governo'!$G$1:$G$1000,ROW('Contratações Governo'!$G$1:$G$1000)-ROW('Contratações Governo'!$G$1)+1),ROW(8:8))),"")</f>
        <v/>
      </c>
      <c r="AW46" s="495" t="str">
        <f t="shared" si="565"/>
        <v/>
      </c>
      <c r="AX46" s="386" t="str" cm="1">
        <f t="array" ref="AX46">IFERROR(INDEX('Contratações Governo'!$I$1:$I$1000,SMALL(IF(AX$1='Contratações Governo'!$G$1:$G$1000,ROW('Contratações Governo'!$G$1:$G$1000)-ROW('Contratações Governo'!$G$1)+1),ROW(8:8))),"")</f>
        <v/>
      </c>
      <c r="AY46" s="495" t="str">
        <f t="shared" si="566"/>
        <v/>
      </c>
      <c r="AZ46" s="386" t="str" cm="1">
        <f t="array" ref="AZ46">IFERROR(INDEX('Contratações Governo'!$I$1:$I$1000,SMALL(IF(AZ$1='Contratações Governo'!$G$1:$G$1000,ROW('Contratações Governo'!$G$1:$G$1000)-ROW('Contratações Governo'!$G$1)+1),ROW(8:8))),"")</f>
        <v/>
      </c>
      <c r="BA46" s="495" t="str">
        <f t="shared" ref="BA46" si="638">IF(AZ46="","",AND(AZ46&gt;=AZ$105,AZ46&lt;=AZ$104))</f>
        <v/>
      </c>
      <c r="BB46" s="383" t="str" cm="1">
        <f t="array" ref="BB46">IFERROR(INDEX('Contratações Governo'!$I$1:$I$1000,SMALL(IF(BB$1='Contratações Governo'!$G$1:$G$1000,ROW('Contratações Governo'!$G$1:$G$1000)-ROW('Contratações Governo'!$G$1)+1),ROW(8:8))),"")</f>
        <v/>
      </c>
      <c r="BC46" s="495" t="str">
        <f t="shared" ref="BC46" si="639">IF(BB46="","",AND(BB46&gt;=BB$105,BB46&lt;=BB$104))</f>
        <v/>
      </c>
      <c r="BD46" s="385" t="str" cm="1">
        <f t="array" ref="BD46">IFERROR(INDEX('Contratações Governo'!$I$1:$I$1000,SMALL(IF(BD$1='Contratações Governo'!$G$1:$G$1000,ROW('Contratações Governo'!$G$1:$G$1000)-ROW('Contratações Governo'!$G$1)+1),ROW(8:8))),"")</f>
        <v/>
      </c>
      <c r="BE46" s="495" t="str">
        <f t="shared" si="568"/>
        <v/>
      </c>
      <c r="BF46" s="385" t="str" cm="1">
        <f t="array" ref="BF46">IFERROR(INDEX('Contratações Governo'!$I$1:$I$1000,SMALL(IF(BF$1='Contratações Governo'!$G$1:$G$1000,ROW('Contratações Governo'!$G$1:$G$1000)-ROW('Contratações Governo'!$G$1)+1),ROW(8:8))),"")</f>
        <v/>
      </c>
      <c r="BG46" s="495" t="str">
        <f t="shared" si="569"/>
        <v/>
      </c>
      <c r="BH46" s="276" t="str" cm="1">
        <f t="array" ref="BH46">IFERROR(INDEX('Contratações Governo'!$I$1:$I$1000,SMALL(IF(BH$1='Contratações Governo'!$G$1:$G$1000,ROW('Contratações Governo'!$G$1:$G$1000)-ROW('Contratações Governo'!$G$1)+1),ROW(8:8))),"")</f>
        <v/>
      </c>
      <c r="BI46" s="495" t="str">
        <f t="shared" si="570"/>
        <v/>
      </c>
      <c r="BJ46" s="386" t="str" cm="1">
        <f t="array" ref="BJ46">IFERROR(INDEX('Contratações Governo'!$I$1:$I$1000,SMALL(IF(BJ$1='Contratações Governo'!$G$1:$G$1000,ROW('Contratações Governo'!$G$1:$G$1000)-ROW('Contratações Governo'!$G$1)+1),ROW(8:8))),"")</f>
        <v/>
      </c>
      <c r="BK46" s="495" t="str">
        <f t="shared" si="571"/>
        <v/>
      </c>
      <c r="BL46" s="386" cm="1">
        <f t="array" ref="BL46">IFERROR(INDEX('Contratações Governo'!$I$1:$I$1000,SMALL(IF(BL$1='Contratações Governo'!$G$1:$G$1000,ROW('Contratações Governo'!$G$1:$G$1000)-ROW('Contratações Governo'!$G$1)+1),ROW(8:8))),"")</f>
        <v>9450.2900000000009</v>
      </c>
      <c r="BM46" s="495" t="b">
        <f t="shared" si="572"/>
        <v>1</v>
      </c>
      <c r="BN46" s="383" t="str" cm="1">
        <f t="array" ref="BN46">IFERROR(INDEX('Contratações Governo'!$I$1:$I$1000,SMALL(IF(BN$1='Contratações Governo'!$G$1:$G$1000,ROW('Contratações Governo'!$G$1:$G$1000)-ROW('Contratações Governo'!$G$1)+1),ROW(8:8))),"")</f>
        <v/>
      </c>
      <c r="BO46" s="520" t="str">
        <f t="shared" si="573"/>
        <v/>
      </c>
      <c r="BP46" s="386" t="str" cm="1">
        <f t="array" ref="BP46">IFERROR(INDEX('Contratações Governo'!$I$1:$I$1000,SMALL(IF(BP$1='Contratações Governo'!$G$1:$G$1000,ROW('Contratações Governo'!$G$1:$G$1000)-ROW('Contratações Governo'!$G$1)+1),ROW(8:8))),"")</f>
        <v/>
      </c>
      <c r="BQ46" s="495" t="str">
        <f t="shared" ref="BQ46" si="640">IF(BP46="","",AND(BP46&gt;=BP$105,BP46&lt;=BP$104))</f>
        <v/>
      </c>
      <c r="BR46" s="386" t="str" cm="1">
        <f t="array" ref="BR46">IFERROR(INDEX('Contratações Governo'!$I$1:$I$1000,SMALL(IF(BR$1='Contratações Governo'!$G$1:$G$1000,ROW('Contratações Governo'!$G$1:$G$1000)-ROW('Contratações Governo'!$G$1)+1),ROW(8:8))),"")</f>
        <v/>
      </c>
      <c r="BS46" s="520" t="str">
        <f t="shared" si="575"/>
        <v/>
      </c>
    </row>
    <row r="47" spans="1:71" x14ac:dyDescent="0.25">
      <c r="A47" s="692"/>
      <c r="B47" s="383" cm="1">
        <f t="array" ref="B47">IFERROR(INDEX('Contratações Governo'!$I$1:$I$1000,SMALL(IF(B$1='Contratações Governo'!$G$1:$G$1000,ROW('Contratações Governo'!$G$1:$G$1000)-ROW('Contratações Governo'!$G$1)+1),ROW(9:9))),"")</f>
        <v>1389.82</v>
      </c>
      <c r="C47" s="495" t="b">
        <f t="shared" si="576"/>
        <v>1</v>
      </c>
      <c r="D47" s="385" cm="1">
        <f t="array" ref="D47">IFERROR(INDEX('Contratações Governo'!$I$1:$I$1000,SMALL(IF(D$1='Contratações Governo'!$G$1:$G$1000,ROW('Contratações Governo'!$G$1:$G$1000)-ROW('Contratações Governo'!$G$1)+1),ROW(9:9))),"")</f>
        <v>2200</v>
      </c>
      <c r="E47" s="495" t="b">
        <f t="shared" si="577"/>
        <v>1</v>
      </c>
      <c r="F47" s="385" cm="1">
        <f t="array" ref="F47">IFERROR(INDEX('Contratações Governo'!$I$1:$I$1000,SMALL(IF(F$1='Contratações Governo'!$G$1:$G$1000,ROW('Contratações Governo'!$G$1:$G$1000)-ROW('Contratações Governo'!$G$1)+1),ROW(9:9))),"")</f>
        <v>3000</v>
      </c>
      <c r="G47" s="495" t="b">
        <f t="shared" ref="G47" si="641">IF(F47="","",AND(F47&gt;=F$105,F47&lt;=F$104))</f>
        <v>1</v>
      </c>
      <c r="H47" s="276" t="str" cm="1">
        <f t="array" ref="H47">IFERROR(INDEX('Contratações Governo'!$I$1:$I$1000,SMALL(IF(H$1='Contratações Governo'!$G$1:$G$1000,ROW('Contratações Governo'!$G$1:$G$1000)-ROW('Contratações Governo'!$G$1)+1),ROW(9:9))),"")</f>
        <v/>
      </c>
      <c r="I47" s="495" t="str">
        <f t="shared" ref="I47" si="642">IF(H47="","",AND(H47&gt;=H$105,H47&lt;=H$104))</f>
        <v/>
      </c>
      <c r="J47" s="386" t="str" cm="1">
        <f t="array" ref="J47">IFERROR(INDEX('Contratações Governo'!$I$1:$I$1000,SMALL(IF(J$1='Contratações Governo'!$G$1:$G$1000,ROW('Contratações Governo'!$G$1:$G$1000)-ROW('Contratações Governo'!$G$1)+1),ROW(9:9))),"")</f>
        <v/>
      </c>
      <c r="K47" s="495" t="str">
        <f t="shared" ref="K47" si="643">IF(J47="","",AND(J47&gt;=J$105,J47&lt;=J$104))</f>
        <v/>
      </c>
      <c r="L47" s="386" cm="1">
        <f t="array" ref="L47">IFERROR(INDEX('Contratações Governo'!$I$1:$I$1000,SMALL(IF(L$1='Contratações Governo'!$G$1:$G$1000,ROW('Contratações Governo'!$G$1:$G$1000)-ROW('Contratações Governo'!$G$1)+1),ROW(9:9))),"")</f>
        <v>2127.7199999999998</v>
      </c>
      <c r="M47" s="495" t="b">
        <f t="shared" ref="M47" si="644">IF(L47="","",AND(L47&gt;=L$105,L47&lt;=L$104))</f>
        <v>1</v>
      </c>
      <c r="N47" s="383" cm="1">
        <f t="array" ref="N47">IFERROR(INDEX('Contratações Governo'!$I$1:$I$1000,SMALL(IF(N$1='Contratações Governo'!$G$1:$G$1000,ROW('Contratações Governo'!$G$1:$G$1000)-ROW('Contratações Governo'!$G$1)+1),ROW(9:9))),"")</f>
        <v>9632.9599999999991</v>
      </c>
      <c r="O47" s="495" t="b">
        <f t="shared" si="549"/>
        <v>1</v>
      </c>
      <c r="P47" s="276" cm="1">
        <f t="array" ref="P47">IFERROR(INDEX('Contratações Governo'!$I$1:$I$1000,SMALL(IF(P$1='Contratações Governo'!$G$1:$G$1000,ROW('Contratações Governo'!$G$1:$G$1000)-ROW('Contratações Governo'!$G$1)+1),ROW(9:9))),"")</f>
        <v>2700</v>
      </c>
      <c r="Q47" s="495" t="b">
        <f t="shared" si="550"/>
        <v>1</v>
      </c>
      <c r="R47" s="386" cm="1">
        <f t="array" ref="R47">IFERROR(INDEX('Contratações Governo'!$I$1:$I$1000,SMALL(IF(R$1='Contratações Governo'!$G$1:$G$1000,ROW('Contratações Governo'!$G$1:$G$1000)-ROW('Contratações Governo'!$G$1)+1),ROW(9:9))),"")</f>
        <v>3750</v>
      </c>
      <c r="S47" s="495" t="b">
        <f t="shared" si="551"/>
        <v>1</v>
      </c>
      <c r="T47" s="386" cm="1">
        <f t="array" ref="T47">IFERROR(INDEX('Contratações Governo'!$I$1:$I$1000,SMALL(IF(T$1='Contratações Governo'!$G$1:$G$1000,ROW('Contratações Governo'!$G$1:$G$1000)-ROW('Contratações Governo'!$G$1)+1),ROW(9:9))),"")</f>
        <v>6590.9</v>
      </c>
      <c r="U47" s="495" t="b">
        <f t="shared" ref="U47" si="645">IF(T47="","",AND(T47&gt;=T$105,T47&lt;=T$104))</f>
        <v>1</v>
      </c>
      <c r="V47" s="383" cm="1">
        <f t="array" ref="V47">IFERROR(INDEX('Contratações Governo'!$I$1:$I$1000,SMALL(IF(V$1='Contratações Governo'!$G$1:$G$1000,ROW('Contratações Governo'!$G$1:$G$1000)-ROW('Contratações Governo'!$G$1)+1),ROW(9:9))),"")</f>
        <v>10500</v>
      </c>
      <c r="W47" s="495" t="b">
        <f t="shared" ref="W47" si="646">IF(V47="","",AND(V47&gt;=V$105,V47&lt;=V$104))</f>
        <v>1</v>
      </c>
      <c r="X47" s="276" t="str" cm="1">
        <f t="array" ref="X47">IFERROR(INDEX('Contratações Governo'!$I$1:$I$1000,SMALL(IF(X$1='Contratações Governo'!$G$1:$G$1000,ROW('Contratações Governo'!$G$1:$G$1000)-ROW('Contratações Governo'!$G$1)+1),ROW(9:9))),"")</f>
        <v/>
      </c>
      <c r="Y47" s="495" t="str">
        <f t="shared" si="553"/>
        <v/>
      </c>
      <c r="Z47" s="386" t="str" cm="1">
        <f t="array" ref="Z47">IFERROR(INDEX('Contratações Governo'!$I$1:$I$1000,SMALL(IF(Z$1='Contratações Governo'!$G$1:$G$1000,ROW('Contratações Governo'!$G$1:$G$1000)-ROW('Contratações Governo'!$G$1)+1),ROW(9:9))),"")</f>
        <v/>
      </c>
      <c r="AA47" s="495" t="str">
        <f t="shared" si="554"/>
        <v/>
      </c>
      <c r="AB47" s="386" cm="1">
        <f t="array" ref="AB47">IFERROR(INDEX('Contratações Governo'!$I$1:$I$1000,SMALL(IF(AB$1='Contratações Governo'!$G$1:$G$1000,ROW('Contratações Governo'!$G$1:$G$1000)-ROW('Contratações Governo'!$G$1)+1),ROW(9:9))),"")</f>
        <v>6687.5191489361696</v>
      </c>
      <c r="AC47" s="495" t="b">
        <f t="shared" si="555"/>
        <v>0</v>
      </c>
      <c r="AD47" s="383" t="str" cm="1">
        <f t="array" ref="AD47">IFERROR(INDEX('Contratações Governo'!$I$1:$I$1000,SMALL(IF(AD$1='Contratações Governo'!$G$1:$G$1000,ROW('Contratações Governo'!$G$1:$G$1000)-ROW('Contratações Governo'!$G$1)+1),ROW(9:9))),"")</f>
        <v/>
      </c>
      <c r="AE47" s="495" t="str">
        <f t="shared" si="556"/>
        <v/>
      </c>
      <c r="AF47" s="385" t="str" cm="1">
        <f t="array" ref="AF47">IFERROR(INDEX('Contratações Governo'!$I$1:$I$1000,SMALL(IF(AF$1='Contratações Governo'!$G$1:$G$1000,ROW('Contratações Governo'!$G$1:$G$1000)-ROW('Contratações Governo'!$G$1)+1),ROW(9:9))),"")</f>
        <v/>
      </c>
      <c r="AG47" s="495" t="str">
        <f t="shared" si="557"/>
        <v/>
      </c>
      <c r="AH47" s="385" cm="1">
        <f t="array" ref="AH47">IFERROR(INDEX('Contratações Governo'!$I$1:$I$1000,SMALL(IF(AH$1='Contratações Governo'!$G$1:$G$1000,ROW('Contratações Governo'!$G$1:$G$1000)-ROW('Contratações Governo'!$G$1)+1),ROW(9:9))),"")</f>
        <v>6169.3361702127659</v>
      </c>
      <c r="AI47" s="495" t="b">
        <f t="shared" si="558"/>
        <v>0</v>
      </c>
      <c r="AJ47" s="276" t="str" cm="1">
        <f t="array" ref="AJ47">IFERROR(INDEX('Contratações Governo'!$I$1:$I$1000,SMALL(IF(AJ$1='Contratações Governo'!$G$1:$G$1000,ROW('Contratações Governo'!$G$1:$G$1000)-ROW('Contratações Governo'!$G$1)+1),ROW(9:9))),"")</f>
        <v/>
      </c>
      <c r="AK47" s="495" t="str">
        <f t="shared" si="559"/>
        <v/>
      </c>
      <c r="AL47" s="386" t="str" cm="1">
        <f t="array" ref="AL47">IFERROR(INDEX('Contratações Governo'!$I$1:$I$1000,SMALL(IF(AL$1='Contratações Governo'!$G$1:$G$1000,ROW('Contratações Governo'!$G$1:$G$1000)-ROW('Contratações Governo'!$G$1)+1),ROW(9:9))),"")</f>
        <v/>
      </c>
      <c r="AM47" s="495" t="str">
        <f t="shared" si="560"/>
        <v/>
      </c>
      <c r="AN47" s="386" cm="1">
        <f t="array" ref="AN47">IFERROR(INDEX('Contratações Governo'!$I$1:$I$1000,SMALL(IF(AN$1='Contratações Governo'!$G$1:$G$1000,ROW('Contratações Governo'!$G$1:$G$1000)-ROW('Contratações Governo'!$G$1)+1),ROW(9:9))),"")</f>
        <v>7788.67</v>
      </c>
      <c r="AO47" s="495" t="b">
        <f t="shared" si="561"/>
        <v>1</v>
      </c>
      <c r="AP47" s="383" t="str" cm="1">
        <f t="array" ref="AP47">IFERROR(INDEX('Contratações Governo'!$I$1:$I$1000,SMALL(IF(AP$1='Contratações Governo'!$G$1:$G$1000,ROW('Contratações Governo'!$G$1:$G$1000)-ROW('Contratações Governo'!$G$1)+1),ROW(9:9))),"")</f>
        <v/>
      </c>
      <c r="AQ47" s="495" t="str">
        <f t="shared" si="562"/>
        <v/>
      </c>
      <c r="AR47" s="385" cm="1">
        <f t="array" ref="AR47">IFERROR(INDEX('Contratações Governo'!$I$1:$I$1000,SMALL(IF(AR$1='Contratações Governo'!$G$1:$G$1000,ROW('Contratações Governo'!$G$1:$G$1000)-ROW('Contratações Governo'!$G$1)+1),ROW(9:9))),"")</f>
        <v>2230</v>
      </c>
      <c r="AS47" s="495" t="b">
        <f t="shared" si="563"/>
        <v>1</v>
      </c>
      <c r="AT47" s="385" t="str" cm="1">
        <f t="array" ref="AT47">IFERROR(INDEX('Contratações Governo'!$I$1:$I$1000,SMALL(IF(AT$1='Contratações Governo'!$G$1:$G$1000,ROW('Contratações Governo'!$G$1:$G$1000)-ROW('Contratações Governo'!$G$1)+1),ROW(9:9))),"")</f>
        <v/>
      </c>
      <c r="AU47" s="495" t="str">
        <f t="shared" si="564"/>
        <v/>
      </c>
      <c r="AV47" s="276" t="str" cm="1">
        <f t="array" ref="AV47">IFERROR(INDEX('Contratações Governo'!$I$1:$I$1000,SMALL(IF(AV$1='Contratações Governo'!$G$1:$G$1000,ROW('Contratações Governo'!$G$1:$G$1000)-ROW('Contratações Governo'!$G$1)+1),ROW(9:9))),"")</f>
        <v/>
      </c>
      <c r="AW47" s="495" t="str">
        <f t="shared" si="565"/>
        <v/>
      </c>
      <c r="AX47" s="386" t="str" cm="1">
        <f t="array" ref="AX47">IFERROR(INDEX('Contratações Governo'!$I$1:$I$1000,SMALL(IF(AX$1='Contratações Governo'!$G$1:$G$1000,ROW('Contratações Governo'!$G$1:$G$1000)-ROW('Contratações Governo'!$G$1)+1),ROW(9:9))),"")</f>
        <v/>
      </c>
      <c r="AY47" s="495" t="str">
        <f t="shared" si="566"/>
        <v/>
      </c>
      <c r="AZ47" s="386" t="str" cm="1">
        <f t="array" ref="AZ47">IFERROR(INDEX('Contratações Governo'!$I$1:$I$1000,SMALL(IF(AZ$1='Contratações Governo'!$G$1:$G$1000,ROW('Contratações Governo'!$G$1:$G$1000)-ROW('Contratações Governo'!$G$1)+1),ROW(9:9))),"")</f>
        <v/>
      </c>
      <c r="BA47" s="495" t="str">
        <f t="shared" ref="BA47" si="647">IF(AZ47="","",AND(AZ47&gt;=AZ$105,AZ47&lt;=AZ$104))</f>
        <v/>
      </c>
      <c r="BB47" s="383" t="str" cm="1">
        <f t="array" ref="BB47">IFERROR(INDEX('Contratações Governo'!$I$1:$I$1000,SMALL(IF(BB$1='Contratações Governo'!$G$1:$G$1000,ROW('Contratações Governo'!$G$1:$G$1000)-ROW('Contratações Governo'!$G$1)+1),ROW(9:9))),"")</f>
        <v/>
      </c>
      <c r="BC47" s="495" t="str">
        <f t="shared" ref="BC47" si="648">IF(BB47="","",AND(BB47&gt;=BB$105,BB47&lt;=BB$104))</f>
        <v/>
      </c>
      <c r="BD47" s="385" t="str" cm="1">
        <f t="array" ref="BD47">IFERROR(INDEX('Contratações Governo'!$I$1:$I$1000,SMALL(IF(BD$1='Contratações Governo'!$G$1:$G$1000,ROW('Contratações Governo'!$G$1:$G$1000)-ROW('Contratações Governo'!$G$1)+1),ROW(9:9))),"")</f>
        <v/>
      </c>
      <c r="BE47" s="495" t="str">
        <f t="shared" si="568"/>
        <v/>
      </c>
      <c r="BF47" s="385" t="str" cm="1">
        <f t="array" ref="BF47">IFERROR(INDEX('Contratações Governo'!$I$1:$I$1000,SMALL(IF(BF$1='Contratações Governo'!$G$1:$G$1000,ROW('Contratações Governo'!$G$1:$G$1000)-ROW('Contratações Governo'!$G$1)+1),ROW(9:9))),"")</f>
        <v/>
      </c>
      <c r="BG47" s="495" t="str">
        <f t="shared" si="569"/>
        <v/>
      </c>
      <c r="BH47" s="276" t="str" cm="1">
        <f t="array" ref="BH47">IFERROR(INDEX('Contratações Governo'!$I$1:$I$1000,SMALL(IF(BH$1='Contratações Governo'!$G$1:$G$1000,ROW('Contratações Governo'!$G$1:$G$1000)-ROW('Contratações Governo'!$G$1)+1),ROW(9:9))),"")</f>
        <v/>
      </c>
      <c r="BI47" s="495" t="str">
        <f t="shared" si="570"/>
        <v/>
      </c>
      <c r="BJ47" s="386" t="str" cm="1">
        <f t="array" ref="BJ47">IFERROR(INDEX('Contratações Governo'!$I$1:$I$1000,SMALL(IF(BJ$1='Contratações Governo'!$G$1:$G$1000,ROW('Contratações Governo'!$G$1:$G$1000)-ROW('Contratações Governo'!$G$1)+1),ROW(9:9))),"")</f>
        <v/>
      </c>
      <c r="BK47" s="495" t="str">
        <f t="shared" si="571"/>
        <v/>
      </c>
      <c r="BL47" s="386" t="str" cm="1">
        <f t="array" ref="BL47">IFERROR(INDEX('Contratações Governo'!$I$1:$I$1000,SMALL(IF(BL$1='Contratações Governo'!$G$1:$G$1000,ROW('Contratações Governo'!$G$1:$G$1000)-ROW('Contratações Governo'!$G$1)+1),ROW(9:9))),"")</f>
        <v/>
      </c>
      <c r="BM47" s="495" t="str">
        <f t="shared" si="572"/>
        <v/>
      </c>
      <c r="BN47" s="383" t="str" cm="1">
        <f t="array" ref="BN47">IFERROR(INDEX('Contratações Governo'!$I$1:$I$1000,SMALL(IF(BN$1='Contratações Governo'!$G$1:$G$1000,ROW('Contratações Governo'!$G$1:$G$1000)-ROW('Contratações Governo'!$G$1)+1),ROW(9:9))),"")</f>
        <v/>
      </c>
      <c r="BO47" s="520" t="str">
        <f t="shared" si="573"/>
        <v/>
      </c>
      <c r="BP47" s="386" t="str" cm="1">
        <f t="array" ref="BP47">IFERROR(INDEX('Contratações Governo'!$I$1:$I$1000,SMALL(IF(BP$1='Contratações Governo'!$G$1:$G$1000,ROW('Contratações Governo'!$G$1:$G$1000)-ROW('Contratações Governo'!$G$1)+1),ROW(9:9))),"")</f>
        <v/>
      </c>
      <c r="BQ47" s="495" t="str">
        <f t="shared" ref="BQ47" si="649">IF(BP47="","",AND(BP47&gt;=BP$105,BP47&lt;=BP$104))</f>
        <v/>
      </c>
      <c r="BR47" s="386" t="str" cm="1">
        <f t="array" ref="BR47">IFERROR(INDEX('Contratações Governo'!$I$1:$I$1000,SMALL(IF(BR$1='Contratações Governo'!$G$1:$G$1000,ROW('Contratações Governo'!$G$1:$G$1000)-ROW('Contratações Governo'!$G$1)+1),ROW(9:9))),"")</f>
        <v/>
      </c>
      <c r="BS47" s="520" t="str">
        <f t="shared" si="575"/>
        <v/>
      </c>
    </row>
    <row r="48" spans="1:71" x14ac:dyDescent="0.25">
      <c r="A48" s="692"/>
      <c r="B48" s="383" cm="1">
        <f t="array" ref="B48">IFERROR(INDEX('Contratações Governo'!$I$1:$I$1000,SMALL(IF(B$1='Contratações Governo'!$G$1:$G$1000,ROW('Contratações Governo'!$G$1:$G$1000)-ROW('Contratações Governo'!$G$1)+1),ROW(10:10))),"")</f>
        <v>1570.23</v>
      </c>
      <c r="C48" s="495" t="b">
        <f t="shared" si="576"/>
        <v>1</v>
      </c>
      <c r="D48" s="385" cm="1">
        <f t="array" ref="D48">IFERROR(INDEX('Contratações Governo'!$I$1:$I$1000,SMALL(IF(D$1='Contratações Governo'!$G$1:$G$1000,ROW('Contratações Governo'!$G$1:$G$1000)-ROW('Contratações Governo'!$G$1)+1),ROW(10:10))),"")</f>
        <v>2200</v>
      </c>
      <c r="E48" s="495" t="b">
        <f t="shared" si="577"/>
        <v>1</v>
      </c>
      <c r="F48" s="385" cm="1">
        <f t="array" ref="F48">IFERROR(INDEX('Contratações Governo'!$I$1:$I$1000,SMALL(IF(F$1='Contratações Governo'!$G$1:$G$1000,ROW('Contratações Governo'!$G$1:$G$1000)-ROW('Contratações Governo'!$G$1)+1),ROW(10:10))),"")</f>
        <v>2858.6</v>
      </c>
      <c r="G48" s="495" t="b">
        <f t="shared" ref="G48" si="650">IF(F48="","",AND(F48&gt;=F$105,F48&lt;=F$104))</f>
        <v>1</v>
      </c>
      <c r="H48" s="276" t="str" cm="1">
        <f t="array" ref="H48">IFERROR(INDEX('Contratações Governo'!$I$1:$I$1000,SMALL(IF(H$1='Contratações Governo'!$G$1:$G$1000,ROW('Contratações Governo'!$G$1:$G$1000)-ROW('Contratações Governo'!$G$1)+1),ROW(10:10))),"")</f>
        <v/>
      </c>
      <c r="I48" s="495" t="str">
        <f t="shared" ref="I48" si="651">IF(H48="","",AND(H48&gt;=H$105,H48&lt;=H$104))</f>
        <v/>
      </c>
      <c r="J48" s="386" t="str" cm="1">
        <f t="array" ref="J48">IFERROR(INDEX('Contratações Governo'!$I$1:$I$1000,SMALL(IF(J$1='Contratações Governo'!$G$1:$G$1000,ROW('Contratações Governo'!$G$1:$G$1000)-ROW('Contratações Governo'!$G$1)+1),ROW(10:10))),"")</f>
        <v/>
      </c>
      <c r="K48" s="495" t="str">
        <f t="shared" ref="K48" si="652">IF(J48="","",AND(J48&gt;=J$105,J48&lt;=J$104))</f>
        <v/>
      </c>
      <c r="L48" s="386" cm="1">
        <f t="array" ref="L48">IFERROR(INDEX('Contratações Governo'!$I$1:$I$1000,SMALL(IF(L$1='Contratações Governo'!$G$1:$G$1000,ROW('Contratações Governo'!$G$1:$G$1000)-ROW('Contratações Governo'!$G$1)+1),ROW(10:10))),"")</f>
        <v>3065</v>
      </c>
      <c r="M48" s="495" t="b">
        <f t="shared" ref="M48" si="653">IF(L48="","",AND(L48&gt;=L$105,L48&lt;=L$104))</f>
        <v>1</v>
      </c>
      <c r="N48" s="383" cm="1">
        <f t="array" ref="N48">IFERROR(INDEX('Contratações Governo'!$I$1:$I$1000,SMALL(IF(N$1='Contratações Governo'!$G$1:$G$1000,ROW('Contratações Governo'!$G$1:$G$1000)-ROW('Contratações Governo'!$G$1)+1),ROW(10:10))),"")</f>
        <v>4550</v>
      </c>
      <c r="O48" s="495" t="b">
        <f t="shared" si="549"/>
        <v>1</v>
      </c>
      <c r="P48" s="276" cm="1">
        <f t="array" ref="P48">IFERROR(INDEX('Contratações Governo'!$I$1:$I$1000,SMALL(IF(P$1='Contratações Governo'!$G$1:$G$1000,ROW('Contratações Governo'!$G$1:$G$1000)-ROW('Contratações Governo'!$G$1)+1),ROW(10:10))),"")</f>
        <v>4000</v>
      </c>
      <c r="Q48" s="495" t="b">
        <f t="shared" si="550"/>
        <v>1</v>
      </c>
      <c r="R48" s="386" cm="1">
        <f t="array" ref="R48">IFERROR(INDEX('Contratações Governo'!$I$1:$I$1000,SMALL(IF(R$1='Contratações Governo'!$G$1:$G$1000,ROW('Contratações Governo'!$G$1:$G$1000)-ROW('Contratações Governo'!$G$1)+1),ROW(10:10))),"")</f>
        <v>4475</v>
      </c>
      <c r="S48" s="495" t="b">
        <f t="shared" si="551"/>
        <v>1</v>
      </c>
      <c r="T48" s="386" cm="1">
        <f t="array" ref="T48">IFERROR(INDEX('Contratações Governo'!$I$1:$I$1000,SMALL(IF(T$1='Contratações Governo'!$G$1:$G$1000,ROW('Contratações Governo'!$G$1:$G$1000)-ROW('Contratações Governo'!$G$1)+1),ROW(10:10))),"")</f>
        <v>6500</v>
      </c>
      <c r="U48" s="495" t="b">
        <f t="shared" ref="U48" si="654">IF(T48="","",AND(T48&gt;=T$105,T48&lt;=T$104))</f>
        <v>1</v>
      </c>
      <c r="V48" s="383" cm="1">
        <f t="array" ref="V48">IFERROR(INDEX('Contratações Governo'!$I$1:$I$1000,SMALL(IF(V$1='Contratações Governo'!$G$1:$G$1000,ROW('Contratações Governo'!$G$1:$G$1000)-ROW('Contratações Governo'!$G$1)+1),ROW(10:10))),"")</f>
        <v>7070.8808510638291</v>
      </c>
      <c r="W48" s="495" t="b">
        <f t="shared" ref="W48" si="655">IF(V48="","",AND(V48&gt;=V$105,V48&lt;=V$104))</f>
        <v>1</v>
      </c>
      <c r="X48" s="276" t="str" cm="1">
        <f t="array" ref="X48">IFERROR(INDEX('Contratações Governo'!$I$1:$I$1000,SMALL(IF(X$1='Contratações Governo'!$G$1:$G$1000,ROW('Contratações Governo'!$G$1:$G$1000)-ROW('Contratações Governo'!$G$1)+1),ROW(10:10))),"")</f>
        <v/>
      </c>
      <c r="Y48" s="495" t="str">
        <f t="shared" si="553"/>
        <v/>
      </c>
      <c r="Z48" s="386" t="str" cm="1">
        <f t="array" ref="Z48">IFERROR(INDEX('Contratações Governo'!$I$1:$I$1000,SMALL(IF(Z$1='Contratações Governo'!$G$1:$G$1000,ROW('Contratações Governo'!$G$1:$G$1000)-ROW('Contratações Governo'!$G$1)+1),ROW(10:10))),"")</f>
        <v/>
      </c>
      <c r="AA48" s="495" t="str">
        <f t="shared" si="554"/>
        <v/>
      </c>
      <c r="AB48" s="386" cm="1">
        <f t="array" ref="AB48">IFERROR(INDEX('Contratações Governo'!$I$1:$I$1000,SMALL(IF(AB$1='Contratações Governo'!$G$1:$G$1000,ROW('Contratações Governo'!$G$1:$G$1000)-ROW('Contratações Governo'!$G$1)+1),ROW(10:10))),"")</f>
        <v>9940.7800000000007</v>
      </c>
      <c r="AC48" s="495" t="b">
        <f t="shared" si="555"/>
        <v>1</v>
      </c>
      <c r="AD48" s="383" t="str" cm="1">
        <f t="array" ref="AD48">IFERROR(INDEX('Contratações Governo'!$I$1:$I$1000,SMALL(IF(AD$1='Contratações Governo'!$G$1:$G$1000,ROW('Contratações Governo'!$G$1:$G$1000)-ROW('Contratações Governo'!$G$1)+1),ROW(10:10))),"")</f>
        <v/>
      </c>
      <c r="AE48" s="495" t="str">
        <f t="shared" si="556"/>
        <v/>
      </c>
      <c r="AF48" s="385" t="str" cm="1">
        <f t="array" ref="AF48">IFERROR(INDEX('Contratações Governo'!$I$1:$I$1000,SMALL(IF(AF$1='Contratações Governo'!$G$1:$G$1000,ROW('Contratações Governo'!$G$1:$G$1000)-ROW('Contratações Governo'!$G$1)+1),ROW(10:10))),"")</f>
        <v/>
      </c>
      <c r="AG48" s="495" t="str">
        <f t="shared" si="557"/>
        <v/>
      </c>
      <c r="AH48" s="385" cm="1">
        <f t="array" ref="AH48">IFERROR(INDEX('Contratações Governo'!$I$1:$I$1000,SMALL(IF(AH$1='Contratações Governo'!$G$1:$G$1000,ROW('Contratações Governo'!$G$1:$G$1000)-ROW('Contratações Governo'!$G$1)+1),ROW(10:10))),"")</f>
        <v>9204.7900000000009</v>
      </c>
      <c r="AI48" s="495" t="b">
        <f t="shared" si="558"/>
        <v>1</v>
      </c>
      <c r="AJ48" s="276" t="str" cm="1">
        <f t="array" ref="AJ48">IFERROR(INDEX('Contratações Governo'!$I$1:$I$1000,SMALL(IF(AJ$1='Contratações Governo'!$G$1:$G$1000,ROW('Contratações Governo'!$G$1:$G$1000)-ROW('Contratações Governo'!$G$1)+1),ROW(10:10))),"")</f>
        <v/>
      </c>
      <c r="AK48" s="495" t="str">
        <f t="shared" si="559"/>
        <v/>
      </c>
      <c r="AL48" s="386" t="str" cm="1">
        <f t="array" ref="AL48">IFERROR(INDEX('Contratações Governo'!$I$1:$I$1000,SMALL(IF(AL$1='Contratações Governo'!$G$1:$G$1000,ROW('Contratações Governo'!$G$1:$G$1000)-ROW('Contratações Governo'!$G$1)+1),ROW(10:10))),"")</f>
        <v/>
      </c>
      <c r="AM48" s="495" t="str">
        <f t="shared" si="560"/>
        <v/>
      </c>
      <c r="AN48" s="386" cm="1">
        <f t="array" ref="AN48">IFERROR(INDEX('Contratações Governo'!$I$1:$I$1000,SMALL(IF(AN$1='Contratações Governo'!$G$1:$G$1000,ROW('Contratações Governo'!$G$1:$G$1000)-ROW('Contratações Governo'!$G$1)+1),ROW(10:10))),"")</f>
        <v>7788.67</v>
      </c>
      <c r="AO48" s="495" t="b">
        <f t="shared" si="561"/>
        <v>1</v>
      </c>
      <c r="AP48" s="383" t="str" cm="1">
        <f t="array" ref="AP48">IFERROR(INDEX('Contratações Governo'!$I$1:$I$1000,SMALL(IF(AP$1='Contratações Governo'!$G$1:$G$1000,ROW('Contratações Governo'!$G$1:$G$1000)-ROW('Contratações Governo'!$G$1)+1),ROW(10:10))),"")</f>
        <v/>
      </c>
      <c r="AQ48" s="495" t="str">
        <f t="shared" si="562"/>
        <v/>
      </c>
      <c r="AR48" s="385" t="str" cm="1">
        <f t="array" ref="AR48">IFERROR(INDEX('Contratações Governo'!$I$1:$I$1000,SMALL(IF(AR$1='Contratações Governo'!$G$1:$G$1000,ROW('Contratações Governo'!$G$1:$G$1000)-ROW('Contratações Governo'!$G$1)+1),ROW(10:10))),"")</f>
        <v/>
      </c>
      <c r="AS48" s="495" t="str">
        <f t="shared" si="563"/>
        <v/>
      </c>
      <c r="AT48" s="385" t="str" cm="1">
        <f t="array" ref="AT48">IFERROR(INDEX('Contratações Governo'!$I$1:$I$1000,SMALL(IF(AT$1='Contratações Governo'!$G$1:$G$1000,ROW('Contratações Governo'!$G$1:$G$1000)-ROW('Contratações Governo'!$G$1)+1),ROW(10:10))),"")</f>
        <v/>
      </c>
      <c r="AU48" s="495" t="str">
        <f t="shared" si="564"/>
        <v/>
      </c>
      <c r="AV48" s="276" t="str" cm="1">
        <f t="array" ref="AV48">IFERROR(INDEX('Contratações Governo'!$I$1:$I$1000,SMALL(IF(AV$1='Contratações Governo'!$G$1:$G$1000,ROW('Contratações Governo'!$G$1:$G$1000)-ROW('Contratações Governo'!$G$1)+1),ROW(10:10))),"")</f>
        <v/>
      </c>
      <c r="AW48" s="495" t="str">
        <f t="shared" si="565"/>
        <v/>
      </c>
      <c r="AX48" s="386" t="str" cm="1">
        <f t="array" ref="AX48">IFERROR(INDEX('Contratações Governo'!$I$1:$I$1000,SMALL(IF(AX$1='Contratações Governo'!$G$1:$G$1000,ROW('Contratações Governo'!$G$1:$G$1000)-ROW('Contratações Governo'!$G$1)+1),ROW(10:10))),"")</f>
        <v/>
      </c>
      <c r="AY48" s="495" t="str">
        <f t="shared" si="566"/>
        <v/>
      </c>
      <c r="AZ48" s="386" t="str" cm="1">
        <f t="array" ref="AZ48">IFERROR(INDEX('Contratações Governo'!$I$1:$I$1000,SMALL(IF(AZ$1='Contratações Governo'!$G$1:$G$1000,ROW('Contratações Governo'!$G$1:$G$1000)-ROW('Contratações Governo'!$G$1)+1),ROW(10:10))),"")</f>
        <v/>
      </c>
      <c r="BA48" s="495" t="str">
        <f t="shared" ref="BA48" si="656">IF(AZ48="","",AND(AZ48&gt;=AZ$105,AZ48&lt;=AZ$104))</f>
        <v/>
      </c>
      <c r="BB48" s="383" t="str" cm="1">
        <f t="array" ref="BB48">IFERROR(INDEX('Contratações Governo'!$I$1:$I$1000,SMALL(IF(BB$1='Contratações Governo'!$G$1:$G$1000,ROW('Contratações Governo'!$G$1:$G$1000)-ROW('Contratações Governo'!$G$1)+1),ROW(10:10))),"")</f>
        <v/>
      </c>
      <c r="BC48" s="495" t="str">
        <f t="shared" ref="BC48" si="657">IF(BB48="","",AND(BB48&gt;=BB$105,BB48&lt;=BB$104))</f>
        <v/>
      </c>
      <c r="BD48" s="385" t="str" cm="1">
        <f t="array" ref="BD48">IFERROR(INDEX('Contratações Governo'!$I$1:$I$1000,SMALL(IF(BD$1='Contratações Governo'!$G$1:$G$1000,ROW('Contratações Governo'!$G$1:$G$1000)-ROW('Contratações Governo'!$G$1)+1),ROW(10:10))),"")</f>
        <v/>
      </c>
      <c r="BE48" s="495" t="str">
        <f t="shared" si="568"/>
        <v/>
      </c>
      <c r="BF48" s="385" t="str" cm="1">
        <f t="array" ref="BF48">IFERROR(INDEX('Contratações Governo'!$I$1:$I$1000,SMALL(IF(BF$1='Contratações Governo'!$G$1:$G$1000,ROW('Contratações Governo'!$G$1:$G$1000)-ROW('Contratações Governo'!$G$1)+1),ROW(10:10))),"")</f>
        <v/>
      </c>
      <c r="BG48" s="495" t="str">
        <f t="shared" si="569"/>
        <v/>
      </c>
      <c r="BH48" s="276" t="str" cm="1">
        <f t="array" ref="BH48">IFERROR(INDEX('Contratações Governo'!$I$1:$I$1000,SMALL(IF(BH$1='Contratações Governo'!$G$1:$G$1000,ROW('Contratações Governo'!$G$1:$G$1000)-ROW('Contratações Governo'!$G$1)+1),ROW(10:10))),"")</f>
        <v/>
      </c>
      <c r="BI48" s="495" t="str">
        <f t="shared" si="570"/>
        <v/>
      </c>
      <c r="BJ48" s="386" t="str" cm="1">
        <f t="array" ref="BJ48">IFERROR(INDEX('Contratações Governo'!$I$1:$I$1000,SMALL(IF(BJ$1='Contratações Governo'!$G$1:$G$1000,ROW('Contratações Governo'!$G$1:$G$1000)-ROW('Contratações Governo'!$G$1)+1),ROW(10:10))),"")</f>
        <v/>
      </c>
      <c r="BK48" s="495" t="str">
        <f t="shared" si="571"/>
        <v/>
      </c>
      <c r="BL48" s="386" t="str" cm="1">
        <f t="array" ref="BL48">IFERROR(INDEX('Contratações Governo'!$I$1:$I$1000,SMALL(IF(BL$1='Contratações Governo'!$G$1:$G$1000,ROW('Contratações Governo'!$G$1:$G$1000)-ROW('Contratações Governo'!$G$1)+1),ROW(10:10))),"")</f>
        <v/>
      </c>
      <c r="BM48" s="495" t="str">
        <f t="shared" si="572"/>
        <v/>
      </c>
      <c r="BN48" s="383" t="str" cm="1">
        <f t="array" ref="BN48">IFERROR(INDEX('Contratações Governo'!$I$1:$I$1000,SMALL(IF(BN$1='Contratações Governo'!$G$1:$G$1000,ROW('Contratações Governo'!$G$1:$G$1000)-ROW('Contratações Governo'!$G$1)+1),ROW(10:10))),"")</f>
        <v/>
      </c>
      <c r="BO48" s="520" t="str">
        <f t="shared" si="573"/>
        <v/>
      </c>
      <c r="BP48" s="386" t="str" cm="1">
        <f t="array" ref="BP48">IFERROR(INDEX('Contratações Governo'!$I$1:$I$1000,SMALL(IF(BP$1='Contratações Governo'!$G$1:$G$1000,ROW('Contratações Governo'!$G$1:$G$1000)-ROW('Contratações Governo'!$G$1)+1),ROW(10:10))),"")</f>
        <v/>
      </c>
      <c r="BQ48" s="495" t="str">
        <f t="shared" ref="BQ48" si="658">IF(BP48="","",AND(BP48&gt;=BP$105,BP48&lt;=BP$104))</f>
        <v/>
      </c>
      <c r="BR48" s="386" t="str" cm="1">
        <f t="array" ref="BR48">IFERROR(INDEX('Contratações Governo'!$I$1:$I$1000,SMALL(IF(BR$1='Contratações Governo'!$G$1:$G$1000,ROW('Contratações Governo'!$G$1:$G$1000)-ROW('Contratações Governo'!$G$1)+1),ROW(10:10))),"")</f>
        <v/>
      </c>
      <c r="BS48" s="520" t="str">
        <f t="shared" si="575"/>
        <v/>
      </c>
    </row>
    <row r="49" spans="1:71" x14ac:dyDescent="0.25">
      <c r="A49" s="692"/>
      <c r="B49" s="383" cm="1">
        <f t="array" ref="B49">IFERROR(INDEX('Contratações Governo'!$I$1:$I$1000,SMALL(IF(B$1='Contratações Governo'!$G$1:$G$1000,ROW('Contratações Governo'!$G$1:$G$1000)-ROW('Contratações Governo'!$G$1)+1),ROW(11:11))),"")</f>
        <v>1570.23</v>
      </c>
      <c r="C49" s="495" t="b">
        <f t="shared" si="576"/>
        <v>1</v>
      </c>
      <c r="D49" s="385" cm="1">
        <f t="array" ref="D49">IFERROR(INDEX('Contratações Governo'!$I$1:$I$1000,SMALL(IF(D$1='Contratações Governo'!$G$1:$G$1000,ROW('Contratações Governo'!$G$1:$G$1000)-ROW('Contratações Governo'!$G$1)+1),ROW(11:11))),"")</f>
        <v>2200</v>
      </c>
      <c r="E49" s="495" t="b">
        <f t="shared" si="577"/>
        <v>1</v>
      </c>
      <c r="F49" s="385" cm="1">
        <f t="array" ref="F49">IFERROR(INDEX('Contratações Governo'!$I$1:$I$1000,SMALL(IF(F$1='Contratações Governo'!$G$1:$G$1000,ROW('Contratações Governo'!$G$1:$G$1000)-ROW('Contratações Governo'!$G$1)+1),ROW(11:11))),"")</f>
        <v>2600</v>
      </c>
      <c r="G49" s="495" t="b">
        <f t="shared" ref="G49" si="659">IF(F49="","",AND(F49&gt;=F$105,F49&lt;=F$104))</f>
        <v>1</v>
      </c>
      <c r="H49" s="276" t="str" cm="1">
        <f t="array" ref="H49">IFERROR(INDEX('Contratações Governo'!$I$1:$I$1000,SMALL(IF(H$1='Contratações Governo'!$G$1:$G$1000,ROW('Contratações Governo'!$G$1:$G$1000)-ROW('Contratações Governo'!$G$1)+1),ROW(11:11))),"")</f>
        <v/>
      </c>
      <c r="I49" s="495" t="str">
        <f t="shared" ref="I49" si="660">IF(H49="","",AND(H49&gt;=H$105,H49&lt;=H$104))</f>
        <v/>
      </c>
      <c r="J49" s="386" t="str" cm="1">
        <f t="array" ref="J49">IFERROR(INDEX('Contratações Governo'!$I$1:$I$1000,SMALL(IF(J$1='Contratações Governo'!$G$1:$G$1000,ROW('Contratações Governo'!$G$1:$G$1000)-ROW('Contratações Governo'!$G$1)+1),ROW(11:11))),"")</f>
        <v/>
      </c>
      <c r="K49" s="495" t="str">
        <f t="shared" ref="K49" si="661">IF(J49="","",AND(J49&gt;=J$105,J49&lt;=J$104))</f>
        <v/>
      </c>
      <c r="L49" s="386" cm="1">
        <f t="array" ref="L49">IFERROR(INDEX('Contratações Governo'!$I$1:$I$1000,SMALL(IF(L$1='Contratações Governo'!$G$1:$G$1000,ROW('Contratações Governo'!$G$1:$G$1000)-ROW('Contratações Governo'!$G$1)+1),ROW(11:11))),"")</f>
        <v>2127.7199999999998</v>
      </c>
      <c r="M49" s="495" t="b">
        <f t="shared" ref="M49" si="662">IF(L49="","",AND(L49&gt;=L$105,L49&lt;=L$104))</f>
        <v>1</v>
      </c>
      <c r="N49" s="383" cm="1">
        <f t="array" ref="N49">IFERROR(INDEX('Contratações Governo'!$I$1:$I$1000,SMALL(IF(N$1='Contratações Governo'!$G$1:$G$1000,ROW('Contratações Governo'!$G$1:$G$1000)-ROW('Contratações Governo'!$G$1)+1),ROW(11:11))),"")</f>
        <v>8018</v>
      </c>
      <c r="O49" s="495" t="b">
        <f t="shared" si="549"/>
        <v>1</v>
      </c>
      <c r="P49" s="276" cm="1">
        <f t="array" ref="P49">IFERROR(INDEX('Contratações Governo'!$I$1:$I$1000,SMALL(IF(P$1='Contratações Governo'!$G$1:$G$1000,ROW('Contratações Governo'!$G$1:$G$1000)-ROW('Contratações Governo'!$G$1)+1),ROW(11:11))),"")</f>
        <v>3669.67</v>
      </c>
      <c r="Q49" s="495" t="b">
        <f t="shared" si="550"/>
        <v>1</v>
      </c>
      <c r="R49" s="386" cm="1">
        <f t="array" ref="R49">IFERROR(INDEX('Contratações Governo'!$I$1:$I$1000,SMALL(IF(R$1='Contratações Governo'!$G$1:$G$1000,ROW('Contratações Governo'!$G$1:$G$1000)-ROW('Contratações Governo'!$G$1)+1),ROW(11:11))),"")</f>
        <v>2375.9</v>
      </c>
      <c r="S49" s="495" t="b">
        <f t="shared" si="551"/>
        <v>0</v>
      </c>
      <c r="T49" s="386" cm="1">
        <f t="array" ref="T49">IFERROR(INDEX('Contratações Governo'!$I$1:$I$1000,SMALL(IF(T$1='Contratações Governo'!$G$1:$G$1000,ROW('Contratações Governo'!$G$1:$G$1000)-ROW('Contratações Governo'!$G$1)+1),ROW(11:11))),"")</f>
        <v>6500</v>
      </c>
      <c r="U49" s="495" t="b">
        <f t="shared" ref="U49" si="663">IF(T49="","",AND(T49&gt;=T$105,T49&lt;=T$104))</f>
        <v>1</v>
      </c>
      <c r="V49" s="383" cm="1">
        <f t="array" ref="V49">IFERROR(INDEX('Contratações Governo'!$I$1:$I$1000,SMALL(IF(V$1='Contratações Governo'!$G$1:$G$1000,ROW('Contratações Governo'!$G$1:$G$1000)-ROW('Contratações Governo'!$G$1)+1),ROW(11:11))),"")</f>
        <v>11904.76</v>
      </c>
      <c r="W49" s="495" t="b">
        <f t="shared" ref="W49" si="664">IF(V49="","",AND(V49&gt;=V$105,V49&lt;=V$104))</f>
        <v>1</v>
      </c>
      <c r="X49" s="276" t="str" cm="1">
        <f t="array" ref="X49">IFERROR(INDEX('Contratações Governo'!$I$1:$I$1000,SMALL(IF(X$1='Contratações Governo'!$G$1:$G$1000,ROW('Contratações Governo'!$G$1:$G$1000)-ROW('Contratações Governo'!$G$1)+1),ROW(11:11))),"")</f>
        <v/>
      </c>
      <c r="Y49" s="495" t="str">
        <f t="shared" si="553"/>
        <v/>
      </c>
      <c r="Z49" s="386" t="str" cm="1">
        <f t="array" ref="Z49">IFERROR(INDEX('Contratações Governo'!$I$1:$I$1000,SMALL(IF(Z$1='Contratações Governo'!$G$1:$G$1000,ROW('Contratações Governo'!$G$1:$G$1000)-ROW('Contratações Governo'!$G$1)+1),ROW(11:11))),"")</f>
        <v/>
      </c>
      <c r="AA49" s="495" t="str">
        <f t="shared" si="554"/>
        <v/>
      </c>
      <c r="AB49" s="386" cm="1">
        <f t="array" ref="AB49">IFERROR(INDEX('Contratações Governo'!$I$1:$I$1000,SMALL(IF(AB$1='Contratações Governo'!$G$1:$G$1000,ROW('Contratações Governo'!$G$1:$G$1000)-ROW('Contratações Governo'!$G$1)+1),ROW(11:11))),"")</f>
        <v>9940.7800000000007</v>
      </c>
      <c r="AC49" s="495" t="b">
        <f t="shared" si="555"/>
        <v>1</v>
      </c>
      <c r="AD49" s="383" t="str" cm="1">
        <f t="array" ref="AD49">IFERROR(INDEX('Contratações Governo'!$I$1:$I$1000,SMALL(IF(AD$1='Contratações Governo'!$G$1:$G$1000,ROW('Contratações Governo'!$G$1:$G$1000)-ROW('Contratações Governo'!$G$1)+1),ROW(11:11))),"")</f>
        <v/>
      </c>
      <c r="AE49" s="495" t="str">
        <f t="shared" si="556"/>
        <v/>
      </c>
      <c r="AF49" s="385" t="str" cm="1">
        <f t="array" ref="AF49">IFERROR(INDEX('Contratações Governo'!$I$1:$I$1000,SMALL(IF(AF$1='Contratações Governo'!$G$1:$G$1000,ROW('Contratações Governo'!$G$1:$G$1000)-ROW('Contratações Governo'!$G$1)+1),ROW(11:11))),"")</f>
        <v/>
      </c>
      <c r="AG49" s="495" t="str">
        <f t="shared" si="557"/>
        <v/>
      </c>
      <c r="AH49" s="385" cm="1">
        <f t="array" ref="AH49">IFERROR(INDEX('Contratações Governo'!$I$1:$I$1000,SMALL(IF(AH$1='Contratações Governo'!$G$1:$G$1000,ROW('Contratações Governo'!$G$1:$G$1000)-ROW('Contratações Governo'!$G$1)+1),ROW(11:11))),"")</f>
        <v>9204.7900000000009</v>
      </c>
      <c r="AI49" s="495" t="b">
        <f t="shared" si="558"/>
        <v>1</v>
      </c>
      <c r="AJ49" s="276" t="str" cm="1">
        <f t="array" ref="AJ49">IFERROR(INDEX('Contratações Governo'!$I$1:$I$1000,SMALL(IF(AJ$1='Contratações Governo'!$G$1:$G$1000,ROW('Contratações Governo'!$G$1:$G$1000)-ROW('Contratações Governo'!$G$1)+1),ROW(11:11))),"")</f>
        <v/>
      </c>
      <c r="AK49" s="495" t="str">
        <f t="shared" si="559"/>
        <v/>
      </c>
      <c r="AL49" s="386" t="str" cm="1">
        <f t="array" ref="AL49">IFERROR(INDEX('Contratações Governo'!$I$1:$I$1000,SMALL(IF(AL$1='Contratações Governo'!$G$1:$G$1000,ROW('Contratações Governo'!$G$1:$G$1000)-ROW('Contratações Governo'!$G$1)+1),ROW(11:11))),"")</f>
        <v/>
      </c>
      <c r="AM49" s="495" t="str">
        <f t="shared" si="560"/>
        <v/>
      </c>
      <c r="AN49" s="386" t="str" cm="1">
        <f t="array" ref="AN49">IFERROR(INDEX('Contratações Governo'!$I$1:$I$1000,SMALL(IF(AN$1='Contratações Governo'!$G$1:$G$1000,ROW('Contratações Governo'!$G$1:$G$1000)-ROW('Contratações Governo'!$G$1)+1),ROW(11:11))),"")</f>
        <v/>
      </c>
      <c r="AO49" s="495" t="str">
        <f t="shared" si="561"/>
        <v/>
      </c>
      <c r="AP49" s="383" t="str" cm="1">
        <f t="array" ref="AP49">IFERROR(INDEX('Contratações Governo'!$I$1:$I$1000,SMALL(IF(AP$1='Contratações Governo'!$G$1:$G$1000,ROW('Contratações Governo'!$G$1:$G$1000)-ROW('Contratações Governo'!$G$1)+1),ROW(11:11))),"")</f>
        <v/>
      </c>
      <c r="AQ49" s="495" t="str">
        <f t="shared" si="562"/>
        <v/>
      </c>
      <c r="AR49" s="385" t="str" cm="1">
        <f t="array" ref="AR49">IFERROR(INDEX('Contratações Governo'!$I$1:$I$1000,SMALL(IF(AR$1='Contratações Governo'!$G$1:$G$1000,ROW('Contratações Governo'!$G$1:$G$1000)-ROW('Contratações Governo'!$G$1)+1),ROW(11:11))),"")</f>
        <v/>
      </c>
      <c r="AS49" s="495" t="str">
        <f t="shared" si="563"/>
        <v/>
      </c>
      <c r="AT49" s="385" t="str" cm="1">
        <f t="array" ref="AT49">IFERROR(INDEX('Contratações Governo'!$I$1:$I$1000,SMALL(IF(AT$1='Contratações Governo'!$G$1:$G$1000,ROW('Contratações Governo'!$G$1:$G$1000)-ROW('Contratações Governo'!$G$1)+1),ROW(11:11))),"")</f>
        <v/>
      </c>
      <c r="AU49" s="495" t="str">
        <f t="shared" si="564"/>
        <v/>
      </c>
      <c r="AV49" s="276" t="str" cm="1">
        <f t="array" ref="AV49">IFERROR(INDEX('Contratações Governo'!$I$1:$I$1000,SMALL(IF(AV$1='Contratações Governo'!$G$1:$G$1000,ROW('Contratações Governo'!$G$1:$G$1000)-ROW('Contratações Governo'!$G$1)+1),ROW(11:11))),"")</f>
        <v/>
      </c>
      <c r="AW49" s="495" t="str">
        <f t="shared" si="565"/>
        <v/>
      </c>
      <c r="AX49" s="386" t="str" cm="1">
        <f t="array" ref="AX49">IFERROR(INDEX('Contratações Governo'!$I$1:$I$1000,SMALL(IF(AX$1='Contratações Governo'!$G$1:$G$1000,ROW('Contratações Governo'!$G$1:$G$1000)-ROW('Contratações Governo'!$G$1)+1),ROW(11:11))),"")</f>
        <v/>
      </c>
      <c r="AY49" s="495" t="str">
        <f t="shared" si="566"/>
        <v/>
      </c>
      <c r="AZ49" s="386" t="str" cm="1">
        <f t="array" ref="AZ49">IFERROR(INDEX('Contratações Governo'!$I$1:$I$1000,SMALL(IF(AZ$1='Contratações Governo'!$G$1:$G$1000,ROW('Contratações Governo'!$G$1:$G$1000)-ROW('Contratações Governo'!$G$1)+1),ROW(11:11))),"")</f>
        <v/>
      </c>
      <c r="BA49" s="495" t="str">
        <f t="shared" ref="BA49" si="665">IF(AZ49="","",AND(AZ49&gt;=AZ$105,AZ49&lt;=AZ$104))</f>
        <v/>
      </c>
      <c r="BB49" s="383" t="str" cm="1">
        <f t="array" ref="BB49">IFERROR(INDEX('Contratações Governo'!$I$1:$I$1000,SMALL(IF(BB$1='Contratações Governo'!$G$1:$G$1000,ROW('Contratações Governo'!$G$1:$G$1000)-ROW('Contratações Governo'!$G$1)+1),ROW(11:11))),"")</f>
        <v/>
      </c>
      <c r="BC49" s="495" t="str">
        <f t="shared" ref="BC49" si="666">IF(BB49="","",AND(BB49&gt;=BB$105,BB49&lt;=BB$104))</f>
        <v/>
      </c>
      <c r="BD49" s="385" t="str" cm="1">
        <f t="array" ref="BD49">IFERROR(INDEX('Contratações Governo'!$I$1:$I$1000,SMALL(IF(BD$1='Contratações Governo'!$G$1:$G$1000,ROW('Contratações Governo'!$G$1:$G$1000)-ROW('Contratações Governo'!$G$1)+1),ROW(11:11))),"")</f>
        <v/>
      </c>
      <c r="BE49" s="495" t="str">
        <f t="shared" si="568"/>
        <v/>
      </c>
      <c r="BF49" s="385" t="str" cm="1">
        <f t="array" ref="BF49">IFERROR(INDEX('Contratações Governo'!$I$1:$I$1000,SMALL(IF(BF$1='Contratações Governo'!$G$1:$G$1000,ROW('Contratações Governo'!$G$1:$G$1000)-ROW('Contratações Governo'!$G$1)+1),ROW(11:11))),"")</f>
        <v/>
      </c>
      <c r="BG49" s="495" t="str">
        <f t="shared" si="569"/>
        <v/>
      </c>
      <c r="BH49" s="276" t="str" cm="1">
        <f t="array" ref="BH49">IFERROR(INDEX('Contratações Governo'!$I$1:$I$1000,SMALL(IF(BH$1='Contratações Governo'!$G$1:$G$1000,ROW('Contratações Governo'!$G$1:$G$1000)-ROW('Contratações Governo'!$G$1)+1),ROW(11:11))),"")</f>
        <v/>
      </c>
      <c r="BI49" s="495" t="str">
        <f t="shared" si="570"/>
        <v/>
      </c>
      <c r="BJ49" s="386" t="str" cm="1">
        <f t="array" ref="BJ49">IFERROR(INDEX('Contratações Governo'!$I$1:$I$1000,SMALL(IF(BJ$1='Contratações Governo'!$G$1:$G$1000,ROW('Contratações Governo'!$G$1:$G$1000)-ROW('Contratações Governo'!$G$1)+1),ROW(11:11))),"")</f>
        <v/>
      </c>
      <c r="BK49" s="495" t="str">
        <f t="shared" si="571"/>
        <v/>
      </c>
      <c r="BL49" s="386" t="str" cm="1">
        <f t="array" ref="BL49">IFERROR(INDEX('Contratações Governo'!$I$1:$I$1000,SMALL(IF(BL$1='Contratações Governo'!$G$1:$G$1000,ROW('Contratações Governo'!$G$1:$G$1000)-ROW('Contratações Governo'!$G$1)+1),ROW(11:11))),"")</f>
        <v/>
      </c>
      <c r="BM49" s="495" t="str">
        <f t="shared" si="572"/>
        <v/>
      </c>
      <c r="BN49" s="383" t="str" cm="1">
        <f t="array" ref="BN49">IFERROR(INDEX('Contratações Governo'!$I$1:$I$1000,SMALL(IF(BN$1='Contratações Governo'!$G$1:$G$1000,ROW('Contratações Governo'!$G$1:$G$1000)-ROW('Contratações Governo'!$G$1)+1),ROW(11:11))),"")</f>
        <v/>
      </c>
      <c r="BO49" s="520" t="str">
        <f t="shared" si="573"/>
        <v/>
      </c>
      <c r="BP49" s="386" t="str" cm="1">
        <f t="array" ref="BP49">IFERROR(INDEX('Contratações Governo'!$I$1:$I$1000,SMALL(IF(BP$1='Contratações Governo'!$G$1:$G$1000,ROW('Contratações Governo'!$G$1:$G$1000)-ROW('Contratações Governo'!$G$1)+1),ROW(11:11))),"")</f>
        <v/>
      </c>
      <c r="BQ49" s="495" t="str">
        <f t="shared" ref="BQ49" si="667">IF(BP49="","",AND(BP49&gt;=BP$105,BP49&lt;=BP$104))</f>
        <v/>
      </c>
      <c r="BR49" s="386" t="str" cm="1">
        <f t="array" ref="BR49">IFERROR(INDEX('Contratações Governo'!$I$1:$I$1000,SMALL(IF(BR$1='Contratações Governo'!$G$1:$G$1000,ROW('Contratações Governo'!$G$1:$G$1000)-ROW('Contratações Governo'!$G$1)+1),ROW(11:11))),"")</f>
        <v/>
      </c>
      <c r="BS49" s="520" t="str">
        <f t="shared" si="575"/>
        <v/>
      </c>
    </row>
    <row r="50" spans="1:71" x14ac:dyDescent="0.25">
      <c r="A50" s="692"/>
      <c r="B50" s="383" cm="1">
        <f t="array" ref="B50">IFERROR(INDEX('Contratações Governo'!$I$1:$I$1000,SMALL(IF(B$1='Contratações Governo'!$G$1:$G$1000,ROW('Contratações Governo'!$G$1:$G$1000)-ROW('Contratações Governo'!$G$1)+1),ROW(12:12))),"")</f>
        <v>1600</v>
      </c>
      <c r="C50" s="495" t="b">
        <f t="shared" si="576"/>
        <v>1</v>
      </c>
      <c r="D50" s="385" cm="1">
        <f t="array" ref="D50">IFERROR(INDEX('Contratações Governo'!$I$1:$I$1000,SMALL(IF(D$1='Contratações Governo'!$G$1:$G$1000,ROW('Contratações Governo'!$G$1:$G$1000)-ROW('Contratações Governo'!$G$1)+1),ROW(12:12))),"")</f>
        <v>1928</v>
      </c>
      <c r="E50" s="495" t="b">
        <f t="shared" si="577"/>
        <v>1</v>
      </c>
      <c r="F50" s="385" cm="1">
        <f t="array" ref="F50">IFERROR(INDEX('Contratações Governo'!$I$1:$I$1000,SMALL(IF(F$1='Contratações Governo'!$G$1:$G$1000,ROW('Contratações Governo'!$G$1:$G$1000)-ROW('Contratações Governo'!$G$1)+1),ROW(12:12))),"")</f>
        <v>3297.5</v>
      </c>
      <c r="G50" s="495" t="b">
        <f t="shared" ref="G50" si="668">IF(F50="","",AND(F50&gt;=F$105,F50&lt;=F$104))</f>
        <v>1</v>
      </c>
      <c r="H50" s="276" t="str" cm="1">
        <f t="array" ref="H50">IFERROR(INDEX('Contratações Governo'!$I$1:$I$1000,SMALL(IF(H$1='Contratações Governo'!$G$1:$G$1000,ROW('Contratações Governo'!$G$1:$G$1000)-ROW('Contratações Governo'!$G$1)+1),ROW(12:12))),"")</f>
        <v/>
      </c>
      <c r="I50" s="495" t="str">
        <f t="shared" ref="I50" si="669">IF(H50="","",AND(H50&gt;=H$105,H50&lt;=H$104))</f>
        <v/>
      </c>
      <c r="J50" s="386" t="str" cm="1">
        <f t="array" ref="J50">IFERROR(INDEX('Contratações Governo'!$I$1:$I$1000,SMALL(IF(J$1='Contratações Governo'!$G$1:$G$1000,ROW('Contratações Governo'!$G$1:$G$1000)-ROW('Contratações Governo'!$G$1)+1),ROW(12:12))),"")</f>
        <v/>
      </c>
      <c r="K50" s="495" t="str">
        <f t="shared" ref="K50" si="670">IF(J50="","",AND(J50&gt;=J$105,J50&lt;=J$104))</f>
        <v/>
      </c>
      <c r="L50" s="386" cm="1">
        <f t="array" ref="L50">IFERROR(INDEX('Contratações Governo'!$I$1:$I$1000,SMALL(IF(L$1='Contratações Governo'!$G$1:$G$1000,ROW('Contratações Governo'!$G$1:$G$1000)-ROW('Contratações Governo'!$G$1)+1),ROW(12:12))),"")</f>
        <v>2127.7199999999998</v>
      </c>
      <c r="M50" s="495" t="b">
        <f t="shared" ref="M50" si="671">IF(L50="","",AND(L50&gt;=L$105,L50&lt;=L$104))</f>
        <v>1</v>
      </c>
      <c r="N50" s="383" cm="1">
        <f t="array" ref="N50">IFERROR(INDEX('Contratações Governo'!$I$1:$I$1000,SMALL(IF(N$1='Contratações Governo'!$G$1:$G$1000,ROW('Contratações Governo'!$G$1:$G$1000)-ROW('Contratações Governo'!$G$1)+1),ROW(12:12))),"")</f>
        <v>5188</v>
      </c>
      <c r="O50" s="495" t="b">
        <f t="shared" si="549"/>
        <v>1</v>
      </c>
      <c r="P50" s="276" t="str" cm="1">
        <f t="array" ref="P50">IFERROR(INDEX('Contratações Governo'!$I$1:$I$1000,SMALL(IF(P$1='Contratações Governo'!$G$1:$G$1000,ROW('Contratações Governo'!$G$1:$G$1000)-ROW('Contratações Governo'!$G$1)+1),ROW(12:12))),"")</f>
        <v/>
      </c>
      <c r="Q50" s="495" t="str">
        <f t="shared" si="550"/>
        <v/>
      </c>
      <c r="R50" s="386" cm="1">
        <f t="array" ref="R50">IFERROR(INDEX('Contratações Governo'!$I$1:$I$1000,SMALL(IF(R$1='Contratações Governo'!$G$1:$G$1000,ROW('Contratações Governo'!$G$1:$G$1000)-ROW('Contratações Governo'!$G$1)+1),ROW(12:12))),"")</f>
        <v>4897.29</v>
      </c>
      <c r="S50" s="495" t="b">
        <f t="shared" si="551"/>
        <v>1</v>
      </c>
      <c r="T50" s="386" cm="1">
        <f t="array" ref="T50">IFERROR(INDEX('Contratações Governo'!$I$1:$I$1000,SMALL(IF(T$1='Contratações Governo'!$G$1:$G$1000,ROW('Contratações Governo'!$G$1:$G$1000)-ROW('Contratações Governo'!$G$1)+1),ROW(12:12))),"")</f>
        <v>7500</v>
      </c>
      <c r="U50" s="495" t="b">
        <f t="shared" ref="U50" si="672">IF(T50="","",AND(T50&gt;=T$105,T50&lt;=T$104))</f>
        <v>1</v>
      </c>
      <c r="V50" s="383" cm="1">
        <f t="array" ref="V50">IFERROR(INDEX('Contratações Governo'!$I$1:$I$1000,SMALL(IF(V$1='Contratações Governo'!$G$1:$G$1000,ROW('Contratações Governo'!$G$1:$G$1000)-ROW('Contratações Governo'!$G$1)+1),ROW(12:12))),"")</f>
        <v>18070.599999999999</v>
      </c>
      <c r="W50" s="495" t="b">
        <f t="shared" ref="W50" si="673">IF(V50="","",AND(V50&gt;=V$105,V50&lt;=V$104))</f>
        <v>1</v>
      </c>
      <c r="X50" s="276" t="str" cm="1">
        <f t="array" ref="X50">IFERROR(INDEX('Contratações Governo'!$I$1:$I$1000,SMALL(IF(X$1='Contratações Governo'!$G$1:$G$1000,ROW('Contratações Governo'!$G$1:$G$1000)-ROW('Contratações Governo'!$G$1)+1),ROW(12:12))),"")</f>
        <v/>
      </c>
      <c r="Y50" s="495" t="str">
        <f t="shared" si="553"/>
        <v/>
      </c>
      <c r="Z50" s="386" t="str" cm="1">
        <f t="array" ref="Z50">IFERROR(INDEX('Contratações Governo'!$I$1:$I$1000,SMALL(IF(Z$1='Contratações Governo'!$G$1:$G$1000,ROW('Contratações Governo'!$G$1:$G$1000)-ROW('Contratações Governo'!$G$1)+1),ROW(12:12))),"")</f>
        <v/>
      </c>
      <c r="AA50" s="495" t="str">
        <f t="shared" si="554"/>
        <v/>
      </c>
      <c r="AB50" s="386" cm="1">
        <f t="array" ref="AB50">IFERROR(INDEX('Contratações Governo'!$I$1:$I$1000,SMALL(IF(AB$1='Contratações Governo'!$G$1:$G$1000,ROW('Contratações Governo'!$G$1:$G$1000)-ROW('Contratações Governo'!$G$1)+1),ROW(12:12))),"")</f>
        <v>10446.39</v>
      </c>
      <c r="AC50" s="495" t="b">
        <f t="shared" si="555"/>
        <v>1</v>
      </c>
      <c r="AD50" s="383" t="str" cm="1">
        <f t="array" ref="AD50">IFERROR(INDEX('Contratações Governo'!$I$1:$I$1000,SMALL(IF(AD$1='Contratações Governo'!$G$1:$G$1000,ROW('Contratações Governo'!$G$1:$G$1000)-ROW('Contratações Governo'!$G$1)+1),ROW(12:12))),"")</f>
        <v/>
      </c>
      <c r="AE50" s="495" t="str">
        <f t="shared" si="556"/>
        <v/>
      </c>
      <c r="AF50" s="385" t="str" cm="1">
        <f t="array" ref="AF50">IFERROR(INDEX('Contratações Governo'!$I$1:$I$1000,SMALL(IF(AF$1='Contratações Governo'!$G$1:$G$1000,ROW('Contratações Governo'!$G$1:$G$1000)-ROW('Contratações Governo'!$G$1)+1),ROW(12:12))),"")</f>
        <v/>
      </c>
      <c r="AG50" s="495" t="str">
        <f t="shared" si="557"/>
        <v/>
      </c>
      <c r="AH50" s="385" cm="1">
        <f t="array" ref="AH50">IFERROR(INDEX('Contratações Governo'!$I$1:$I$1000,SMALL(IF(AH$1='Contratações Governo'!$G$1:$G$1000,ROW('Contratações Governo'!$G$1:$G$1000)-ROW('Contratações Governo'!$G$1)+1),ROW(12:12))),"")</f>
        <v>12421.21</v>
      </c>
      <c r="AI50" s="495" t="b">
        <f t="shared" si="558"/>
        <v>0</v>
      </c>
      <c r="AJ50" s="276" t="str" cm="1">
        <f t="array" ref="AJ50">IFERROR(INDEX('Contratações Governo'!$I$1:$I$1000,SMALL(IF(AJ$1='Contratações Governo'!$G$1:$G$1000,ROW('Contratações Governo'!$G$1:$G$1000)-ROW('Contratações Governo'!$G$1)+1),ROW(12:12))),"")</f>
        <v/>
      </c>
      <c r="AK50" s="495" t="str">
        <f t="shared" si="559"/>
        <v/>
      </c>
      <c r="AL50" s="386" t="str" cm="1">
        <f t="array" ref="AL50">IFERROR(INDEX('Contratações Governo'!$I$1:$I$1000,SMALL(IF(AL$1='Contratações Governo'!$G$1:$G$1000,ROW('Contratações Governo'!$G$1:$G$1000)-ROW('Contratações Governo'!$G$1)+1),ROW(12:12))),"")</f>
        <v/>
      </c>
      <c r="AM50" s="495" t="str">
        <f t="shared" si="560"/>
        <v/>
      </c>
      <c r="AN50" s="386" t="str" cm="1">
        <f t="array" ref="AN50">IFERROR(INDEX('Contratações Governo'!$I$1:$I$1000,SMALL(IF(AN$1='Contratações Governo'!$G$1:$G$1000,ROW('Contratações Governo'!$G$1:$G$1000)-ROW('Contratações Governo'!$G$1)+1),ROW(12:12))),"")</f>
        <v/>
      </c>
      <c r="AO50" s="495" t="str">
        <f t="shared" si="561"/>
        <v/>
      </c>
      <c r="AP50" s="383" t="str" cm="1">
        <f t="array" ref="AP50">IFERROR(INDEX('Contratações Governo'!$I$1:$I$1000,SMALL(IF(AP$1='Contratações Governo'!$G$1:$G$1000,ROW('Contratações Governo'!$G$1:$G$1000)-ROW('Contratações Governo'!$G$1)+1),ROW(12:12))),"")</f>
        <v/>
      </c>
      <c r="AQ50" s="495" t="str">
        <f t="shared" si="562"/>
        <v/>
      </c>
      <c r="AR50" s="385" t="str" cm="1">
        <f t="array" ref="AR50">IFERROR(INDEX('Contratações Governo'!$I$1:$I$1000,SMALL(IF(AR$1='Contratações Governo'!$G$1:$G$1000,ROW('Contratações Governo'!$G$1:$G$1000)-ROW('Contratações Governo'!$G$1)+1),ROW(12:12))),"")</f>
        <v/>
      </c>
      <c r="AS50" s="495" t="str">
        <f t="shared" si="563"/>
        <v/>
      </c>
      <c r="AT50" s="385" t="str" cm="1">
        <f t="array" ref="AT50">IFERROR(INDEX('Contratações Governo'!$I$1:$I$1000,SMALL(IF(AT$1='Contratações Governo'!$G$1:$G$1000,ROW('Contratações Governo'!$G$1:$G$1000)-ROW('Contratações Governo'!$G$1)+1),ROW(12:12))),"")</f>
        <v/>
      </c>
      <c r="AU50" s="495" t="str">
        <f t="shared" si="564"/>
        <v/>
      </c>
      <c r="AV50" s="276" t="str" cm="1">
        <f t="array" ref="AV50">IFERROR(INDEX('Contratações Governo'!$I$1:$I$1000,SMALL(IF(AV$1='Contratações Governo'!$G$1:$G$1000,ROW('Contratações Governo'!$G$1:$G$1000)-ROW('Contratações Governo'!$G$1)+1),ROW(12:12))),"")</f>
        <v/>
      </c>
      <c r="AW50" s="495" t="str">
        <f t="shared" si="565"/>
        <v/>
      </c>
      <c r="AX50" s="386" t="str" cm="1">
        <f t="array" ref="AX50">IFERROR(INDEX('Contratações Governo'!$I$1:$I$1000,SMALL(IF(AX$1='Contratações Governo'!$G$1:$G$1000,ROW('Contratações Governo'!$G$1:$G$1000)-ROW('Contratações Governo'!$G$1)+1),ROW(12:12))),"")</f>
        <v/>
      </c>
      <c r="AY50" s="495" t="str">
        <f t="shared" si="566"/>
        <v/>
      </c>
      <c r="AZ50" s="386" t="str" cm="1">
        <f t="array" ref="AZ50">IFERROR(INDEX('Contratações Governo'!$I$1:$I$1000,SMALL(IF(AZ$1='Contratações Governo'!$G$1:$G$1000,ROW('Contratações Governo'!$G$1:$G$1000)-ROW('Contratações Governo'!$G$1)+1),ROW(12:12))),"")</f>
        <v/>
      </c>
      <c r="BA50" s="495" t="str">
        <f t="shared" ref="BA50" si="674">IF(AZ50="","",AND(AZ50&gt;=AZ$105,AZ50&lt;=AZ$104))</f>
        <v/>
      </c>
      <c r="BB50" s="383" t="str" cm="1">
        <f t="array" ref="BB50">IFERROR(INDEX('Contratações Governo'!$I$1:$I$1000,SMALL(IF(BB$1='Contratações Governo'!$G$1:$G$1000,ROW('Contratações Governo'!$G$1:$G$1000)-ROW('Contratações Governo'!$G$1)+1),ROW(12:12))),"")</f>
        <v/>
      </c>
      <c r="BC50" s="495" t="str">
        <f t="shared" ref="BC50" si="675">IF(BB50="","",AND(BB50&gt;=BB$105,BB50&lt;=BB$104))</f>
        <v/>
      </c>
      <c r="BD50" s="385" t="str" cm="1">
        <f t="array" ref="BD50">IFERROR(INDEX('Contratações Governo'!$I$1:$I$1000,SMALL(IF(BD$1='Contratações Governo'!$G$1:$G$1000,ROW('Contratações Governo'!$G$1:$G$1000)-ROW('Contratações Governo'!$G$1)+1),ROW(12:12))),"")</f>
        <v/>
      </c>
      <c r="BE50" s="495" t="str">
        <f t="shared" si="568"/>
        <v/>
      </c>
      <c r="BF50" s="385" t="str" cm="1">
        <f t="array" ref="BF50">IFERROR(INDEX('Contratações Governo'!$I$1:$I$1000,SMALL(IF(BF$1='Contratações Governo'!$G$1:$G$1000,ROW('Contratações Governo'!$G$1:$G$1000)-ROW('Contratações Governo'!$G$1)+1),ROW(12:12))),"")</f>
        <v/>
      </c>
      <c r="BG50" s="495" t="str">
        <f t="shared" si="569"/>
        <v/>
      </c>
      <c r="BH50" s="276" t="str" cm="1">
        <f t="array" ref="BH50">IFERROR(INDEX('Contratações Governo'!$I$1:$I$1000,SMALL(IF(BH$1='Contratações Governo'!$G$1:$G$1000,ROW('Contratações Governo'!$G$1:$G$1000)-ROW('Contratações Governo'!$G$1)+1),ROW(12:12))),"")</f>
        <v/>
      </c>
      <c r="BI50" s="495" t="str">
        <f t="shared" si="570"/>
        <v/>
      </c>
      <c r="BJ50" s="386" t="str" cm="1">
        <f t="array" ref="BJ50">IFERROR(INDEX('Contratações Governo'!$I$1:$I$1000,SMALL(IF(BJ$1='Contratações Governo'!$G$1:$G$1000,ROW('Contratações Governo'!$G$1:$G$1000)-ROW('Contratações Governo'!$G$1)+1),ROW(12:12))),"")</f>
        <v/>
      </c>
      <c r="BK50" s="495" t="str">
        <f t="shared" si="571"/>
        <v/>
      </c>
      <c r="BL50" s="386" t="str" cm="1">
        <f t="array" ref="BL50">IFERROR(INDEX('Contratações Governo'!$I$1:$I$1000,SMALL(IF(BL$1='Contratações Governo'!$G$1:$G$1000,ROW('Contratações Governo'!$G$1:$G$1000)-ROW('Contratações Governo'!$G$1)+1),ROW(12:12))),"")</f>
        <v/>
      </c>
      <c r="BM50" s="495" t="str">
        <f t="shared" si="572"/>
        <v/>
      </c>
      <c r="BN50" s="383" t="str" cm="1">
        <f t="array" ref="BN50">IFERROR(INDEX('Contratações Governo'!$I$1:$I$1000,SMALL(IF(BN$1='Contratações Governo'!$G$1:$G$1000,ROW('Contratações Governo'!$G$1:$G$1000)-ROW('Contratações Governo'!$G$1)+1),ROW(12:12))),"")</f>
        <v/>
      </c>
      <c r="BO50" s="520" t="str">
        <f t="shared" si="573"/>
        <v/>
      </c>
      <c r="BP50" s="386" t="str" cm="1">
        <f t="array" ref="BP50">IFERROR(INDEX('Contratações Governo'!$I$1:$I$1000,SMALL(IF(BP$1='Contratações Governo'!$G$1:$G$1000,ROW('Contratações Governo'!$G$1:$G$1000)-ROW('Contratações Governo'!$G$1)+1),ROW(12:12))),"")</f>
        <v/>
      </c>
      <c r="BQ50" s="495" t="str">
        <f t="shared" ref="BQ50" si="676">IF(BP50="","",AND(BP50&gt;=BP$105,BP50&lt;=BP$104))</f>
        <v/>
      </c>
      <c r="BR50" s="386" t="str" cm="1">
        <f t="array" ref="BR50">IFERROR(INDEX('Contratações Governo'!$I$1:$I$1000,SMALL(IF(BR$1='Contratações Governo'!$G$1:$G$1000,ROW('Contratações Governo'!$G$1:$G$1000)-ROW('Contratações Governo'!$G$1)+1),ROW(12:12))),"")</f>
        <v/>
      </c>
      <c r="BS50" s="520" t="str">
        <f t="shared" si="575"/>
        <v/>
      </c>
    </row>
    <row r="51" spans="1:71" x14ac:dyDescent="0.25">
      <c r="A51" s="692"/>
      <c r="B51" s="383" cm="1">
        <f t="array" ref="B51">IFERROR(INDEX('Contratações Governo'!$I$1:$I$1000,SMALL(IF(B$1='Contratações Governo'!$G$1:$G$1000,ROW('Contratações Governo'!$G$1:$G$1000)-ROW('Contratações Governo'!$G$1)+1),ROW(13:13))),"")</f>
        <v>3466.8765957446808</v>
      </c>
      <c r="C51" s="495" t="b">
        <f t="shared" si="576"/>
        <v>0</v>
      </c>
      <c r="D51" s="385" cm="1">
        <f t="array" ref="D51">IFERROR(INDEX('Contratações Governo'!$I$1:$I$1000,SMALL(IF(D$1='Contratações Governo'!$G$1:$G$1000,ROW('Contratações Governo'!$G$1:$G$1000)-ROW('Contratações Governo'!$G$1)+1),ROW(13:13))),"")</f>
        <v>1928</v>
      </c>
      <c r="E51" s="495" t="b">
        <f t="shared" si="577"/>
        <v>1</v>
      </c>
      <c r="F51" s="385" cm="1">
        <f t="array" ref="F51">IFERROR(INDEX('Contratações Governo'!$I$1:$I$1000,SMALL(IF(F$1='Contratações Governo'!$G$1:$G$1000,ROW('Contratações Governo'!$G$1:$G$1000)-ROW('Contratações Governo'!$G$1)+1),ROW(13:13))),"")</f>
        <v>2434.6799999999998</v>
      </c>
      <c r="G51" s="495" t="b">
        <f t="shared" ref="G51" si="677">IF(F51="","",AND(F51&gt;=F$105,F51&lt;=F$104))</f>
        <v>1</v>
      </c>
      <c r="H51" s="276" t="str" cm="1">
        <f t="array" ref="H51">IFERROR(INDEX('Contratações Governo'!$I$1:$I$1000,SMALL(IF(H$1='Contratações Governo'!$G$1:$G$1000,ROW('Contratações Governo'!$G$1:$G$1000)-ROW('Contratações Governo'!$G$1)+1),ROW(13:13))),"")</f>
        <v/>
      </c>
      <c r="I51" s="495" t="str">
        <f t="shared" ref="I51" si="678">IF(H51="","",AND(H51&gt;=H$105,H51&lt;=H$104))</f>
        <v/>
      </c>
      <c r="J51" s="386" t="str" cm="1">
        <f t="array" ref="J51">IFERROR(INDEX('Contratações Governo'!$I$1:$I$1000,SMALL(IF(J$1='Contratações Governo'!$G$1:$G$1000,ROW('Contratações Governo'!$G$1:$G$1000)-ROW('Contratações Governo'!$G$1)+1),ROW(13:13))),"")</f>
        <v/>
      </c>
      <c r="K51" s="495" t="str">
        <f t="shared" ref="K51" si="679">IF(J51="","",AND(J51&gt;=J$105,J51&lt;=J$104))</f>
        <v/>
      </c>
      <c r="L51" s="386" cm="1">
        <f t="array" ref="L51">IFERROR(INDEX('Contratações Governo'!$I$1:$I$1000,SMALL(IF(L$1='Contratações Governo'!$G$1:$G$1000,ROW('Contratações Governo'!$G$1:$G$1000)-ROW('Contratações Governo'!$G$1)+1),ROW(13:13))),"")</f>
        <v>2127.7199999999998</v>
      </c>
      <c r="M51" s="495" t="b">
        <f t="shared" ref="M51" si="680">IF(L51="","",AND(L51&gt;=L$105,L51&lt;=L$104))</f>
        <v>1</v>
      </c>
      <c r="N51" s="383" t="str" cm="1">
        <f t="array" ref="N51">IFERROR(INDEX('Contratações Governo'!$I$1:$I$1000,SMALL(IF(N$1='Contratações Governo'!$G$1:$G$1000,ROW('Contratações Governo'!$G$1:$G$1000)-ROW('Contratações Governo'!$G$1)+1),ROW(13:13))),"")</f>
        <v/>
      </c>
      <c r="O51" s="495" t="str">
        <f t="shared" si="549"/>
        <v/>
      </c>
      <c r="P51" s="276" t="str" cm="1">
        <f t="array" ref="P51">IFERROR(INDEX('Contratações Governo'!$I$1:$I$1000,SMALL(IF(P$1='Contratações Governo'!$G$1:$G$1000,ROW('Contratações Governo'!$G$1:$G$1000)-ROW('Contratações Governo'!$G$1)+1),ROW(13:13))),"")</f>
        <v/>
      </c>
      <c r="Q51" s="495" t="str">
        <f t="shared" si="550"/>
        <v/>
      </c>
      <c r="R51" s="386" cm="1">
        <f t="array" ref="R51">IFERROR(INDEX('Contratações Governo'!$I$1:$I$1000,SMALL(IF(R$1='Contratações Governo'!$G$1:$G$1000,ROW('Contratações Governo'!$G$1:$G$1000)-ROW('Contratações Governo'!$G$1)+1),ROW(13:13))),"")</f>
        <v>4475.3999999999996</v>
      </c>
      <c r="S51" s="495" t="b">
        <f t="shared" si="551"/>
        <v>1</v>
      </c>
      <c r="T51" s="386" cm="1">
        <f t="array" ref="T51">IFERROR(INDEX('Contratações Governo'!$I$1:$I$1000,SMALL(IF(T$1='Contratações Governo'!$G$1:$G$1000,ROW('Contratações Governo'!$G$1:$G$1000)-ROW('Contratações Governo'!$G$1)+1),ROW(13:13))),"")</f>
        <v>6885.96</v>
      </c>
      <c r="U51" s="495" t="b">
        <f t="shared" ref="U51" si="681">IF(T51="","",AND(T51&gt;=T$105,T51&lt;=T$104))</f>
        <v>1</v>
      </c>
      <c r="V51" s="383" t="str" cm="1">
        <f t="array" ref="V51">IFERROR(INDEX('Contratações Governo'!$I$1:$I$1000,SMALL(IF(V$1='Contratações Governo'!$G$1:$G$1000,ROW('Contratações Governo'!$G$1:$G$1000)-ROW('Contratações Governo'!$G$1)+1),ROW(13:13))),"")</f>
        <v/>
      </c>
      <c r="W51" s="495" t="str">
        <f t="shared" ref="W51" si="682">IF(V51="","",AND(V51&gt;=V$105,V51&lt;=V$104))</f>
        <v/>
      </c>
      <c r="X51" s="276" t="str" cm="1">
        <f t="array" ref="X51">IFERROR(INDEX('Contratações Governo'!$I$1:$I$1000,SMALL(IF(X$1='Contratações Governo'!$G$1:$G$1000,ROW('Contratações Governo'!$G$1:$G$1000)-ROW('Contratações Governo'!$G$1)+1),ROW(13:13))),"")</f>
        <v/>
      </c>
      <c r="Y51" s="495" t="str">
        <f t="shared" si="553"/>
        <v/>
      </c>
      <c r="Z51" s="386" t="str" cm="1">
        <f t="array" ref="Z51">IFERROR(INDEX('Contratações Governo'!$I$1:$I$1000,SMALL(IF(Z$1='Contratações Governo'!$G$1:$G$1000,ROW('Contratações Governo'!$G$1:$G$1000)-ROW('Contratações Governo'!$G$1)+1),ROW(13:13))),"")</f>
        <v/>
      </c>
      <c r="AA51" s="495" t="str">
        <f t="shared" si="554"/>
        <v/>
      </c>
      <c r="AB51" s="386" cm="1">
        <f t="array" ref="AB51">IFERROR(INDEX('Contratações Governo'!$I$1:$I$1000,SMALL(IF(AB$1='Contratações Governo'!$G$1:$G$1000,ROW('Contratações Governo'!$G$1:$G$1000)-ROW('Contratações Governo'!$G$1)+1),ROW(13:13))),"")</f>
        <v>13286.71</v>
      </c>
      <c r="AC51" s="495" t="b">
        <f t="shared" si="555"/>
        <v>0</v>
      </c>
      <c r="AD51" s="383" t="str" cm="1">
        <f t="array" ref="AD51">IFERROR(INDEX('Contratações Governo'!$I$1:$I$1000,SMALL(IF(AD$1='Contratações Governo'!$G$1:$G$1000,ROW('Contratações Governo'!$G$1:$G$1000)-ROW('Contratações Governo'!$G$1)+1),ROW(13:13))),"")</f>
        <v/>
      </c>
      <c r="AE51" s="495" t="str">
        <f t="shared" si="556"/>
        <v/>
      </c>
      <c r="AF51" s="385" t="str" cm="1">
        <f t="array" ref="AF51">IFERROR(INDEX('Contratações Governo'!$I$1:$I$1000,SMALL(IF(AF$1='Contratações Governo'!$G$1:$G$1000,ROW('Contratações Governo'!$G$1:$G$1000)-ROW('Contratações Governo'!$G$1)+1),ROW(13:13))),"")</f>
        <v/>
      </c>
      <c r="AG51" s="495" t="str">
        <f t="shared" si="557"/>
        <v/>
      </c>
      <c r="AH51" s="385" cm="1">
        <f t="array" ref="AH51">IFERROR(INDEX('Contratações Governo'!$I$1:$I$1000,SMALL(IF(AH$1='Contratações Governo'!$G$1:$G$1000,ROW('Contratações Governo'!$G$1:$G$1000)-ROW('Contratações Governo'!$G$1)+1),ROW(13:13))),"")</f>
        <v>7985.81</v>
      </c>
      <c r="AI51" s="495" t="b">
        <f t="shared" si="558"/>
        <v>1</v>
      </c>
      <c r="AJ51" s="276" t="str" cm="1">
        <f t="array" ref="AJ51">IFERROR(INDEX('Contratações Governo'!$I$1:$I$1000,SMALL(IF(AJ$1='Contratações Governo'!$G$1:$G$1000,ROW('Contratações Governo'!$G$1:$G$1000)-ROW('Contratações Governo'!$G$1)+1),ROW(13:13))),"")</f>
        <v/>
      </c>
      <c r="AK51" s="495" t="str">
        <f t="shared" si="559"/>
        <v/>
      </c>
      <c r="AL51" s="386" t="str" cm="1">
        <f t="array" ref="AL51">IFERROR(INDEX('Contratações Governo'!$I$1:$I$1000,SMALL(IF(AL$1='Contratações Governo'!$G$1:$G$1000,ROW('Contratações Governo'!$G$1:$G$1000)-ROW('Contratações Governo'!$G$1)+1),ROW(13:13))),"")</f>
        <v/>
      </c>
      <c r="AM51" s="495" t="str">
        <f t="shared" si="560"/>
        <v/>
      </c>
      <c r="AN51" s="386" t="str" cm="1">
        <f t="array" ref="AN51">IFERROR(INDEX('Contratações Governo'!$I$1:$I$1000,SMALL(IF(AN$1='Contratações Governo'!$G$1:$G$1000,ROW('Contratações Governo'!$G$1:$G$1000)-ROW('Contratações Governo'!$G$1)+1),ROW(13:13))),"")</f>
        <v/>
      </c>
      <c r="AO51" s="495" t="str">
        <f t="shared" si="561"/>
        <v/>
      </c>
      <c r="AP51" s="383" t="str" cm="1">
        <f t="array" ref="AP51">IFERROR(INDEX('Contratações Governo'!$I$1:$I$1000,SMALL(IF(AP$1='Contratações Governo'!$G$1:$G$1000,ROW('Contratações Governo'!$G$1:$G$1000)-ROW('Contratações Governo'!$G$1)+1),ROW(13:13))),"")</f>
        <v/>
      </c>
      <c r="AQ51" s="495" t="str">
        <f t="shared" si="562"/>
        <v/>
      </c>
      <c r="AR51" s="385" t="str" cm="1">
        <f t="array" ref="AR51">IFERROR(INDEX('Contratações Governo'!$I$1:$I$1000,SMALL(IF(AR$1='Contratações Governo'!$G$1:$G$1000,ROW('Contratações Governo'!$G$1:$G$1000)-ROW('Contratações Governo'!$G$1)+1),ROW(13:13))),"")</f>
        <v/>
      </c>
      <c r="AS51" s="495" t="str">
        <f t="shared" si="563"/>
        <v/>
      </c>
      <c r="AT51" s="385" t="str" cm="1">
        <f t="array" ref="AT51">IFERROR(INDEX('Contratações Governo'!$I$1:$I$1000,SMALL(IF(AT$1='Contratações Governo'!$G$1:$G$1000,ROW('Contratações Governo'!$G$1:$G$1000)-ROW('Contratações Governo'!$G$1)+1),ROW(13:13))),"")</f>
        <v/>
      </c>
      <c r="AU51" s="495" t="str">
        <f t="shared" si="564"/>
        <v/>
      </c>
      <c r="AV51" s="276" t="str" cm="1">
        <f t="array" ref="AV51">IFERROR(INDEX('Contratações Governo'!$I$1:$I$1000,SMALL(IF(AV$1='Contratações Governo'!$G$1:$G$1000,ROW('Contratações Governo'!$G$1:$G$1000)-ROW('Contratações Governo'!$G$1)+1),ROW(13:13))),"")</f>
        <v/>
      </c>
      <c r="AW51" s="495" t="str">
        <f t="shared" si="565"/>
        <v/>
      </c>
      <c r="AX51" s="386" t="str" cm="1">
        <f t="array" ref="AX51">IFERROR(INDEX('Contratações Governo'!$I$1:$I$1000,SMALL(IF(AX$1='Contratações Governo'!$G$1:$G$1000,ROW('Contratações Governo'!$G$1:$G$1000)-ROW('Contratações Governo'!$G$1)+1),ROW(13:13))),"")</f>
        <v/>
      </c>
      <c r="AY51" s="495" t="str">
        <f t="shared" si="566"/>
        <v/>
      </c>
      <c r="AZ51" s="386" t="str" cm="1">
        <f t="array" ref="AZ51">IFERROR(INDEX('Contratações Governo'!$I$1:$I$1000,SMALL(IF(AZ$1='Contratações Governo'!$G$1:$G$1000,ROW('Contratações Governo'!$G$1:$G$1000)-ROW('Contratações Governo'!$G$1)+1),ROW(13:13))),"")</f>
        <v/>
      </c>
      <c r="BA51" s="495" t="str">
        <f t="shared" ref="BA51" si="683">IF(AZ51="","",AND(AZ51&gt;=AZ$105,AZ51&lt;=AZ$104))</f>
        <v/>
      </c>
      <c r="BB51" s="383" t="str" cm="1">
        <f t="array" ref="BB51">IFERROR(INDEX('Contratações Governo'!$I$1:$I$1000,SMALL(IF(BB$1='Contratações Governo'!$G$1:$G$1000,ROW('Contratações Governo'!$G$1:$G$1000)-ROW('Contratações Governo'!$G$1)+1),ROW(13:13))),"")</f>
        <v/>
      </c>
      <c r="BC51" s="495" t="str">
        <f t="shared" ref="BC51" si="684">IF(BB51="","",AND(BB51&gt;=BB$105,BB51&lt;=BB$104))</f>
        <v/>
      </c>
      <c r="BD51" s="385" t="str" cm="1">
        <f t="array" ref="BD51">IFERROR(INDEX('Contratações Governo'!$I$1:$I$1000,SMALL(IF(BD$1='Contratações Governo'!$G$1:$G$1000,ROW('Contratações Governo'!$G$1:$G$1000)-ROW('Contratações Governo'!$G$1)+1),ROW(13:13))),"")</f>
        <v/>
      </c>
      <c r="BE51" s="495" t="str">
        <f t="shared" si="568"/>
        <v/>
      </c>
      <c r="BF51" s="385" t="str" cm="1">
        <f t="array" ref="BF51">IFERROR(INDEX('Contratações Governo'!$I$1:$I$1000,SMALL(IF(BF$1='Contratações Governo'!$G$1:$G$1000,ROW('Contratações Governo'!$G$1:$G$1000)-ROW('Contratações Governo'!$G$1)+1),ROW(13:13))),"")</f>
        <v/>
      </c>
      <c r="BG51" s="495" t="str">
        <f t="shared" si="569"/>
        <v/>
      </c>
      <c r="BH51" s="276" t="str" cm="1">
        <f t="array" ref="BH51">IFERROR(INDEX('Contratações Governo'!$I$1:$I$1000,SMALL(IF(BH$1='Contratações Governo'!$G$1:$G$1000,ROW('Contratações Governo'!$G$1:$G$1000)-ROW('Contratações Governo'!$G$1)+1),ROW(13:13))),"")</f>
        <v/>
      </c>
      <c r="BI51" s="495" t="str">
        <f t="shared" si="570"/>
        <v/>
      </c>
      <c r="BJ51" s="386" t="str" cm="1">
        <f t="array" ref="BJ51">IFERROR(INDEX('Contratações Governo'!$I$1:$I$1000,SMALL(IF(BJ$1='Contratações Governo'!$G$1:$G$1000,ROW('Contratações Governo'!$G$1:$G$1000)-ROW('Contratações Governo'!$G$1)+1),ROW(13:13))),"")</f>
        <v/>
      </c>
      <c r="BK51" s="495" t="str">
        <f t="shared" si="571"/>
        <v/>
      </c>
      <c r="BL51" s="386" t="str" cm="1">
        <f t="array" ref="BL51">IFERROR(INDEX('Contratações Governo'!$I$1:$I$1000,SMALL(IF(BL$1='Contratações Governo'!$G$1:$G$1000,ROW('Contratações Governo'!$G$1:$G$1000)-ROW('Contratações Governo'!$G$1)+1),ROW(13:13))),"")</f>
        <v/>
      </c>
      <c r="BM51" s="495" t="str">
        <f t="shared" si="572"/>
        <v/>
      </c>
      <c r="BN51" s="383" t="str" cm="1">
        <f t="array" ref="BN51">IFERROR(INDEX('Contratações Governo'!$I$1:$I$1000,SMALL(IF(BN$1='Contratações Governo'!$G$1:$G$1000,ROW('Contratações Governo'!$G$1:$G$1000)-ROW('Contratações Governo'!$G$1)+1),ROW(13:13))),"")</f>
        <v/>
      </c>
      <c r="BO51" s="520" t="str">
        <f t="shared" si="573"/>
        <v/>
      </c>
      <c r="BP51" s="386" t="str" cm="1">
        <f t="array" ref="BP51">IFERROR(INDEX('Contratações Governo'!$I$1:$I$1000,SMALL(IF(BP$1='Contratações Governo'!$G$1:$G$1000,ROW('Contratações Governo'!$G$1:$G$1000)-ROW('Contratações Governo'!$G$1)+1),ROW(13:13))),"")</f>
        <v/>
      </c>
      <c r="BQ51" s="495" t="str">
        <f t="shared" ref="BQ51" si="685">IF(BP51="","",AND(BP51&gt;=BP$105,BP51&lt;=BP$104))</f>
        <v/>
      </c>
      <c r="BR51" s="386" t="str" cm="1">
        <f t="array" ref="BR51">IFERROR(INDEX('Contratações Governo'!$I$1:$I$1000,SMALL(IF(BR$1='Contratações Governo'!$G$1:$G$1000,ROW('Contratações Governo'!$G$1:$G$1000)-ROW('Contratações Governo'!$G$1)+1),ROW(13:13))),"")</f>
        <v/>
      </c>
      <c r="BS51" s="520" t="str">
        <f t="shared" si="575"/>
        <v/>
      </c>
    </row>
    <row r="52" spans="1:71" x14ac:dyDescent="0.25">
      <c r="A52" s="692"/>
      <c r="B52" s="383" cm="1">
        <f t="array" ref="B52">IFERROR(INDEX('Contratações Governo'!$I$1:$I$1000,SMALL(IF(B$1='Contratações Governo'!$G$1:$G$1000,ROW('Contratações Governo'!$G$1:$G$1000)-ROW('Contratações Governo'!$G$1)+1),ROW(14:14))),"")</f>
        <v>1327.64</v>
      </c>
      <c r="C52" s="495" t="b">
        <f t="shared" si="576"/>
        <v>1</v>
      </c>
      <c r="D52" s="385" cm="1">
        <f t="array" ref="D52">IFERROR(INDEX('Contratações Governo'!$I$1:$I$1000,SMALL(IF(D$1='Contratações Governo'!$G$1:$G$1000,ROW('Contratações Governo'!$G$1:$G$1000)-ROW('Contratações Governo'!$G$1)+1),ROW(14:14))),"")</f>
        <v>3711.8978723404252</v>
      </c>
      <c r="E52" s="495" t="b">
        <f t="shared" si="577"/>
        <v>0</v>
      </c>
      <c r="F52" s="385" cm="1">
        <f t="array" ref="F52">IFERROR(INDEX('Contratações Governo'!$I$1:$I$1000,SMALL(IF(F$1='Contratações Governo'!$G$1:$G$1000,ROW('Contratações Governo'!$G$1:$G$1000)-ROW('Contratações Governo'!$G$1)+1),ROW(14:14))),"")</f>
        <v>2957.94</v>
      </c>
      <c r="G52" s="495" t="b">
        <f t="shared" ref="G52" si="686">IF(F52="","",AND(F52&gt;=F$105,F52&lt;=F$104))</f>
        <v>1</v>
      </c>
      <c r="H52" s="276" t="str" cm="1">
        <f t="array" ref="H52">IFERROR(INDEX('Contratações Governo'!$I$1:$I$1000,SMALL(IF(H$1='Contratações Governo'!$G$1:$G$1000,ROW('Contratações Governo'!$G$1:$G$1000)-ROW('Contratações Governo'!$G$1)+1),ROW(14:14))),"")</f>
        <v/>
      </c>
      <c r="I52" s="495" t="str">
        <f t="shared" ref="I52" si="687">IF(H52="","",AND(H52&gt;=H$105,H52&lt;=H$104))</f>
        <v/>
      </c>
      <c r="J52" s="386" t="str" cm="1">
        <f t="array" ref="J52">IFERROR(INDEX('Contratações Governo'!$I$1:$I$1000,SMALL(IF(J$1='Contratações Governo'!$G$1:$G$1000,ROW('Contratações Governo'!$G$1:$G$1000)-ROW('Contratações Governo'!$G$1)+1),ROW(14:14))),"")</f>
        <v/>
      </c>
      <c r="K52" s="495" t="str">
        <f t="shared" ref="K52" si="688">IF(J52="","",AND(J52&gt;=J$105,J52&lt;=J$104))</f>
        <v/>
      </c>
      <c r="L52" s="386" cm="1">
        <f t="array" ref="L52">IFERROR(INDEX('Contratações Governo'!$I$1:$I$1000,SMALL(IF(L$1='Contratações Governo'!$G$1:$G$1000,ROW('Contratações Governo'!$G$1:$G$1000)-ROW('Contratações Governo'!$G$1)+1),ROW(14:14))),"")</f>
        <v>2127.7199999999998</v>
      </c>
      <c r="M52" s="495" t="b">
        <f t="shared" ref="M52" si="689">IF(L52="","",AND(L52&gt;=L$105,L52&lt;=L$104))</f>
        <v>1</v>
      </c>
      <c r="N52" s="383" t="str" cm="1">
        <f t="array" ref="N52">IFERROR(INDEX('Contratações Governo'!$I$1:$I$1000,SMALL(IF(N$1='Contratações Governo'!$G$1:$G$1000,ROW('Contratações Governo'!$G$1:$G$1000)-ROW('Contratações Governo'!$G$1)+1),ROW(14:14))),"")</f>
        <v/>
      </c>
      <c r="O52" s="495" t="str">
        <f t="shared" si="549"/>
        <v/>
      </c>
      <c r="P52" s="276" t="str" cm="1">
        <f t="array" ref="P52">IFERROR(INDEX('Contratações Governo'!$I$1:$I$1000,SMALL(IF(P$1='Contratações Governo'!$G$1:$G$1000,ROW('Contratações Governo'!$G$1:$G$1000)-ROW('Contratações Governo'!$G$1)+1),ROW(14:14))),"")</f>
        <v/>
      </c>
      <c r="Q52" s="495" t="str">
        <f t="shared" si="550"/>
        <v/>
      </c>
      <c r="R52" s="386" cm="1">
        <f t="array" ref="R52">IFERROR(INDEX('Contratações Governo'!$I$1:$I$1000,SMALL(IF(R$1='Contratações Governo'!$G$1:$G$1000,ROW('Contratações Governo'!$G$1:$G$1000)-ROW('Contratações Governo'!$G$1)+1),ROW(14:14))),"")</f>
        <v>5000</v>
      </c>
      <c r="S52" s="495" t="b">
        <f t="shared" si="551"/>
        <v>1</v>
      </c>
      <c r="T52" s="386" cm="1">
        <f t="array" ref="T52">IFERROR(INDEX('Contratações Governo'!$I$1:$I$1000,SMALL(IF(T$1='Contratações Governo'!$G$1:$G$1000,ROW('Contratações Governo'!$G$1:$G$1000)-ROW('Contratações Governo'!$G$1)+1),ROW(14:14))),"")</f>
        <v>6885.96</v>
      </c>
      <c r="U52" s="495" t="b">
        <f t="shared" ref="U52" si="690">IF(T52="","",AND(T52&gt;=T$105,T52&lt;=T$104))</f>
        <v>1</v>
      </c>
      <c r="V52" s="383" t="str" cm="1">
        <f t="array" ref="V52">IFERROR(INDEX('Contratações Governo'!$I$1:$I$1000,SMALL(IF(V$1='Contratações Governo'!$G$1:$G$1000,ROW('Contratações Governo'!$G$1:$G$1000)-ROW('Contratações Governo'!$G$1)+1),ROW(14:14))),"")</f>
        <v/>
      </c>
      <c r="W52" s="495" t="str">
        <f t="shared" ref="W52" si="691">IF(V52="","",AND(V52&gt;=V$105,V52&lt;=V$104))</f>
        <v/>
      </c>
      <c r="X52" s="276" t="str" cm="1">
        <f t="array" ref="X52">IFERROR(INDEX('Contratações Governo'!$I$1:$I$1000,SMALL(IF(X$1='Contratações Governo'!$G$1:$G$1000,ROW('Contratações Governo'!$G$1:$G$1000)-ROW('Contratações Governo'!$G$1)+1),ROW(14:14))),"")</f>
        <v/>
      </c>
      <c r="Y52" s="495" t="str">
        <f t="shared" si="553"/>
        <v/>
      </c>
      <c r="Z52" s="386" t="str" cm="1">
        <f t="array" ref="Z52">IFERROR(INDEX('Contratações Governo'!$I$1:$I$1000,SMALL(IF(Z$1='Contratações Governo'!$G$1:$G$1000,ROW('Contratações Governo'!$G$1:$G$1000)-ROW('Contratações Governo'!$G$1)+1),ROW(14:14))),"")</f>
        <v/>
      </c>
      <c r="AA52" s="495" t="str">
        <f t="shared" si="554"/>
        <v/>
      </c>
      <c r="AB52" s="386" t="str" cm="1">
        <f t="array" ref="AB52">IFERROR(INDEX('Contratações Governo'!$I$1:$I$1000,SMALL(IF(AB$1='Contratações Governo'!$G$1:$G$1000,ROW('Contratações Governo'!$G$1:$G$1000)-ROW('Contratações Governo'!$G$1)+1),ROW(14:14))),"")</f>
        <v/>
      </c>
      <c r="AC52" s="495" t="str">
        <f t="shared" si="555"/>
        <v/>
      </c>
      <c r="AD52" s="383" t="str" cm="1">
        <f t="array" ref="AD52">IFERROR(INDEX('Contratações Governo'!$I$1:$I$1000,SMALL(IF(AD$1='Contratações Governo'!$G$1:$G$1000,ROW('Contratações Governo'!$G$1:$G$1000)-ROW('Contratações Governo'!$G$1)+1),ROW(14:14))),"")</f>
        <v/>
      </c>
      <c r="AE52" s="495" t="str">
        <f t="shared" si="556"/>
        <v/>
      </c>
      <c r="AF52" s="385" t="str" cm="1">
        <f t="array" ref="AF52">IFERROR(INDEX('Contratações Governo'!$I$1:$I$1000,SMALL(IF(AF$1='Contratações Governo'!$G$1:$G$1000,ROW('Contratações Governo'!$G$1:$G$1000)-ROW('Contratações Governo'!$G$1)+1),ROW(14:14))),"")</f>
        <v/>
      </c>
      <c r="AG52" s="495" t="str">
        <f t="shared" si="557"/>
        <v/>
      </c>
      <c r="AH52" s="385" t="str" cm="1">
        <f t="array" ref="AH52">IFERROR(INDEX('Contratações Governo'!$I$1:$I$1000,SMALL(IF(AH$1='Contratações Governo'!$G$1:$G$1000,ROW('Contratações Governo'!$G$1:$G$1000)-ROW('Contratações Governo'!$G$1)+1),ROW(14:14))),"")</f>
        <v/>
      </c>
      <c r="AI52" s="495" t="str">
        <f t="shared" si="558"/>
        <v/>
      </c>
      <c r="AJ52" s="276" t="str" cm="1">
        <f t="array" ref="AJ52">IFERROR(INDEX('Contratações Governo'!$I$1:$I$1000,SMALL(IF(AJ$1='Contratações Governo'!$G$1:$G$1000,ROW('Contratações Governo'!$G$1:$G$1000)-ROW('Contratações Governo'!$G$1)+1),ROW(14:14))),"")</f>
        <v/>
      </c>
      <c r="AK52" s="495" t="str">
        <f t="shared" si="559"/>
        <v/>
      </c>
      <c r="AL52" s="386" t="str" cm="1">
        <f t="array" ref="AL52">IFERROR(INDEX('Contratações Governo'!$I$1:$I$1000,SMALL(IF(AL$1='Contratações Governo'!$G$1:$G$1000,ROW('Contratações Governo'!$G$1:$G$1000)-ROW('Contratações Governo'!$G$1)+1),ROW(14:14))),"")</f>
        <v/>
      </c>
      <c r="AM52" s="495" t="str">
        <f t="shared" si="560"/>
        <v/>
      </c>
      <c r="AN52" s="386" t="str" cm="1">
        <f t="array" ref="AN52">IFERROR(INDEX('Contratações Governo'!$I$1:$I$1000,SMALL(IF(AN$1='Contratações Governo'!$G$1:$G$1000,ROW('Contratações Governo'!$G$1:$G$1000)-ROW('Contratações Governo'!$G$1)+1),ROW(14:14))),"")</f>
        <v/>
      </c>
      <c r="AO52" s="495" t="str">
        <f t="shared" si="561"/>
        <v/>
      </c>
      <c r="AP52" s="383" t="str" cm="1">
        <f t="array" ref="AP52">IFERROR(INDEX('Contratações Governo'!$I$1:$I$1000,SMALL(IF(AP$1='Contratações Governo'!$G$1:$G$1000,ROW('Contratações Governo'!$G$1:$G$1000)-ROW('Contratações Governo'!$G$1)+1),ROW(14:14))),"")</f>
        <v/>
      </c>
      <c r="AQ52" s="495" t="str">
        <f t="shared" si="562"/>
        <v/>
      </c>
      <c r="AR52" s="385" t="str" cm="1">
        <f t="array" ref="AR52">IFERROR(INDEX('Contratações Governo'!$I$1:$I$1000,SMALL(IF(AR$1='Contratações Governo'!$G$1:$G$1000,ROW('Contratações Governo'!$G$1:$G$1000)-ROW('Contratações Governo'!$G$1)+1),ROW(14:14))),"")</f>
        <v/>
      </c>
      <c r="AS52" s="495" t="str">
        <f t="shared" si="563"/>
        <v/>
      </c>
      <c r="AT52" s="385" t="str" cm="1">
        <f t="array" ref="AT52">IFERROR(INDEX('Contratações Governo'!$I$1:$I$1000,SMALL(IF(AT$1='Contratações Governo'!$G$1:$G$1000,ROW('Contratações Governo'!$G$1:$G$1000)-ROW('Contratações Governo'!$G$1)+1),ROW(14:14))),"")</f>
        <v/>
      </c>
      <c r="AU52" s="495" t="str">
        <f t="shared" si="564"/>
        <v/>
      </c>
      <c r="AV52" s="276" t="str" cm="1">
        <f t="array" ref="AV52">IFERROR(INDEX('Contratações Governo'!$I$1:$I$1000,SMALL(IF(AV$1='Contratações Governo'!$G$1:$G$1000,ROW('Contratações Governo'!$G$1:$G$1000)-ROW('Contratações Governo'!$G$1)+1),ROW(14:14))),"")</f>
        <v/>
      </c>
      <c r="AW52" s="495" t="str">
        <f t="shared" si="565"/>
        <v/>
      </c>
      <c r="AX52" s="386" t="str" cm="1">
        <f t="array" ref="AX52">IFERROR(INDEX('Contratações Governo'!$I$1:$I$1000,SMALL(IF(AX$1='Contratações Governo'!$G$1:$G$1000,ROW('Contratações Governo'!$G$1:$G$1000)-ROW('Contratações Governo'!$G$1)+1),ROW(14:14))),"")</f>
        <v/>
      </c>
      <c r="AY52" s="495" t="str">
        <f t="shared" si="566"/>
        <v/>
      </c>
      <c r="AZ52" s="386" t="str" cm="1">
        <f t="array" ref="AZ52">IFERROR(INDEX('Contratações Governo'!$I$1:$I$1000,SMALL(IF(AZ$1='Contratações Governo'!$G$1:$G$1000,ROW('Contratações Governo'!$G$1:$G$1000)-ROW('Contratações Governo'!$G$1)+1),ROW(14:14))),"")</f>
        <v/>
      </c>
      <c r="BA52" s="495" t="str">
        <f t="shared" ref="BA52" si="692">IF(AZ52="","",AND(AZ52&gt;=AZ$105,AZ52&lt;=AZ$104))</f>
        <v/>
      </c>
      <c r="BB52" s="383" t="str" cm="1">
        <f t="array" ref="BB52">IFERROR(INDEX('Contratações Governo'!$I$1:$I$1000,SMALL(IF(BB$1='Contratações Governo'!$G$1:$G$1000,ROW('Contratações Governo'!$G$1:$G$1000)-ROW('Contratações Governo'!$G$1)+1),ROW(14:14))),"")</f>
        <v/>
      </c>
      <c r="BC52" s="495" t="str">
        <f t="shared" ref="BC52" si="693">IF(BB52="","",AND(BB52&gt;=BB$105,BB52&lt;=BB$104))</f>
        <v/>
      </c>
      <c r="BD52" s="385" t="str" cm="1">
        <f t="array" ref="BD52">IFERROR(INDEX('Contratações Governo'!$I$1:$I$1000,SMALL(IF(BD$1='Contratações Governo'!$G$1:$G$1000,ROW('Contratações Governo'!$G$1:$G$1000)-ROW('Contratações Governo'!$G$1)+1),ROW(14:14))),"")</f>
        <v/>
      </c>
      <c r="BE52" s="495" t="str">
        <f t="shared" si="568"/>
        <v/>
      </c>
      <c r="BF52" s="385" t="str" cm="1">
        <f t="array" ref="BF52">IFERROR(INDEX('Contratações Governo'!$I$1:$I$1000,SMALL(IF(BF$1='Contratações Governo'!$G$1:$G$1000,ROW('Contratações Governo'!$G$1:$G$1000)-ROW('Contratações Governo'!$G$1)+1),ROW(14:14))),"")</f>
        <v/>
      </c>
      <c r="BG52" s="495" t="str">
        <f t="shared" si="569"/>
        <v/>
      </c>
      <c r="BH52" s="276" t="str" cm="1">
        <f t="array" ref="BH52">IFERROR(INDEX('Contratações Governo'!$I$1:$I$1000,SMALL(IF(BH$1='Contratações Governo'!$G$1:$G$1000,ROW('Contratações Governo'!$G$1:$G$1000)-ROW('Contratações Governo'!$G$1)+1),ROW(14:14))),"")</f>
        <v/>
      </c>
      <c r="BI52" s="495" t="str">
        <f t="shared" si="570"/>
        <v/>
      </c>
      <c r="BJ52" s="386" t="str" cm="1">
        <f t="array" ref="BJ52">IFERROR(INDEX('Contratações Governo'!$I$1:$I$1000,SMALL(IF(BJ$1='Contratações Governo'!$G$1:$G$1000,ROW('Contratações Governo'!$G$1:$G$1000)-ROW('Contratações Governo'!$G$1)+1),ROW(14:14))),"")</f>
        <v/>
      </c>
      <c r="BK52" s="495" t="str">
        <f t="shared" si="571"/>
        <v/>
      </c>
      <c r="BL52" s="386" t="str" cm="1">
        <f t="array" ref="BL52">IFERROR(INDEX('Contratações Governo'!$I$1:$I$1000,SMALL(IF(BL$1='Contratações Governo'!$G$1:$G$1000,ROW('Contratações Governo'!$G$1:$G$1000)-ROW('Contratações Governo'!$G$1)+1),ROW(14:14))),"")</f>
        <v/>
      </c>
      <c r="BM52" s="495" t="str">
        <f t="shared" si="572"/>
        <v/>
      </c>
      <c r="BN52" s="383" t="str" cm="1">
        <f t="array" ref="BN52">IFERROR(INDEX('Contratações Governo'!$I$1:$I$1000,SMALL(IF(BN$1='Contratações Governo'!$G$1:$G$1000,ROW('Contratações Governo'!$G$1:$G$1000)-ROW('Contratações Governo'!$G$1)+1),ROW(14:14))),"")</f>
        <v/>
      </c>
      <c r="BO52" s="520" t="str">
        <f t="shared" si="573"/>
        <v/>
      </c>
      <c r="BP52" s="386" t="str" cm="1">
        <f t="array" ref="BP52">IFERROR(INDEX('Contratações Governo'!$I$1:$I$1000,SMALL(IF(BP$1='Contratações Governo'!$G$1:$G$1000,ROW('Contratações Governo'!$G$1:$G$1000)-ROW('Contratações Governo'!$G$1)+1),ROW(14:14))),"")</f>
        <v/>
      </c>
      <c r="BQ52" s="495" t="str">
        <f t="shared" ref="BQ52" si="694">IF(BP52="","",AND(BP52&gt;=BP$105,BP52&lt;=BP$104))</f>
        <v/>
      </c>
      <c r="BR52" s="386" t="str" cm="1">
        <f t="array" ref="BR52">IFERROR(INDEX('Contratações Governo'!$I$1:$I$1000,SMALL(IF(BR$1='Contratações Governo'!$G$1:$G$1000,ROW('Contratações Governo'!$G$1:$G$1000)-ROW('Contratações Governo'!$G$1)+1),ROW(14:14))),"")</f>
        <v/>
      </c>
      <c r="BS52" s="520" t="str">
        <f t="shared" si="575"/>
        <v/>
      </c>
    </row>
    <row r="53" spans="1:71" x14ac:dyDescent="0.25">
      <c r="A53" s="692"/>
      <c r="B53" s="383" cm="1">
        <f t="array" ref="B53">IFERROR(INDEX('Contratações Governo'!$I$1:$I$1000,SMALL(IF(B$1='Contratações Governo'!$G$1:$G$1000,ROW('Contratações Governo'!$G$1:$G$1000)-ROW('Contratações Governo'!$G$1)+1),ROW(15:15))),"")</f>
        <v>1600</v>
      </c>
      <c r="C53" s="495" t="b">
        <f t="shared" si="576"/>
        <v>1</v>
      </c>
      <c r="D53" s="385" cm="1">
        <f t="array" ref="D53">IFERROR(INDEX('Contratações Governo'!$I$1:$I$1000,SMALL(IF(D$1='Contratações Governo'!$G$1:$G$1000,ROW('Contratações Governo'!$G$1:$G$1000)-ROW('Contratações Governo'!$G$1)+1),ROW(15:15))),"")</f>
        <v>2245.3000000000002</v>
      </c>
      <c r="E53" s="495" t="b">
        <f t="shared" si="577"/>
        <v>1</v>
      </c>
      <c r="F53" s="385" cm="1">
        <f t="array" ref="F53">IFERROR(INDEX('Contratações Governo'!$I$1:$I$1000,SMALL(IF(F$1='Contratações Governo'!$G$1:$G$1000,ROW('Contratações Governo'!$G$1:$G$1000)-ROW('Contratações Governo'!$G$1)+1),ROW(15:15))),"")</f>
        <v>2584.3000000000002</v>
      </c>
      <c r="G53" s="495" t="b">
        <f t="shared" ref="G53" si="695">IF(F53="","",AND(F53&gt;=F$105,F53&lt;=F$104))</f>
        <v>1</v>
      </c>
      <c r="H53" s="276" t="str" cm="1">
        <f t="array" ref="H53">IFERROR(INDEX('Contratações Governo'!$I$1:$I$1000,SMALL(IF(H$1='Contratações Governo'!$G$1:$G$1000,ROW('Contratações Governo'!$G$1:$G$1000)-ROW('Contratações Governo'!$G$1)+1),ROW(15:15))),"")</f>
        <v/>
      </c>
      <c r="I53" s="495" t="str">
        <f t="shared" ref="I53" si="696">IF(H53="","",AND(H53&gt;=H$105,H53&lt;=H$104))</f>
        <v/>
      </c>
      <c r="J53" s="386" t="str" cm="1">
        <f t="array" ref="J53">IFERROR(INDEX('Contratações Governo'!$I$1:$I$1000,SMALL(IF(J$1='Contratações Governo'!$G$1:$G$1000,ROW('Contratações Governo'!$G$1:$G$1000)-ROW('Contratações Governo'!$G$1)+1),ROW(15:15))),"")</f>
        <v/>
      </c>
      <c r="K53" s="495" t="str">
        <f t="shared" ref="K53" si="697">IF(J53="","",AND(J53&gt;=J$105,J53&lt;=J$104))</f>
        <v/>
      </c>
      <c r="L53" s="386" cm="1">
        <f t="array" ref="L53">IFERROR(INDEX('Contratações Governo'!$I$1:$I$1000,SMALL(IF(L$1='Contratações Governo'!$G$1:$G$1000,ROW('Contratações Governo'!$G$1:$G$1000)-ROW('Contratações Governo'!$G$1)+1),ROW(15:15))),"")</f>
        <v>2127.7199999999998</v>
      </c>
      <c r="M53" s="495" t="b">
        <f t="shared" ref="M53" si="698">IF(L53="","",AND(L53&gt;=L$105,L53&lt;=L$104))</f>
        <v>1</v>
      </c>
      <c r="N53" s="383" t="str" cm="1">
        <f t="array" ref="N53">IFERROR(INDEX('Contratações Governo'!$I$1:$I$1000,SMALL(IF(N$1='Contratações Governo'!$G$1:$G$1000,ROW('Contratações Governo'!$G$1:$G$1000)-ROW('Contratações Governo'!$G$1)+1),ROW(15:15))),"")</f>
        <v/>
      </c>
      <c r="O53" s="495" t="str">
        <f t="shared" si="549"/>
        <v/>
      </c>
      <c r="P53" s="276" t="str" cm="1">
        <f t="array" ref="P53">IFERROR(INDEX('Contratações Governo'!$I$1:$I$1000,SMALL(IF(P$1='Contratações Governo'!$G$1:$G$1000,ROW('Contratações Governo'!$G$1:$G$1000)-ROW('Contratações Governo'!$G$1)+1),ROW(15:15))),"")</f>
        <v/>
      </c>
      <c r="Q53" s="495" t="str">
        <f t="shared" si="550"/>
        <v/>
      </c>
      <c r="R53" s="386" cm="1">
        <f t="array" ref="R53">IFERROR(INDEX('Contratações Governo'!$I$1:$I$1000,SMALL(IF(R$1='Contratações Governo'!$G$1:$G$1000,ROW('Contratações Governo'!$G$1:$G$1000)-ROW('Contratações Governo'!$G$1)+1),ROW(15:15))),"")</f>
        <v>5000</v>
      </c>
      <c r="S53" s="495" t="b">
        <f t="shared" si="551"/>
        <v>1</v>
      </c>
      <c r="T53" s="386" cm="1">
        <f t="array" ref="T53">IFERROR(INDEX('Contratações Governo'!$I$1:$I$1000,SMALL(IF(T$1='Contratações Governo'!$G$1:$G$1000,ROW('Contratações Governo'!$G$1:$G$1000)-ROW('Contratações Governo'!$G$1)+1),ROW(15:15))),"")</f>
        <v>6592.11</v>
      </c>
      <c r="U53" s="495" t="b">
        <f t="shared" ref="U53" si="699">IF(T53="","",AND(T53&gt;=T$105,T53&lt;=T$104))</f>
        <v>1</v>
      </c>
      <c r="V53" s="383" t="str" cm="1">
        <f t="array" ref="V53">IFERROR(INDEX('Contratações Governo'!$I$1:$I$1000,SMALL(IF(V$1='Contratações Governo'!$G$1:$G$1000,ROW('Contratações Governo'!$G$1:$G$1000)-ROW('Contratações Governo'!$G$1)+1),ROW(15:15))),"")</f>
        <v/>
      </c>
      <c r="W53" s="495" t="str">
        <f t="shared" ref="W53" si="700">IF(V53="","",AND(V53&gt;=V$105,V53&lt;=V$104))</f>
        <v/>
      </c>
      <c r="X53" s="276" t="str" cm="1">
        <f t="array" ref="X53">IFERROR(INDEX('Contratações Governo'!$I$1:$I$1000,SMALL(IF(X$1='Contratações Governo'!$G$1:$G$1000,ROW('Contratações Governo'!$G$1:$G$1000)-ROW('Contratações Governo'!$G$1)+1),ROW(15:15))),"")</f>
        <v/>
      </c>
      <c r="Y53" s="495" t="str">
        <f t="shared" si="553"/>
        <v/>
      </c>
      <c r="Z53" s="386" t="str" cm="1">
        <f t="array" ref="Z53">IFERROR(INDEX('Contratações Governo'!$I$1:$I$1000,SMALL(IF(Z$1='Contratações Governo'!$G$1:$G$1000,ROW('Contratações Governo'!$G$1:$G$1000)-ROW('Contratações Governo'!$G$1)+1),ROW(15:15))),"")</f>
        <v/>
      </c>
      <c r="AA53" s="495" t="str">
        <f t="shared" si="554"/>
        <v/>
      </c>
      <c r="AB53" s="386" t="str" cm="1">
        <f t="array" ref="AB53">IFERROR(INDEX('Contratações Governo'!$I$1:$I$1000,SMALL(IF(AB$1='Contratações Governo'!$G$1:$G$1000,ROW('Contratações Governo'!$G$1:$G$1000)-ROW('Contratações Governo'!$G$1)+1),ROW(15:15))),"")</f>
        <v/>
      </c>
      <c r="AC53" s="495" t="str">
        <f t="shared" si="555"/>
        <v/>
      </c>
      <c r="AD53" s="383" t="str" cm="1">
        <f t="array" ref="AD53">IFERROR(INDEX('Contratações Governo'!$I$1:$I$1000,SMALL(IF(AD$1='Contratações Governo'!$G$1:$G$1000,ROW('Contratações Governo'!$G$1:$G$1000)-ROW('Contratações Governo'!$G$1)+1),ROW(15:15))),"")</f>
        <v/>
      </c>
      <c r="AE53" s="495" t="str">
        <f t="shared" si="556"/>
        <v/>
      </c>
      <c r="AF53" s="385" t="str" cm="1">
        <f t="array" ref="AF53">IFERROR(INDEX('Contratações Governo'!$I$1:$I$1000,SMALL(IF(AF$1='Contratações Governo'!$G$1:$G$1000,ROW('Contratações Governo'!$G$1:$G$1000)-ROW('Contratações Governo'!$G$1)+1),ROW(15:15))),"")</f>
        <v/>
      </c>
      <c r="AG53" s="495" t="str">
        <f t="shared" si="557"/>
        <v/>
      </c>
      <c r="AH53" s="385" t="str" cm="1">
        <f t="array" ref="AH53">IFERROR(INDEX('Contratações Governo'!$I$1:$I$1000,SMALL(IF(AH$1='Contratações Governo'!$G$1:$G$1000,ROW('Contratações Governo'!$G$1:$G$1000)-ROW('Contratações Governo'!$G$1)+1),ROW(15:15))),"")</f>
        <v/>
      </c>
      <c r="AI53" s="495" t="str">
        <f t="shared" si="558"/>
        <v/>
      </c>
      <c r="AJ53" s="276" t="str" cm="1">
        <f t="array" ref="AJ53">IFERROR(INDEX('Contratações Governo'!$I$1:$I$1000,SMALL(IF(AJ$1='Contratações Governo'!$G$1:$G$1000,ROW('Contratações Governo'!$G$1:$G$1000)-ROW('Contratações Governo'!$G$1)+1),ROW(15:15))),"")</f>
        <v/>
      </c>
      <c r="AK53" s="495" t="str">
        <f t="shared" si="559"/>
        <v/>
      </c>
      <c r="AL53" s="386" t="str" cm="1">
        <f t="array" ref="AL53">IFERROR(INDEX('Contratações Governo'!$I$1:$I$1000,SMALL(IF(AL$1='Contratações Governo'!$G$1:$G$1000,ROW('Contratações Governo'!$G$1:$G$1000)-ROW('Contratações Governo'!$G$1)+1),ROW(15:15))),"")</f>
        <v/>
      </c>
      <c r="AM53" s="495" t="str">
        <f t="shared" si="560"/>
        <v/>
      </c>
      <c r="AN53" s="386" t="str" cm="1">
        <f t="array" ref="AN53">IFERROR(INDEX('Contratações Governo'!$I$1:$I$1000,SMALL(IF(AN$1='Contratações Governo'!$G$1:$G$1000,ROW('Contratações Governo'!$G$1:$G$1000)-ROW('Contratações Governo'!$G$1)+1),ROW(15:15))),"")</f>
        <v/>
      </c>
      <c r="AO53" s="495" t="str">
        <f t="shared" si="561"/>
        <v/>
      </c>
      <c r="AP53" s="383" t="str" cm="1">
        <f t="array" ref="AP53">IFERROR(INDEX('Contratações Governo'!$I$1:$I$1000,SMALL(IF(AP$1='Contratações Governo'!$G$1:$G$1000,ROW('Contratações Governo'!$G$1:$G$1000)-ROW('Contratações Governo'!$G$1)+1),ROW(15:15))),"")</f>
        <v/>
      </c>
      <c r="AQ53" s="495" t="str">
        <f t="shared" si="562"/>
        <v/>
      </c>
      <c r="AR53" s="385" t="str" cm="1">
        <f t="array" ref="AR53">IFERROR(INDEX('Contratações Governo'!$I$1:$I$1000,SMALL(IF(AR$1='Contratações Governo'!$G$1:$G$1000,ROW('Contratações Governo'!$G$1:$G$1000)-ROW('Contratações Governo'!$G$1)+1),ROW(15:15))),"")</f>
        <v/>
      </c>
      <c r="AS53" s="495" t="str">
        <f t="shared" si="563"/>
        <v/>
      </c>
      <c r="AT53" s="385" t="str" cm="1">
        <f t="array" ref="AT53">IFERROR(INDEX('Contratações Governo'!$I$1:$I$1000,SMALL(IF(AT$1='Contratações Governo'!$G$1:$G$1000,ROW('Contratações Governo'!$G$1:$G$1000)-ROW('Contratações Governo'!$G$1)+1),ROW(15:15))),"")</f>
        <v/>
      </c>
      <c r="AU53" s="495" t="str">
        <f t="shared" si="564"/>
        <v/>
      </c>
      <c r="AV53" s="276" t="str" cm="1">
        <f t="array" ref="AV53">IFERROR(INDEX('Contratações Governo'!$I$1:$I$1000,SMALL(IF(AV$1='Contratações Governo'!$G$1:$G$1000,ROW('Contratações Governo'!$G$1:$G$1000)-ROW('Contratações Governo'!$G$1)+1),ROW(15:15))),"")</f>
        <v/>
      </c>
      <c r="AW53" s="495" t="str">
        <f t="shared" si="565"/>
        <v/>
      </c>
      <c r="AX53" s="386" t="str" cm="1">
        <f t="array" ref="AX53">IFERROR(INDEX('Contratações Governo'!$I$1:$I$1000,SMALL(IF(AX$1='Contratações Governo'!$G$1:$G$1000,ROW('Contratações Governo'!$G$1:$G$1000)-ROW('Contratações Governo'!$G$1)+1),ROW(15:15))),"")</f>
        <v/>
      </c>
      <c r="AY53" s="495" t="str">
        <f t="shared" si="566"/>
        <v/>
      </c>
      <c r="AZ53" s="386" t="str" cm="1">
        <f t="array" ref="AZ53">IFERROR(INDEX('Contratações Governo'!$I$1:$I$1000,SMALL(IF(AZ$1='Contratações Governo'!$G$1:$G$1000,ROW('Contratações Governo'!$G$1:$G$1000)-ROW('Contratações Governo'!$G$1)+1),ROW(15:15))),"")</f>
        <v/>
      </c>
      <c r="BA53" s="495" t="str">
        <f t="shared" ref="BA53" si="701">IF(AZ53="","",AND(AZ53&gt;=AZ$105,AZ53&lt;=AZ$104))</f>
        <v/>
      </c>
      <c r="BB53" s="383" t="str" cm="1">
        <f t="array" ref="BB53">IFERROR(INDEX('Contratações Governo'!$I$1:$I$1000,SMALL(IF(BB$1='Contratações Governo'!$G$1:$G$1000,ROW('Contratações Governo'!$G$1:$G$1000)-ROW('Contratações Governo'!$G$1)+1),ROW(15:15))),"")</f>
        <v/>
      </c>
      <c r="BC53" s="495" t="str">
        <f t="shared" ref="BC53" si="702">IF(BB53="","",AND(BB53&gt;=BB$105,BB53&lt;=BB$104))</f>
        <v/>
      </c>
      <c r="BD53" s="385" t="str" cm="1">
        <f t="array" ref="BD53">IFERROR(INDEX('Contratações Governo'!$I$1:$I$1000,SMALL(IF(BD$1='Contratações Governo'!$G$1:$G$1000,ROW('Contratações Governo'!$G$1:$G$1000)-ROW('Contratações Governo'!$G$1)+1),ROW(15:15))),"")</f>
        <v/>
      </c>
      <c r="BE53" s="495" t="str">
        <f t="shared" si="568"/>
        <v/>
      </c>
      <c r="BF53" s="385" t="str" cm="1">
        <f t="array" ref="BF53">IFERROR(INDEX('Contratações Governo'!$I$1:$I$1000,SMALL(IF(BF$1='Contratações Governo'!$G$1:$G$1000,ROW('Contratações Governo'!$G$1:$G$1000)-ROW('Contratações Governo'!$G$1)+1),ROW(15:15))),"")</f>
        <v/>
      </c>
      <c r="BG53" s="495" t="str">
        <f t="shared" si="569"/>
        <v/>
      </c>
      <c r="BH53" s="276" t="str" cm="1">
        <f t="array" ref="BH53">IFERROR(INDEX('Contratações Governo'!$I$1:$I$1000,SMALL(IF(BH$1='Contratações Governo'!$G$1:$G$1000,ROW('Contratações Governo'!$G$1:$G$1000)-ROW('Contratações Governo'!$G$1)+1),ROW(15:15))),"")</f>
        <v/>
      </c>
      <c r="BI53" s="495" t="str">
        <f t="shared" si="570"/>
        <v/>
      </c>
      <c r="BJ53" s="386" t="str" cm="1">
        <f t="array" ref="BJ53">IFERROR(INDEX('Contratações Governo'!$I$1:$I$1000,SMALL(IF(BJ$1='Contratações Governo'!$G$1:$G$1000,ROW('Contratações Governo'!$G$1:$G$1000)-ROW('Contratações Governo'!$G$1)+1),ROW(15:15))),"")</f>
        <v/>
      </c>
      <c r="BK53" s="495" t="str">
        <f t="shared" si="571"/>
        <v/>
      </c>
      <c r="BL53" s="386" t="str" cm="1">
        <f t="array" ref="BL53">IFERROR(INDEX('Contratações Governo'!$I$1:$I$1000,SMALL(IF(BL$1='Contratações Governo'!$G$1:$G$1000,ROW('Contratações Governo'!$G$1:$G$1000)-ROW('Contratações Governo'!$G$1)+1),ROW(15:15))),"")</f>
        <v/>
      </c>
      <c r="BM53" s="495" t="str">
        <f t="shared" si="572"/>
        <v/>
      </c>
      <c r="BN53" s="383" t="str" cm="1">
        <f t="array" ref="BN53">IFERROR(INDEX('Contratações Governo'!$I$1:$I$1000,SMALL(IF(BN$1='Contratações Governo'!$G$1:$G$1000,ROW('Contratações Governo'!$G$1:$G$1000)-ROW('Contratações Governo'!$G$1)+1),ROW(15:15))),"")</f>
        <v/>
      </c>
      <c r="BO53" s="520" t="str">
        <f t="shared" si="573"/>
        <v/>
      </c>
      <c r="BP53" s="386" t="str" cm="1">
        <f t="array" ref="BP53">IFERROR(INDEX('Contratações Governo'!$I$1:$I$1000,SMALL(IF(BP$1='Contratações Governo'!$G$1:$G$1000,ROW('Contratações Governo'!$G$1:$G$1000)-ROW('Contratações Governo'!$G$1)+1),ROW(15:15))),"")</f>
        <v/>
      </c>
      <c r="BQ53" s="495" t="str">
        <f t="shared" ref="BQ53" si="703">IF(BP53="","",AND(BP53&gt;=BP$105,BP53&lt;=BP$104))</f>
        <v/>
      </c>
      <c r="BR53" s="386" t="str" cm="1">
        <f t="array" ref="BR53">IFERROR(INDEX('Contratações Governo'!$I$1:$I$1000,SMALL(IF(BR$1='Contratações Governo'!$G$1:$G$1000,ROW('Contratações Governo'!$G$1:$G$1000)-ROW('Contratações Governo'!$G$1)+1),ROW(15:15))),"")</f>
        <v/>
      </c>
      <c r="BS53" s="520" t="str">
        <f t="shared" si="575"/>
        <v/>
      </c>
    </row>
    <row r="54" spans="1:71" x14ac:dyDescent="0.25">
      <c r="A54" s="692"/>
      <c r="B54" s="383" cm="1">
        <f t="array" ref="B54">IFERROR(INDEX('Contratações Governo'!$I$1:$I$1000,SMALL(IF(B$1='Contratações Governo'!$G$1:$G$1000,ROW('Contratações Governo'!$G$1:$G$1000)-ROW('Contratações Governo'!$G$1)+1),ROW(16:16))),"")</f>
        <v>1570.23</v>
      </c>
      <c r="C54" s="495" t="b">
        <f t="shared" si="576"/>
        <v>1</v>
      </c>
      <c r="D54" s="385" cm="1">
        <f t="array" ref="D54">IFERROR(INDEX('Contratações Governo'!$I$1:$I$1000,SMALL(IF(D$1='Contratações Governo'!$G$1:$G$1000,ROW('Contratações Governo'!$G$1:$G$1000)-ROW('Contratações Governo'!$G$1)+1),ROW(16:16))),"")</f>
        <v>1832.35</v>
      </c>
      <c r="E54" s="495" t="b">
        <f t="shared" si="577"/>
        <v>1</v>
      </c>
      <c r="F54" s="385" cm="1">
        <f t="array" ref="F54">IFERROR(INDEX('Contratações Governo'!$I$1:$I$1000,SMALL(IF(F$1='Contratações Governo'!$G$1:$G$1000,ROW('Contratações Governo'!$G$1:$G$1000)-ROW('Contratações Governo'!$G$1)+1),ROW(16:16))),"")</f>
        <v>2532</v>
      </c>
      <c r="G54" s="495" t="b">
        <f t="shared" ref="G54" si="704">IF(F54="","",AND(F54&gt;=F$105,F54&lt;=F$104))</f>
        <v>1</v>
      </c>
      <c r="H54" s="276" t="str" cm="1">
        <f t="array" ref="H54">IFERROR(INDEX('Contratações Governo'!$I$1:$I$1000,SMALL(IF(H$1='Contratações Governo'!$G$1:$G$1000,ROW('Contratações Governo'!$G$1:$G$1000)-ROW('Contratações Governo'!$G$1)+1),ROW(16:16))),"")</f>
        <v/>
      </c>
      <c r="I54" s="495" t="str">
        <f t="shared" ref="I54" si="705">IF(H54="","",AND(H54&gt;=H$105,H54&lt;=H$104))</f>
        <v/>
      </c>
      <c r="J54" s="386" t="str" cm="1">
        <f t="array" ref="J54">IFERROR(INDEX('Contratações Governo'!$I$1:$I$1000,SMALL(IF(J$1='Contratações Governo'!$G$1:$G$1000,ROW('Contratações Governo'!$G$1:$G$1000)-ROW('Contratações Governo'!$G$1)+1),ROW(16:16))),"")</f>
        <v/>
      </c>
      <c r="K54" s="495" t="str">
        <f t="shared" ref="K54" si="706">IF(J54="","",AND(J54&gt;=J$105,J54&lt;=J$104))</f>
        <v/>
      </c>
      <c r="L54" s="386" cm="1">
        <f t="array" ref="L54">IFERROR(INDEX('Contratações Governo'!$I$1:$I$1000,SMALL(IF(L$1='Contratações Governo'!$G$1:$G$1000,ROW('Contratações Governo'!$G$1:$G$1000)-ROW('Contratações Governo'!$G$1)+1),ROW(16:16))),"")</f>
        <v>2127.7199999999998</v>
      </c>
      <c r="M54" s="495" t="b">
        <f t="shared" ref="M54" si="707">IF(L54="","",AND(L54&gt;=L$105,L54&lt;=L$104))</f>
        <v>1</v>
      </c>
      <c r="N54" s="383" t="str" cm="1">
        <f t="array" ref="N54">IFERROR(INDEX('Contratações Governo'!$I$1:$I$1000,SMALL(IF(N$1='Contratações Governo'!$G$1:$G$1000,ROW('Contratações Governo'!$G$1:$G$1000)-ROW('Contratações Governo'!$G$1)+1),ROW(16:16))),"")</f>
        <v/>
      </c>
      <c r="O54" s="495" t="str">
        <f t="shared" si="549"/>
        <v/>
      </c>
      <c r="P54" s="276" t="str" cm="1">
        <f t="array" ref="P54">IFERROR(INDEX('Contratações Governo'!$I$1:$I$1000,SMALL(IF(P$1='Contratações Governo'!$G$1:$G$1000,ROW('Contratações Governo'!$G$1:$G$1000)-ROW('Contratações Governo'!$G$1)+1),ROW(16:16))),"")</f>
        <v/>
      </c>
      <c r="Q54" s="495" t="str">
        <f t="shared" si="550"/>
        <v/>
      </c>
      <c r="R54" s="386" cm="1">
        <f t="array" ref="R54">IFERROR(INDEX('Contratações Governo'!$I$1:$I$1000,SMALL(IF(R$1='Contratações Governo'!$G$1:$G$1000,ROW('Contratações Governo'!$G$1:$G$1000)-ROW('Contratações Governo'!$G$1)+1),ROW(16:16))),"")</f>
        <v>4227.272727272727</v>
      </c>
      <c r="S54" s="495" t="b">
        <f t="shared" si="551"/>
        <v>1</v>
      </c>
      <c r="T54" s="386" cm="1">
        <f t="array" ref="T54">IFERROR(INDEX('Contratações Governo'!$I$1:$I$1000,SMALL(IF(T$1='Contratações Governo'!$G$1:$G$1000,ROW('Contratações Governo'!$G$1:$G$1000)-ROW('Contratações Governo'!$G$1)+1),ROW(16:16))),"")</f>
        <v>6592.11</v>
      </c>
      <c r="U54" s="495" t="b">
        <f t="shared" ref="U54" si="708">IF(T54="","",AND(T54&gt;=T$105,T54&lt;=T$104))</f>
        <v>1</v>
      </c>
      <c r="V54" s="383" t="str" cm="1">
        <f t="array" ref="V54">IFERROR(INDEX('Contratações Governo'!$I$1:$I$1000,SMALL(IF(V$1='Contratações Governo'!$G$1:$G$1000,ROW('Contratações Governo'!$G$1:$G$1000)-ROW('Contratações Governo'!$G$1)+1),ROW(16:16))),"")</f>
        <v/>
      </c>
      <c r="W54" s="495" t="str">
        <f t="shared" ref="W54" si="709">IF(V54="","",AND(V54&gt;=V$105,V54&lt;=V$104))</f>
        <v/>
      </c>
      <c r="X54" s="276" t="str" cm="1">
        <f t="array" ref="X54">IFERROR(INDEX('Contratações Governo'!$I$1:$I$1000,SMALL(IF(X$1='Contratações Governo'!$G$1:$G$1000,ROW('Contratações Governo'!$G$1:$G$1000)-ROW('Contratações Governo'!$G$1)+1),ROW(16:16))),"")</f>
        <v/>
      </c>
      <c r="Y54" s="495" t="str">
        <f t="shared" si="553"/>
        <v/>
      </c>
      <c r="Z54" s="386" t="str" cm="1">
        <f t="array" ref="Z54">IFERROR(INDEX('Contratações Governo'!$I$1:$I$1000,SMALL(IF(Z$1='Contratações Governo'!$G$1:$G$1000,ROW('Contratações Governo'!$G$1:$G$1000)-ROW('Contratações Governo'!$G$1)+1),ROW(16:16))),"")</f>
        <v/>
      </c>
      <c r="AA54" s="495" t="str">
        <f t="shared" si="554"/>
        <v/>
      </c>
      <c r="AB54" s="386" t="str" cm="1">
        <f t="array" ref="AB54">IFERROR(INDEX('Contratações Governo'!$I$1:$I$1000,SMALL(IF(AB$1='Contratações Governo'!$G$1:$G$1000,ROW('Contratações Governo'!$G$1:$G$1000)-ROW('Contratações Governo'!$G$1)+1),ROW(16:16))),"")</f>
        <v/>
      </c>
      <c r="AC54" s="495" t="str">
        <f t="shared" si="555"/>
        <v/>
      </c>
      <c r="AD54" s="383" t="str" cm="1">
        <f t="array" ref="AD54">IFERROR(INDEX('Contratações Governo'!$I$1:$I$1000,SMALL(IF(AD$1='Contratações Governo'!$G$1:$G$1000,ROW('Contratações Governo'!$G$1:$G$1000)-ROW('Contratações Governo'!$G$1)+1),ROW(16:16))),"")</f>
        <v/>
      </c>
      <c r="AE54" s="495" t="str">
        <f t="shared" si="556"/>
        <v/>
      </c>
      <c r="AF54" s="385" t="str" cm="1">
        <f t="array" ref="AF54">IFERROR(INDEX('Contratações Governo'!$I$1:$I$1000,SMALL(IF(AF$1='Contratações Governo'!$G$1:$G$1000,ROW('Contratações Governo'!$G$1:$G$1000)-ROW('Contratações Governo'!$G$1)+1),ROW(16:16))),"")</f>
        <v/>
      </c>
      <c r="AG54" s="495" t="str">
        <f t="shared" si="557"/>
        <v/>
      </c>
      <c r="AH54" s="385" t="str" cm="1">
        <f t="array" ref="AH54">IFERROR(INDEX('Contratações Governo'!$I$1:$I$1000,SMALL(IF(AH$1='Contratações Governo'!$G$1:$G$1000,ROW('Contratações Governo'!$G$1:$G$1000)-ROW('Contratações Governo'!$G$1)+1),ROW(16:16))),"")</f>
        <v/>
      </c>
      <c r="AI54" s="495" t="str">
        <f t="shared" si="558"/>
        <v/>
      </c>
      <c r="AJ54" s="276" t="str" cm="1">
        <f t="array" ref="AJ54">IFERROR(INDEX('Contratações Governo'!$I$1:$I$1000,SMALL(IF(AJ$1='Contratações Governo'!$G$1:$G$1000,ROW('Contratações Governo'!$G$1:$G$1000)-ROW('Contratações Governo'!$G$1)+1),ROW(16:16))),"")</f>
        <v/>
      </c>
      <c r="AK54" s="495" t="str">
        <f t="shared" si="559"/>
        <v/>
      </c>
      <c r="AL54" s="386" t="str" cm="1">
        <f t="array" ref="AL54">IFERROR(INDEX('Contratações Governo'!$I$1:$I$1000,SMALL(IF(AL$1='Contratações Governo'!$G$1:$G$1000,ROW('Contratações Governo'!$G$1:$G$1000)-ROW('Contratações Governo'!$G$1)+1),ROW(16:16))),"")</f>
        <v/>
      </c>
      <c r="AM54" s="495" t="str">
        <f t="shared" si="560"/>
        <v/>
      </c>
      <c r="AN54" s="386" t="str" cm="1">
        <f t="array" ref="AN54">IFERROR(INDEX('Contratações Governo'!$I$1:$I$1000,SMALL(IF(AN$1='Contratações Governo'!$G$1:$G$1000,ROW('Contratações Governo'!$G$1:$G$1000)-ROW('Contratações Governo'!$G$1)+1),ROW(16:16))),"")</f>
        <v/>
      </c>
      <c r="AO54" s="495" t="str">
        <f t="shared" si="561"/>
        <v/>
      </c>
      <c r="AP54" s="383" t="str" cm="1">
        <f t="array" ref="AP54">IFERROR(INDEX('Contratações Governo'!$I$1:$I$1000,SMALL(IF(AP$1='Contratações Governo'!$G$1:$G$1000,ROW('Contratações Governo'!$G$1:$G$1000)-ROW('Contratações Governo'!$G$1)+1),ROW(16:16))),"")</f>
        <v/>
      </c>
      <c r="AQ54" s="495" t="str">
        <f t="shared" si="562"/>
        <v/>
      </c>
      <c r="AR54" s="385" t="str" cm="1">
        <f t="array" ref="AR54">IFERROR(INDEX('Contratações Governo'!$I$1:$I$1000,SMALL(IF(AR$1='Contratações Governo'!$G$1:$G$1000,ROW('Contratações Governo'!$G$1:$G$1000)-ROW('Contratações Governo'!$G$1)+1),ROW(16:16))),"")</f>
        <v/>
      </c>
      <c r="AS54" s="495" t="str">
        <f t="shared" si="563"/>
        <v/>
      </c>
      <c r="AT54" s="385" t="str" cm="1">
        <f t="array" ref="AT54">IFERROR(INDEX('Contratações Governo'!$I$1:$I$1000,SMALL(IF(AT$1='Contratações Governo'!$G$1:$G$1000,ROW('Contratações Governo'!$G$1:$G$1000)-ROW('Contratações Governo'!$G$1)+1),ROW(16:16))),"")</f>
        <v/>
      </c>
      <c r="AU54" s="495" t="str">
        <f t="shared" si="564"/>
        <v/>
      </c>
      <c r="AV54" s="276" t="str" cm="1">
        <f t="array" ref="AV54">IFERROR(INDEX('Contratações Governo'!$I$1:$I$1000,SMALL(IF(AV$1='Contratações Governo'!$G$1:$G$1000,ROW('Contratações Governo'!$G$1:$G$1000)-ROW('Contratações Governo'!$G$1)+1),ROW(16:16))),"")</f>
        <v/>
      </c>
      <c r="AW54" s="495" t="str">
        <f t="shared" si="565"/>
        <v/>
      </c>
      <c r="AX54" s="386" t="str" cm="1">
        <f t="array" ref="AX54">IFERROR(INDEX('Contratações Governo'!$I$1:$I$1000,SMALL(IF(AX$1='Contratações Governo'!$G$1:$G$1000,ROW('Contratações Governo'!$G$1:$G$1000)-ROW('Contratações Governo'!$G$1)+1),ROW(16:16))),"")</f>
        <v/>
      </c>
      <c r="AY54" s="495" t="str">
        <f t="shared" si="566"/>
        <v/>
      </c>
      <c r="AZ54" s="386" t="str" cm="1">
        <f t="array" ref="AZ54">IFERROR(INDEX('Contratações Governo'!$I$1:$I$1000,SMALL(IF(AZ$1='Contratações Governo'!$G$1:$G$1000,ROW('Contratações Governo'!$G$1:$G$1000)-ROW('Contratações Governo'!$G$1)+1),ROW(16:16))),"")</f>
        <v/>
      </c>
      <c r="BA54" s="495" t="str">
        <f t="shared" ref="BA54" si="710">IF(AZ54="","",AND(AZ54&gt;=AZ$105,AZ54&lt;=AZ$104))</f>
        <v/>
      </c>
      <c r="BB54" s="383" t="str" cm="1">
        <f t="array" ref="BB54">IFERROR(INDEX('Contratações Governo'!$I$1:$I$1000,SMALL(IF(BB$1='Contratações Governo'!$G$1:$G$1000,ROW('Contratações Governo'!$G$1:$G$1000)-ROW('Contratações Governo'!$G$1)+1),ROW(16:16))),"")</f>
        <v/>
      </c>
      <c r="BC54" s="495" t="str">
        <f t="shared" ref="BC54" si="711">IF(BB54="","",AND(BB54&gt;=BB$105,BB54&lt;=BB$104))</f>
        <v/>
      </c>
      <c r="BD54" s="385" t="str" cm="1">
        <f t="array" ref="BD54">IFERROR(INDEX('Contratações Governo'!$I$1:$I$1000,SMALL(IF(BD$1='Contratações Governo'!$G$1:$G$1000,ROW('Contratações Governo'!$G$1:$G$1000)-ROW('Contratações Governo'!$G$1)+1),ROW(16:16))),"")</f>
        <v/>
      </c>
      <c r="BE54" s="495" t="str">
        <f t="shared" si="568"/>
        <v/>
      </c>
      <c r="BF54" s="385" t="str" cm="1">
        <f t="array" ref="BF54">IFERROR(INDEX('Contratações Governo'!$I$1:$I$1000,SMALL(IF(BF$1='Contratações Governo'!$G$1:$G$1000,ROW('Contratações Governo'!$G$1:$G$1000)-ROW('Contratações Governo'!$G$1)+1),ROW(16:16))),"")</f>
        <v/>
      </c>
      <c r="BG54" s="495" t="str">
        <f t="shared" si="569"/>
        <v/>
      </c>
      <c r="BH54" s="276" t="str" cm="1">
        <f t="array" ref="BH54">IFERROR(INDEX('Contratações Governo'!$I$1:$I$1000,SMALL(IF(BH$1='Contratações Governo'!$G$1:$G$1000,ROW('Contratações Governo'!$G$1:$G$1000)-ROW('Contratações Governo'!$G$1)+1),ROW(16:16))),"")</f>
        <v/>
      </c>
      <c r="BI54" s="495" t="str">
        <f t="shared" si="570"/>
        <v/>
      </c>
      <c r="BJ54" s="386" t="str" cm="1">
        <f t="array" ref="BJ54">IFERROR(INDEX('Contratações Governo'!$I$1:$I$1000,SMALL(IF(BJ$1='Contratações Governo'!$G$1:$G$1000,ROW('Contratações Governo'!$G$1:$G$1000)-ROW('Contratações Governo'!$G$1)+1),ROW(16:16))),"")</f>
        <v/>
      </c>
      <c r="BK54" s="495" t="str">
        <f t="shared" si="571"/>
        <v/>
      </c>
      <c r="BL54" s="386" t="str" cm="1">
        <f t="array" ref="BL54">IFERROR(INDEX('Contratações Governo'!$I$1:$I$1000,SMALL(IF(BL$1='Contratações Governo'!$G$1:$G$1000,ROW('Contratações Governo'!$G$1:$G$1000)-ROW('Contratações Governo'!$G$1)+1),ROW(16:16))),"")</f>
        <v/>
      </c>
      <c r="BM54" s="495" t="str">
        <f t="shared" si="572"/>
        <v/>
      </c>
      <c r="BN54" s="383" t="str" cm="1">
        <f t="array" ref="BN54">IFERROR(INDEX('Contratações Governo'!$I$1:$I$1000,SMALL(IF(BN$1='Contratações Governo'!$G$1:$G$1000,ROW('Contratações Governo'!$G$1:$G$1000)-ROW('Contratações Governo'!$G$1)+1),ROW(16:16))),"")</f>
        <v/>
      </c>
      <c r="BO54" s="520" t="str">
        <f t="shared" si="573"/>
        <v/>
      </c>
      <c r="BP54" s="386" t="str" cm="1">
        <f t="array" ref="BP54">IFERROR(INDEX('Contratações Governo'!$I$1:$I$1000,SMALL(IF(BP$1='Contratações Governo'!$G$1:$G$1000,ROW('Contratações Governo'!$G$1:$G$1000)-ROW('Contratações Governo'!$G$1)+1),ROW(16:16))),"")</f>
        <v/>
      </c>
      <c r="BQ54" s="495" t="str">
        <f t="shared" ref="BQ54" si="712">IF(BP54="","",AND(BP54&gt;=BP$105,BP54&lt;=BP$104))</f>
        <v/>
      </c>
      <c r="BR54" s="386" t="str" cm="1">
        <f t="array" ref="BR54">IFERROR(INDEX('Contratações Governo'!$I$1:$I$1000,SMALL(IF(BR$1='Contratações Governo'!$G$1:$G$1000,ROW('Contratações Governo'!$G$1:$G$1000)-ROW('Contratações Governo'!$G$1)+1),ROW(16:16))),"")</f>
        <v/>
      </c>
      <c r="BS54" s="520" t="str">
        <f t="shared" si="575"/>
        <v/>
      </c>
    </row>
    <row r="55" spans="1:71" x14ac:dyDescent="0.25">
      <c r="A55" s="692"/>
      <c r="B55" s="383" cm="1">
        <f t="array" ref="B55">IFERROR(INDEX('Contratações Governo'!$I$1:$I$1000,SMALL(IF(B$1='Contratações Governo'!$G$1:$G$1000,ROW('Contratações Governo'!$G$1:$G$1000)-ROW('Contratações Governo'!$G$1)+1),ROW(17:17))),"")</f>
        <v>1570.23</v>
      </c>
      <c r="C55" s="495" t="b">
        <f t="shared" si="576"/>
        <v>1</v>
      </c>
      <c r="D55" s="385" cm="1">
        <f t="array" ref="D55">IFERROR(INDEX('Contratações Governo'!$I$1:$I$1000,SMALL(IF(D$1='Contratações Governo'!$G$1:$G$1000,ROW('Contratações Governo'!$G$1:$G$1000)-ROW('Contratações Governo'!$G$1)+1),ROW(17:17))),"")</f>
        <v>1601.68</v>
      </c>
      <c r="E55" s="495" t="b">
        <f t="shared" si="577"/>
        <v>1</v>
      </c>
      <c r="F55" s="385" cm="1">
        <f t="array" ref="F55">IFERROR(INDEX('Contratações Governo'!$I$1:$I$1000,SMALL(IF(F$1='Contratações Governo'!$G$1:$G$1000,ROW('Contratações Governo'!$G$1:$G$1000)-ROW('Contratações Governo'!$G$1)+1),ROW(17:17))),"")</f>
        <v>2684.53</v>
      </c>
      <c r="G55" s="495" t="b">
        <f t="shared" ref="G55" si="713">IF(F55="","",AND(F55&gt;=F$105,F55&lt;=F$104))</f>
        <v>1</v>
      </c>
      <c r="H55" s="276" t="str" cm="1">
        <f t="array" ref="H55">IFERROR(INDEX('Contratações Governo'!$I$1:$I$1000,SMALL(IF(H$1='Contratações Governo'!$G$1:$G$1000,ROW('Contratações Governo'!$G$1:$G$1000)-ROW('Contratações Governo'!$G$1)+1),ROW(17:17))),"")</f>
        <v/>
      </c>
      <c r="I55" s="495" t="str">
        <f t="shared" ref="I55" si="714">IF(H55="","",AND(H55&gt;=H$105,H55&lt;=H$104))</f>
        <v/>
      </c>
      <c r="J55" s="386" t="str" cm="1">
        <f t="array" ref="J55">IFERROR(INDEX('Contratações Governo'!$I$1:$I$1000,SMALL(IF(J$1='Contratações Governo'!$G$1:$G$1000,ROW('Contratações Governo'!$G$1:$G$1000)-ROW('Contratações Governo'!$G$1)+1),ROW(17:17))),"")</f>
        <v/>
      </c>
      <c r="K55" s="495" t="str">
        <f t="shared" ref="K55" si="715">IF(J55="","",AND(J55&gt;=J$105,J55&lt;=J$104))</f>
        <v/>
      </c>
      <c r="L55" s="386" cm="1">
        <f t="array" ref="L55">IFERROR(INDEX('Contratações Governo'!$I$1:$I$1000,SMALL(IF(L$1='Contratações Governo'!$G$1:$G$1000,ROW('Contratações Governo'!$G$1:$G$1000)-ROW('Contratações Governo'!$G$1)+1),ROW(17:17))),"")</f>
        <v>2127.7199999999998</v>
      </c>
      <c r="M55" s="495" t="b">
        <f t="shared" ref="M55" si="716">IF(L55="","",AND(L55&gt;=L$105,L55&lt;=L$104))</f>
        <v>1</v>
      </c>
      <c r="N55" s="383" t="str" cm="1">
        <f t="array" ref="N55">IFERROR(INDEX('Contratações Governo'!$I$1:$I$1000,SMALL(IF(N$1='Contratações Governo'!$G$1:$G$1000,ROW('Contratações Governo'!$G$1:$G$1000)-ROW('Contratações Governo'!$G$1)+1),ROW(17:17))),"")</f>
        <v/>
      </c>
      <c r="O55" s="495" t="str">
        <f t="shared" si="549"/>
        <v/>
      </c>
      <c r="P55" s="276" t="str" cm="1">
        <f t="array" ref="P55">IFERROR(INDEX('Contratações Governo'!$I$1:$I$1000,SMALL(IF(P$1='Contratações Governo'!$G$1:$G$1000,ROW('Contratações Governo'!$G$1:$G$1000)-ROW('Contratações Governo'!$G$1)+1),ROW(17:17))),"")</f>
        <v/>
      </c>
      <c r="Q55" s="495" t="str">
        <f t="shared" si="550"/>
        <v/>
      </c>
      <c r="R55" s="386" cm="1">
        <f t="array" ref="R55">IFERROR(INDEX('Contratações Governo'!$I$1:$I$1000,SMALL(IF(R$1='Contratações Governo'!$G$1:$G$1000,ROW('Contratações Governo'!$G$1:$G$1000)-ROW('Contratações Governo'!$G$1)+1),ROW(17:17))),"")</f>
        <v>4600</v>
      </c>
      <c r="S55" s="495" t="b">
        <f t="shared" si="551"/>
        <v>1</v>
      </c>
      <c r="T55" s="386" cm="1">
        <f t="array" ref="T55">IFERROR(INDEX('Contratações Governo'!$I$1:$I$1000,SMALL(IF(T$1='Contratações Governo'!$G$1:$G$1000,ROW('Contratações Governo'!$G$1:$G$1000)-ROW('Contratações Governo'!$G$1)+1),ROW(17:17))),"")</f>
        <v>9150.33</v>
      </c>
      <c r="U55" s="495" t="b">
        <f t="shared" ref="U55" si="717">IF(T55="","",AND(T55&gt;=T$105,T55&lt;=T$104))</f>
        <v>1</v>
      </c>
      <c r="V55" s="383" t="str" cm="1">
        <f t="array" ref="V55">IFERROR(INDEX('Contratações Governo'!$I$1:$I$1000,SMALL(IF(V$1='Contratações Governo'!$G$1:$G$1000,ROW('Contratações Governo'!$G$1:$G$1000)-ROW('Contratações Governo'!$G$1)+1),ROW(17:17))),"")</f>
        <v/>
      </c>
      <c r="W55" s="495" t="str">
        <f t="shared" ref="W55" si="718">IF(V55="","",AND(V55&gt;=V$105,V55&lt;=V$104))</f>
        <v/>
      </c>
      <c r="X55" s="276" t="str" cm="1">
        <f t="array" ref="X55">IFERROR(INDEX('Contratações Governo'!$I$1:$I$1000,SMALL(IF(X$1='Contratações Governo'!$G$1:$G$1000,ROW('Contratações Governo'!$G$1:$G$1000)-ROW('Contratações Governo'!$G$1)+1),ROW(17:17))),"")</f>
        <v/>
      </c>
      <c r="Y55" s="495" t="str">
        <f t="shared" si="553"/>
        <v/>
      </c>
      <c r="Z55" s="386" t="str" cm="1">
        <f t="array" ref="Z55">IFERROR(INDEX('Contratações Governo'!$I$1:$I$1000,SMALL(IF(Z$1='Contratações Governo'!$G$1:$G$1000,ROW('Contratações Governo'!$G$1:$G$1000)-ROW('Contratações Governo'!$G$1)+1),ROW(17:17))),"")</f>
        <v/>
      </c>
      <c r="AA55" s="495" t="str">
        <f t="shared" si="554"/>
        <v/>
      </c>
      <c r="AB55" s="386" t="str" cm="1">
        <f t="array" ref="AB55">IFERROR(INDEX('Contratações Governo'!$I$1:$I$1000,SMALL(IF(AB$1='Contratações Governo'!$G$1:$G$1000,ROW('Contratações Governo'!$G$1:$G$1000)-ROW('Contratações Governo'!$G$1)+1),ROW(17:17))),"")</f>
        <v/>
      </c>
      <c r="AC55" s="495" t="str">
        <f t="shared" si="555"/>
        <v/>
      </c>
      <c r="AD55" s="383" t="str" cm="1">
        <f t="array" ref="AD55">IFERROR(INDEX('Contratações Governo'!$I$1:$I$1000,SMALL(IF(AD$1='Contratações Governo'!$G$1:$G$1000,ROW('Contratações Governo'!$G$1:$G$1000)-ROW('Contratações Governo'!$G$1)+1),ROW(17:17))),"")</f>
        <v/>
      </c>
      <c r="AE55" s="495" t="str">
        <f t="shared" si="556"/>
        <v/>
      </c>
      <c r="AF55" s="385" t="str" cm="1">
        <f t="array" ref="AF55">IFERROR(INDEX('Contratações Governo'!$I$1:$I$1000,SMALL(IF(AF$1='Contratações Governo'!$G$1:$G$1000,ROW('Contratações Governo'!$G$1:$G$1000)-ROW('Contratações Governo'!$G$1)+1),ROW(17:17))),"")</f>
        <v/>
      </c>
      <c r="AG55" s="495" t="str">
        <f t="shared" si="557"/>
        <v/>
      </c>
      <c r="AH55" s="385" t="str" cm="1">
        <f t="array" ref="AH55">IFERROR(INDEX('Contratações Governo'!$I$1:$I$1000,SMALL(IF(AH$1='Contratações Governo'!$G$1:$G$1000,ROW('Contratações Governo'!$G$1:$G$1000)-ROW('Contratações Governo'!$G$1)+1),ROW(17:17))),"")</f>
        <v/>
      </c>
      <c r="AI55" s="495" t="str">
        <f t="shared" si="558"/>
        <v/>
      </c>
      <c r="AJ55" s="276" t="str" cm="1">
        <f t="array" ref="AJ55">IFERROR(INDEX('Contratações Governo'!$I$1:$I$1000,SMALL(IF(AJ$1='Contratações Governo'!$G$1:$G$1000,ROW('Contratações Governo'!$G$1:$G$1000)-ROW('Contratações Governo'!$G$1)+1),ROW(17:17))),"")</f>
        <v/>
      </c>
      <c r="AK55" s="495" t="str">
        <f t="shared" si="559"/>
        <v/>
      </c>
      <c r="AL55" s="386" t="str" cm="1">
        <f t="array" ref="AL55">IFERROR(INDEX('Contratações Governo'!$I$1:$I$1000,SMALL(IF(AL$1='Contratações Governo'!$G$1:$G$1000,ROW('Contratações Governo'!$G$1:$G$1000)-ROW('Contratações Governo'!$G$1)+1),ROW(17:17))),"")</f>
        <v/>
      </c>
      <c r="AM55" s="495" t="str">
        <f t="shared" si="560"/>
        <v/>
      </c>
      <c r="AN55" s="386" t="str" cm="1">
        <f t="array" ref="AN55">IFERROR(INDEX('Contratações Governo'!$I$1:$I$1000,SMALL(IF(AN$1='Contratações Governo'!$G$1:$G$1000,ROW('Contratações Governo'!$G$1:$G$1000)-ROW('Contratações Governo'!$G$1)+1),ROW(17:17))),"")</f>
        <v/>
      </c>
      <c r="AO55" s="495" t="str">
        <f t="shared" si="561"/>
        <v/>
      </c>
      <c r="AP55" s="383" t="str" cm="1">
        <f t="array" ref="AP55">IFERROR(INDEX('Contratações Governo'!$I$1:$I$1000,SMALL(IF(AP$1='Contratações Governo'!$G$1:$G$1000,ROW('Contratações Governo'!$G$1:$G$1000)-ROW('Contratações Governo'!$G$1)+1),ROW(17:17))),"")</f>
        <v/>
      </c>
      <c r="AQ55" s="495" t="str">
        <f t="shared" si="562"/>
        <v/>
      </c>
      <c r="AR55" s="385" t="str" cm="1">
        <f t="array" ref="AR55">IFERROR(INDEX('Contratações Governo'!$I$1:$I$1000,SMALL(IF(AR$1='Contratações Governo'!$G$1:$G$1000,ROW('Contratações Governo'!$G$1:$G$1000)-ROW('Contratações Governo'!$G$1)+1),ROW(17:17))),"")</f>
        <v/>
      </c>
      <c r="AS55" s="495" t="str">
        <f t="shared" si="563"/>
        <v/>
      </c>
      <c r="AT55" s="385" t="str" cm="1">
        <f t="array" ref="AT55">IFERROR(INDEX('Contratações Governo'!$I$1:$I$1000,SMALL(IF(AT$1='Contratações Governo'!$G$1:$G$1000,ROW('Contratações Governo'!$G$1:$G$1000)-ROW('Contratações Governo'!$G$1)+1),ROW(17:17))),"")</f>
        <v/>
      </c>
      <c r="AU55" s="495" t="str">
        <f t="shared" si="564"/>
        <v/>
      </c>
      <c r="AV55" s="276" t="str" cm="1">
        <f t="array" ref="AV55">IFERROR(INDEX('Contratações Governo'!$I$1:$I$1000,SMALL(IF(AV$1='Contratações Governo'!$G$1:$G$1000,ROW('Contratações Governo'!$G$1:$G$1000)-ROW('Contratações Governo'!$G$1)+1),ROW(17:17))),"")</f>
        <v/>
      </c>
      <c r="AW55" s="495" t="str">
        <f t="shared" si="565"/>
        <v/>
      </c>
      <c r="AX55" s="386" t="str" cm="1">
        <f t="array" ref="AX55">IFERROR(INDEX('Contratações Governo'!$I$1:$I$1000,SMALL(IF(AX$1='Contratações Governo'!$G$1:$G$1000,ROW('Contratações Governo'!$G$1:$G$1000)-ROW('Contratações Governo'!$G$1)+1),ROW(17:17))),"")</f>
        <v/>
      </c>
      <c r="AY55" s="495" t="str">
        <f t="shared" si="566"/>
        <v/>
      </c>
      <c r="AZ55" s="386" t="str" cm="1">
        <f t="array" ref="AZ55">IFERROR(INDEX('Contratações Governo'!$I$1:$I$1000,SMALL(IF(AZ$1='Contratações Governo'!$G$1:$G$1000,ROW('Contratações Governo'!$G$1:$G$1000)-ROW('Contratações Governo'!$G$1)+1),ROW(17:17))),"")</f>
        <v/>
      </c>
      <c r="BA55" s="495" t="str">
        <f t="shared" ref="BA55" si="719">IF(AZ55="","",AND(AZ55&gt;=AZ$105,AZ55&lt;=AZ$104))</f>
        <v/>
      </c>
      <c r="BB55" s="383" t="str" cm="1">
        <f t="array" ref="BB55">IFERROR(INDEX('Contratações Governo'!$I$1:$I$1000,SMALL(IF(BB$1='Contratações Governo'!$G$1:$G$1000,ROW('Contratações Governo'!$G$1:$G$1000)-ROW('Contratações Governo'!$G$1)+1),ROW(17:17))),"")</f>
        <v/>
      </c>
      <c r="BC55" s="495" t="str">
        <f t="shared" ref="BC55" si="720">IF(BB55="","",AND(BB55&gt;=BB$105,BB55&lt;=BB$104))</f>
        <v/>
      </c>
      <c r="BD55" s="385" t="str" cm="1">
        <f t="array" ref="BD55">IFERROR(INDEX('Contratações Governo'!$I$1:$I$1000,SMALL(IF(BD$1='Contratações Governo'!$G$1:$G$1000,ROW('Contratações Governo'!$G$1:$G$1000)-ROW('Contratações Governo'!$G$1)+1),ROW(17:17))),"")</f>
        <v/>
      </c>
      <c r="BE55" s="495" t="str">
        <f t="shared" si="568"/>
        <v/>
      </c>
      <c r="BF55" s="385" t="str" cm="1">
        <f t="array" ref="BF55">IFERROR(INDEX('Contratações Governo'!$I$1:$I$1000,SMALL(IF(BF$1='Contratações Governo'!$G$1:$G$1000,ROW('Contratações Governo'!$G$1:$G$1000)-ROW('Contratações Governo'!$G$1)+1),ROW(17:17))),"")</f>
        <v/>
      </c>
      <c r="BG55" s="495" t="str">
        <f t="shared" si="569"/>
        <v/>
      </c>
      <c r="BH55" s="276" t="str" cm="1">
        <f t="array" ref="BH55">IFERROR(INDEX('Contratações Governo'!$I$1:$I$1000,SMALL(IF(BH$1='Contratações Governo'!$G$1:$G$1000,ROW('Contratações Governo'!$G$1:$G$1000)-ROW('Contratações Governo'!$G$1)+1),ROW(17:17))),"")</f>
        <v/>
      </c>
      <c r="BI55" s="495" t="str">
        <f t="shared" si="570"/>
        <v/>
      </c>
      <c r="BJ55" s="386" t="str" cm="1">
        <f t="array" ref="BJ55">IFERROR(INDEX('Contratações Governo'!$I$1:$I$1000,SMALL(IF(BJ$1='Contratações Governo'!$G$1:$G$1000,ROW('Contratações Governo'!$G$1:$G$1000)-ROW('Contratações Governo'!$G$1)+1),ROW(17:17))),"")</f>
        <v/>
      </c>
      <c r="BK55" s="495" t="str">
        <f t="shared" si="571"/>
        <v/>
      </c>
      <c r="BL55" s="386" t="str" cm="1">
        <f t="array" ref="BL55">IFERROR(INDEX('Contratações Governo'!$I$1:$I$1000,SMALL(IF(BL$1='Contratações Governo'!$G$1:$G$1000,ROW('Contratações Governo'!$G$1:$G$1000)-ROW('Contratações Governo'!$G$1)+1),ROW(17:17))),"")</f>
        <v/>
      </c>
      <c r="BM55" s="495" t="str">
        <f t="shared" si="572"/>
        <v/>
      </c>
      <c r="BN55" s="383" t="str" cm="1">
        <f t="array" ref="BN55">IFERROR(INDEX('Contratações Governo'!$I$1:$I$1000,SMALL(IF(BN$1='Contratações Governo'!$G$1:$G$1000,ROW('Contratações Governo'!$G$1:$G$1000)-ROW('Contratações Governo'!$G$1)+1),ROW(17:17))),"")</f>
        <v/>
      </c>
      <c r="BO55" s="520" t="str">
        <f t="shared" si="573"/>
        <v/>
      </c>
      <c r="BP55" s="386" t="str" cm="1">
        <f t="array" ref="BP55">IFERROR(INDEX('Contratações Governo'!$I$1:$I$1000,SMALL(IF(BP$1='Contratações Governo'!$G$1:$G$1000,ROW('Contratações Governo'!$G$1:$G$1000)-ROW('Contratações Governo'!$G$1)+1),ROW(17:17))),"")</f>
        <v/>
      </c>
      <c r="BQ55" s="495" t="str">
        <f t="shared" ref="BQ55" si="721">IF(BP55="","",AND(BP55&gt;=BP$105,BP55&lt;=BP$104))</f>
        <v/>
      </c>
      <c r="BR55" s="386" t="str" cm="1">
        <f t="array" ref="BR55">IFERROR(INDEX('Contratações Governo'!$I$1:$I$1000,SMALL(IF(BR$1='Contratações Governo'!$G$1:$G$1000,ROW('Contratações Governo'!$G$1:$G$1000)-ROW('Contratações Governo'!$G$1)+1),ROW(17:17))),"")</f>
        <v/>
      </c>
      <c r="BS55" s="520" t="str">
        <f t="shared" si="575"/>
        <v/>
      </c>
    </row>
    <row r="56" spans="1:71" x14ac:dyDescent="0.25">
      <c r="A56" s="692"/>
      <c r="B56" s="383" t="str" cm="1">
        <f t="array" ref="B56">IFERROR(INDEX('Contratações Governo'!$I$1:$I$1000,SMALL(IF(B$1='Contratações Governo'!$G$1:$G$1000,ROW('Contratações Governo'!$G$1:$G$1000)-ROW('Contratações Governo'!$G$1)+1),ROW(18:18))),"")</f>
        <v/>
      </c>
      <c r="C56" s="495" t="str">
        <f t="shared" si="576"/>
        <v/>
      </c>
      <c r="D56" s="385" cm="1">
        <f t="array" ref="D56">IFERROR(INDEX('Contratações Governo'!$I$1:$I$1000,SMALL(IF(D$1='Contratações Governo'!$G$1:$G$1000,ROW('Contratações Governo'!$G$1:$G$1000)-ROW('Contratações Governo'!$G$1)+1),ROW(18:18))),"")</f>
        <v>2150</v>
      </c>
      <c r="E56" s="495" t="b">
        <f t="shared" si="577"/>
        <v>1</v>
      </c>
      <c r="F56" s="385" cm="1">
        <f t="array" ref="F56">IFERROR(INDEX('Contratações Governo'!$I$1:$I$1000,SMALL(IF(F$1='Contratações Governo'!$G$1:$G$1000,ROW('Contratações Governo'!$G$1:$G$1000)-ROW('Contratações Governo'!$G$1)+1),ROW(18:18))),"")</f>
        <v>2684.53</v>
      </c>
      <c r="G56" s="495" t="b">
        <f t="shared" ref="G56" si="722">IF(F56="","",AND(F56&gt;=F$105,F56&lt;=F$104))</f>
        <v>1</v>
      </c>
      <c r="H56" s="276" t="str" cm="1">
        <f t="array" ref="H56">IFERROR(INDEX('Contratações Governo'!$I$1:$I$1000,SMALL(IF(H$1='Contratações Governo'!$G$1:$G$1000,ROW('Contratações Governo'!$G$1:$G$1000)-ROW('Contratações Governo'!$G$1)+1),ROW(18:18))),"")</f>
        <v/>
      </c>
      <c r="I56" s="495" t="str">
        <f t="shared" ref="I56" si="723">IF(H56="","",AND(H56&gt;=H$105,H56&lt;=H$104))</f>
        <v/>
      </c>
      <c r="J56" s="386" t="str" cm="1">
        <f t="array" ref="J56">IFERROR(INDEX('Contratações Governo'!$I$1:$I$1000,SMALL(IF(J$1='Contratações Governo'!$G$1:$G$1000,ROW('Contratações Governo'!$G$1:$G$1000)-ROW('Contratações Governo'!$G$1)+1),ROW(18:18))),"")</f>
        <v/>
      </c>
      <c r="K56" s="495" t="str">
        <f t="shared" ref="K56" si="724">IF(J56="","",AND(J56&gt;=J$105,J56&lt;=J$104))</f>
        <v/>
      </c>
      <c r="L56" s="386" cm="1">
        <f t="array" ref="L56">IFERROR(INDEX('Contratações Governo'!$I$1:$I$1000,SMALL(IF(L$1='Contratações Governo'!$G$1:$G$1000,ROW('Contratações Governo'!$G$1:$G$1000)-ROW('Contratações Governo'!$G$1)+1),ROW(18:18))),"")</f>
        <v>2127.7199999999998</v>
      </c>
      <c r="M56" s="495" t="b">
        <f t="shared" ref="M56" si="725">IF(L56="","",AND(L56&gt;=L$105,L56&lt;=L$104))</f>
        <v>1</v>
      </c>
      <c r="N56" s="383" t="str" cm="1">
        <f t="array" ref="N56">IFERROR(INDEX('Contratações Governo'!$I$1:$I$1000,SMALL(IF(N$1='Contratações Governo'!$G$1:$G$1000,ROW('Contratações Governo'!$G$1:$G$1000)-ROW('Contratações Governo'!$G$1)+1),ROW(18:18))),"")</f>
        <v/>
      </c>
      <c r="O56" s="495" t="str">
        <f t="shared" si="549"/>
        <v/>
      </c>
      <c r="P56" s="276" t="str" cm="1">
        <f t="array" ref="P56">IFERROR(INDEX('Contratações Governo'!$I$1:$I$1000,SMALL(IF(P$1='Contratações Governo'!$G$1:$G$1000,ROW('Contratações Governo'!$G$1:$G$1000)-ROW('Contratações Governo'!$G$1)+1),ROW(18:18))),"")</f>
        <v/>
      </c>
      <c r="Q56" s="495" t="str">
        <f t="shared" si="550"/>
        <v/>
      </c>
      <c r="R56" s="386" cm="1">
        <f t="array" ref="R56">IFERROR(INDEX('Contratações Governo'!$I$1:$I$1000,SMALL(IF(R$1='Contratações Governo'!$G$1:$G$1000,ROW('Contratações Governo'!$G$1:$G$1000)-ROW('Contratações Governo'!$G$1)+1),ROW(18:18))),"")</f>
        <v>3632.9</v>
      </c>
      <c r="S56" s="495" t="b">
        <f t="shared" si="551"/>
        <v>1</v>
      </c>
      <c r="T56" s="386" cm="1">
        <f t="array" ref="T56">IFERROR(INDEX('Contratações Governo'!$I$1:$I$1000,SMALL(IF(T$1='Contratações Governo'!$G$1:$G$1000,ROW('Contratações Governo'!$G$1:$G$1000)-ROW('Contratações Governo'!$G$1)+1),ROW(18:18))),"")</f>
        <v>7134.84</v>
      </c>
      <c r="U56" s="495" t="b">
        <f t="shared" ref="U56" si="726">IF(T56="","",AND(T56&gt;=T$105,T56&lt;=T$104))</f>
        <v>1</v>
      </c>
      <c r="V56" s="383" t="str" cm="1">
        <f t="array" ref="V56">IFERROR(INDEX('Contratações Governo'!$I$1:$I$1000,SMALL(IF(V$1='Contratações Governo'!$G$1:$G$1000,ROW('Contratações Governo'!$G$1:$G$1000)-ROW('Contratações Governo'!$G$1)+1),ROW(18:18))),"")</f>
        <v/>
      </c>
      <c r="W56" s="495" t="str">
        <f t="shared" ref="W56" si="727">IF(V56="","",AND(V56&gt;=V$105,V56&lt;=V$104))</f>
        <v/>
      </c>
      <c r="X56" s="276" t="str" cm="1">
        <f t="array" ref="X56">IFERROR(INDEX('Contratações Governo'!$I$1:$I$1000,SMALL(IF(X$1='Contratações Governo'!$G$1:$G$1000,ROW('Contratações Governo'!$G$1:$G$1000)-ROW('Contratações Governo'!$G$1)+1),ROW(18:18))),"")</f>
        <v/>
      </c>
      <c r="Y56" s="495" t="str">
        <f t="shared" si="553"/>
        <v/>
      </c>
      <c r="Z56" s="386" t="str" cm="1">
        <f t="array" ref="Z56">IFERROR(INDEX('Contratações Governo'!$I$1:$I$1000,SMALL(IF(Z$1='Contratações Governo'!$G$1:$G$1000,ROW('Contratações Governo'!$G$1:$G$1000)-ROW('Contratações Governo'!$G$1)+1),ROW(18:18))),"")</f>
        <v/>
      </c>
      <c r="AA56" s="495" t="str">
        <f t="shared" si="554"/>
        <v/>
      </c>
      <c r="AB56" s="386" t="str" cm="1">
        <f t="array" ref="AB56">IFERROR(INDEX('Contratações Governo'!$I$1:$I$1000,SMALL(IF(AB$1='Contratações Governo'!$G$1:$G$1000,ROW('Contratações Governo'!$G$1:$G$1000)-ROW('Contratações Governo'!$G$1)+1),ROW(18:18))),"")</f>
        <v/>
      </c>
      <c r="AC56" s="495" t="str">
        <f t="shared" si="555"/>
        <v/>
      </c>
      <c r="AD56" s="383" t="str" cm="1">
        <f t="array" ref="AD56">IFERROR(INDEX('Contratações Governo'!$I$1:$I$1000,SMALL(IF(AD$1='Contratações Governo'!$G$1:$G$1000,ROW('Contratações Governo'!$G$1:$G$1000)-ROW('Contratações Governo'!$G$1)+1),ROW(18:18))),"")</f>
        <v/>
      </c>
      <c r="AE56" s="495" t="str">
        <f t="shared" si="556"/>
        <v/>
      </c>
      <c r="AF56" s="385" t="str" cm="1">
        <f t="array" ref="AF56">IFERROR(INDEX('Contratações Governo'!$I$1:$I$1000,SMALL(IF(AF$1='Contratações Governo'!$G$1:$G$1000,ROW('Contratações Governo'!$G$1:$G$1000)-ROW('Contratações Governo'!$G$1)+1),ROW(18:18))),"")</f>
        <v/>
      </c>
      <c r="AG56" s="495" t="str">
        <f t="shared" si="557"/>
        <v/>
      </c>
      <c r="AH56" s="385" t="str" cm="1">
        <f t="array" ref="AH56">IFERROR(INDEX('Contratações Governo'!$I$1:$I$1000,SMALL(IF(AH$1='Contratações Governo'!$G$1:$G$1000,ROW('Contratações Governo'!$G$1:$G$1000)-ROW('Contratações Governo'!$G$1)+1),ROW(18:18))),"")</f>
        <v/>
      </c>
      <c r="AI56" s="495" t="str">
        <f t="shared" si="558"/>
        <v/>
      </c>
      <c r="AJ56" s="276" t="str" cm="1">
        <f t="array" ref="AJ56">IFERROR(INDEX('Contratações Governo'!$I$1:$I$1000,SMALL(IF(AJ$1='Contratações Governo'!$G$1:$G$1000,ROW('Contratações Governo'!$G$1:$G$1000)-ROW('Contratações Governo'!$G$1)+1),ROW(18:18))),"")</f>
        <v/>
      </c>
      <c r="AK56" s="495" t="str">
        <f t="shared" si="559"/>
        <v/>
      </c>
      <c r="AL56" s="386" t="str" cm="1">
        <f t="array" ref="AL56">IFERROR(INDEX('Contratações Governo'!$I$1:$I$1000,SMALL(IF(AL$1='Contratações Governo'!$G$1:$G$1000,ROW('Contratações Governo'!$G$1:$G$1000)-ROW('Contratações Governo'!$G$1)+1),ROW(18:18))),"")</f>
        <v/>
      </c>
      <c r="AM56" s="495" t="str">
        <f t="shared" si="560"/>
        <v/>
      </c>
      <c r="AN56" s="386" t="str" cm="1">
        <f t="array" ref="AN56">IFERROR(INDEX('Contratações Governo'!$I$1:$I$1000,SMALL(IF(AN$1='Contratações Governo'!$G$1:$G$1000,ROW('Contratações Governo'!$G$1:$G$1000)-ROW('Contratações Governo'!$G$1)+1),ROW(18:18))),"")</f>
        <v/>
      </c>
      <c r="AO56" s="495" t="str">
        <f t="shared" si="561"/>
        <v/>
      </c>
      <c r="AP56" s="383" t="str" cm="1">
        <f t="array" ref="AP56">IFERROR(INDEX('Contratações Governo'!$I$1:$I$1000,SMALL(IF(AP$1='Contratações Governo'!$G$1:$G$1000,ROW('Contratações Governo'!$G$1:$G$1000)-ROW('Contratações Governo'!$G$1)+1),ROW(18:18))),"")</f>
        <v/>
      </c>
      <c r="AQ56" s="495" t="str">
        <f t="shared" si="562"/>
        <v/>
      </c>
      <c r="AR56" s="385" t="str" cm="1">
        <f t="array" ref="AR56">IFERROR(INDEX('Contratações Governo'!$I$1:$I$1000,SMALL(IF(AR$1='Contratações Governo'!$G$1:$G$1000,ROW('Contratações Governo'!$G$1:$G$1000)-ROW('Contratações Governo'!$G$1)+1),ROW(18:18))),"")</f>
        <v/>
      </c>
      <c r="AS56" s="495" t="str">
        <f t="shared" si="563"/>
        <v/>
      </c>
      <c r="AT56" s="385" t="str" cm="1">
        <f t="array" ref="AT56">IFERROR(INDEX('Contratações Governo'!$I$1:$I$1000,SMALL(IF(AT$1='Contratações Governo'!$G$1:$G$1000,ROW('Contratações Governo'!$G$1:$G$1000)-ROW('Contratações Governo'!$G$1)+1),ROW(18:18))),"")</f>
        <v/>
      </c>
      <c r="AU56" s="495" t="str">
        <f t="shared" si="564"/>
        <v/>
      </c>
      <c r="AV56" s="276" t="str" cm="1">
        <f t="array" ref="AV56">IFERROR(INDEX('Contratações Governo'!$I$1:$I$1000,SMALL(IF(AV$1='Contratações Governo'!$G$1:$G$1000,ROW('Contratações Governo'!$G$1:$G$1000)-ROW('Contratações Governo'!$G$1)+1),ROW(18:18))),"")</f>
        <v/>
      </c>
      <c r="AW56" s="495" t="str">
        <f t="shared" si="565"/>
        <v/>
      </c>
      <c r="AX56" s="386" t="str" cm="1">
        <f t="array" ref="AX56">IFERROR(INDEX('Contratações Governo'!$I$1:$I$1000,SMALL(IF(AX$1='Contratações Governo'!$G$1:$G$1000,ROW('Contratações Governo'!$G$1:$G$1000)-ROW('Contratações Governo'!$G$1)+1),ROW(18:18))),"")</f>
        <v/>
      </c>
      <c r="AY56" s="495" t="str">
        <f t="shared" si="566"/>
        <v/>
      </c>
      <c r="AZ56" s="386" t="str" cm="1">
        <f t="array" ref="AZ56">IFERROR(INDEX('Contratações Governo'!$I$1:$I$1000,SMALL(IF(AZ$1='Contratações Governo'!$G$1:$G$1000,ROW('Contratações Governo'!$G$1:$G$1000)-ROW('Contratações Governo'!$G$1)+1),ROW(18:18))),"")</f>
        <v/>
      </c>
      <c r="BA56" s="495" t="str">
        <f t="shared" ref="BA56" si="728">IF(AZ56="","",AND(AZ56&gt;=AZ$105,AZ56&lt;=AZ$104))</f>
        <v/>
      </c>
      <c r="BB56" s="383" t="str" cm="1">
        <f t="array" ref="BB56">IFERROR(INDEX('Contratações Governo'!$I$1:$I$1000,SMALL(IF(BB$1='Contratações Governo'!$G$1:$G$1000,ROW('Contratações Governo'!$G$1:$G$1000)-ROW('Contratações Governo'!$G$1)+1),ROW(18:18))),"")</f>
        <v/>
      </c>
      <c r="BC56" s="495" t="str">
        <f t="shared" ref="BC56" si="729">IF(BB56="","",AND(BB56&gt;=BB$105,BB56&lt;=BB$104))</f>
        <v/>
      </c>
      <c r="BD56" s="385" t="str" cm="1">
        <f t="array" ref="BD56">IFERROR(INDEX('Contratações Governo'!$I$1:$I$1000,SMALL(IF(BD$1='Contratações Governo'!$G$1:$G$1000,ROW('Contratações Governo'!$G$1:$G$1000)-ROW('Contratações Governo'!$G$1)+1),ROW(18:18))),"")</f>
        <v/>
      </c>
      <c r="BE56" s="495" t="str">
        <f t="shared" si="568"/>
        <v/>
      </c>
      <c r="BF56" s="385" t="str" cm="1">
        <f t="array" ref="BF56">IFERROR(INDEX('Contratações Governo'!$I$1:$I$1000,SMALL(IF(BF$1='Contratações Governo'!$G$1:$G$1000,ROW('Contratações Governo'!$G$1:$G$1000)-ROW('Contratações Governo'!$G$1)+1),ROW(18:18))),"")</f>
        <v/>
      </c>
      <c r="BG56" s="495" t="str">
        <f t="shared" si="569"/>
        <v/>
      </c>
      <c r="BH56" s="276" t="str" cm="1">
        <f t="array" ref="BH56">IFERROR(INDEX('Contratações Governo'!$I$1:$I$1000,SMALL(IF(BH$1='Contratações Governo'!$G$1:$G$1000,ROW('Contratações Governo'!$G$1:$G$1000)-ROW('Contratações Governo'!$G$1)+1),ROW(18:18))),"")</f>
        <v/>
      </c>
      <c r="BI56" s="495" t="str">
        <f t="shared" si="570"/>
        <v/>
      </c>
      <c r="BJ56" s="386" t="str" cm="1">
        <f t="array" ref="BJ56">IFERROR(INDEX('Contratações Governo'!$I$1:$I$1000,SMALL(IF(BJ$1='Contratações Governo'!$G$1:$G$1000,ROW('Contratações Governo'!$G$1:$G$1000)-ROW('Contratações Governo'!$G$1)+1),ROW(18:18))),"")</f>
        <v/>
      </c>
      <c r="BK56" s="495" t="str">
        <f t="shared" si="571"/>
        <v/>
      </c>
      <c r="BL56" s="386" t="str" cm="1">
        <f t="array" ref="BL56">IFERROR(INDEX('Contratações Governo'!$I$1:$I$1000,SMALL(IF(BL$1='Contratações Governo'!$G$1:$G$1000,ROW('Contratações Governo'!$G$1:$G$1000)-ROW('Contratações Governo'!$G$1)+1),ROW(18:18))),"")</f>
        <v/>
      </c>
      <c r="BM56" s="495" t="str">
        <f t="shared" si="572"/>
        <v/>
      </c>
      <c r="BN56" s="383" t="str" cm="1">
        <f t="array" ref="BN56">IFERROR(INDEX('Contratações Governo'!$I$1:$I$1000,SMALL(IF(BN$1='Contratações Governo'!$G$1:$G$1000,ROW('Contratações Governo'!$G$1:$G$1000)-ROW('Contratações Governo'!$G$1)+1),ROW(18:18))),"")</f>
        <v/>
      </c>
      <c r="BO56" s="520" t="str">
        <f t="shared" si="573"/>
        <v/>
      </c>
      <c r="BP56" s="386" t="str" cm="1">
        <f t="array" ref="BP56">IFERROR(INDEX('Contratações Governo'!$I$1:$I$1000,SMALL(IF(BP$1='Contratações Governo'!$G$1:$G$1000,ROW('Contratações Governo'!$G$1:$G$1000)-ROW('Contratações Governo'!$G$1)+1),ROW(18:18))),"")</f>
        <v/>
      </c>
      <c r="BQ56" s="495" t="str">
        <f t="shared" ref="BQ56" si="730">IF(BP56="","",AND(BP56&gt;=BP$105,BP56&lt;=BP$104))</f>
        <v/>
      </c>
      <c r="BR56" s="386" t="str" cm="1">
        <f t="array" ref="BR56">IFERROR(INDEX('Contratações Governo'!$I$1:$I$1000,SMALL(IF(BR$1='Contratações Governo'!$G$1:$G$1000,ROW('Contratações Governo'!$G$1:$G$1000)-ROW('Contratações Governo'!$G$1)+1),ROW(18:18))),"")</f>
        <v/>
      </c>
      <c r="BS56" s="520" t="str">
        <f t="shared" si="575"/>
        <v/>
      </c>
    </row>
    <row r="57" spans="1:71" x14ac:dyDescent="0.25">
      <c r="A57" s="692"/>
      <c r="B57" s="383" t="str" cm="1">
        <f t="array" ref="B57">IFERROR(INDEX('Contratações Governo'!$I$1:$I$1000,SMALL(IF(B$1='Contratações Governo'!$G$1:$G$1000,ROW('Contratações Governo'!$G$1:$G$1000)-ROW('Contratações Governo'!$G$1)+1),ROW(19:19))),"")</f>
        <v/>
      </c>
      <c r="C57" s="495" t="str">
        <f t="shared" si="576"/>
        <v/>
      </c>
      <c r="D57" s="385" cm="1">
        <f t="array" ref="D57">IFERROR(INDEX('Contratações Governo'!$I$1:$I$1000,SMALL(IF(D$1='Contratações Governo'!$G$1:$G$1000,ROW('Contratações Governo'!$G$1:$G$1000)-ROW('Contratações Governo'!$G$1)+1),ROW(19:19))),"")</f>
        <v>2500</v>
      </c>
      <c r="E57" s="495" t="b">
        <f t="shared" si="577"/>
        <v>1</v>
      </c>
      <c r="F57" s="385" cm="1">
        <f t="array" ref="F57">IFERROR(INDEX('Contratações Governo'!$I$1:$I$1000,SMALL(IF(F$1='Contratações Governo'!$G$1:$G$1000,ROW('Contratações Governo'!$G$1:$G$1000)-ROW('Contratações Governo'!$G$1)+1),ROW(19:19))),"")</f>
        <v>2537.2800000000002</v>
      </c>
      <c r="G57" s="495" t="b">
        <f t="shared" ref="G57" si="731">IF(F57="","",AND(F57&gt;=F$105,F57&lt;=F$104))</f>
        <v>1</v>
      </c>
      <c r="H57" s="276" t="str" cm="1">
        <f t="array" ref="H57">IFERROR(INDEX('Contratações Governo'!$I$1:$I$1000,SMALL(IF(H$1='Contratações Governo'!$G$1:$G$1000,ROW('Contratações Governo'!$G$1:$G$1000)-ROW('Contratações Governo'!$G$1)+1),ROW(19:19))),"")</f>
        <v/>
      </c>
      <c r="I57" s="495" t="str">
        <f t="shared" ref="I57" si="732">IF(H57="","",AND(H57&gt;=H$105,H57&lt;=H$104))</f>
        <v/>
      </c>
      <c r="J57" s="386" t="str" cm="1">
        <f t="array" ref="J57">IFERROR(INDEX('Contratações Governo'!$I$1:$I$1000,SMALL(IF(J$1='Contratações Governo'!$G$1:$G$1000,ROW('Contratações Governo'!$G$1:$G$1000)-ROW('Contratações Governo'!$G$1)+1),ROW(19:19))),"")</f>
        <v/>
      </c>
      <c r="K57" s="495" t="str">
        <f t="shared" ref="K57" si="733">IF(J57="","",AND(J57&gt;=J$105,J57&lt;=J$104))</f>
        <v/>
      </c>
      <c r="L57" s="386" cm="1">
        <f t="array" ref="L57">IFERROR(INDEX('Contratações Governo'!$I$1:$I$1000,SMALL(IF(L$1='Contratações Governo'!$G$1:$G$1000,ROW('Contratações Governo'!$G$1:$G$1000)-ROW('Contratações Governo'!$G$1)+1),ROW(19:19))),"")</f>
        <v>2127.7199999999998</v>
      </c>
      <c r="M57" s="495" t="b">
        <f t="shared" ref="M57" si="734">IF(L57="","",AND(L57&gt;=L$105,L57&lt;=L$104))</f>
        <v>1</v>
      </c>
      <c r="N57" s="383" t="str" cm="1">
        <f t="array" ref="N57">IFERROR(INDEX('Contratações Governo'!$I$1:$I$1000,SMALL(IF(N$1='Contratações Governo'!$G$1:$G$1000,ROW('Contratações Governo'!$G$1:$G$1000)-ROW('Contratações Governo'!$G$1)+1),ROW(19:19))),"")</f>
        <v/>
      </c>
      <c r="O57" s="495" t="str">
        <f t="shared" si="549"/>
        <v/>
      </c>
      <c r="P57" s="276" t="str" cm="1">
        <f t="array" ref="P57">IFERROR(INDEX('Contratações Governo'!$I$1:$I$1000,SMALL(IF(P$1='Contratações Governo'!$G$1:$G$1000,ROW('Contratações Governo'!$G$1:$G$1000)-ROW('Contratações Governo'!$G$1)+1),ROW(19:19))),"")</f>
        <v/>
      </c>
      <c r="Q57" s="495" t="str">
        <f t="shared" si="550"/>
        <v/>
      </c>
      <c r="R57" s="386" cm="1">
        <f t="array" ref="R57">IFERROR(INDEX('Contratações Governo'!$I$1:$I$1000,SMALL(IF(R$1='Contratações Governo'!$G$1:$G$1000,ROW('Contratações Governo'!$G$1:$G$1000)-ROW('Contratações Governo'!$G$1)+1),ROW(19:19))),"")</f>
        <v>3632.9</v>
      </c>
      <c r="S57" s="495" t="b">
        <f t="shared" si="551"/>
        <v>1</v>
      </c>
      <c r="T57" s="386" t="str" cm="1">
        <f t="array" ref="T57">IFERROR(INDEX('Contratações Governo'!$I$1:$I$1000,SMALL(IF(T$1='Contratações Governo'!$G$1:$G$1000,ROW('Contratações Governo'!$G$1:$G$1000)-ROW('Contratações Governo'!$G$1)+1),ROW(19:19))),"")</f>
        <v/>
      </c>
      <c r="U57" s="495" t="str">
        <f t="shared" ref="U57" si="735">IF(T57="","",AND(T57&gt;=T$105,T57&lt;=T$104))</f>
        <v/>
      </c>
      <c r="V57" s="383" t="str" cm="1">
        <f t="array" ref="V57">IFERROR(INDEX('Contratações Governo'!$I$1:$I$1000,SMALL(IF(V$1='Contratações Governo'!$G$1:$G$1000,ROW('Contratações Governo'!$G$1:$G$1000)-ROW('Contratações Governo'!$G$1)+1),ROW(19:19))),"")</f>
        <v/>
      </c>
      <c r="W57" s="495" t="str">
        <f t="shared" ref="W57" si="736">IF(V57="","",AND(V57&gt;=V$105,V57&lt;=V$104))</f>
        <v/>
      </c>
      <c r="X57" s="276" t="str" cm="1">
        <f t="array" ref="X57">IFERROR(INDEX('Contratações Governo'!$I$1:$I$1000,SMALL(IF(X$1='Contratações Governo'!$G$1:$G$1000,ROW('Contratações Governo'!$G$1:$G$1000)-ROW('Contratações Governo'!$G$1)+1),ROW(19:19))),"")</f>
        <v/>
      </c>
      <c r="Y57" s="495" t="str">
        <f t="shared" si="553"/>
        <v/>
      </c>
      <c r="Z57" s="386" t="str" cm="1">
        <f t="array" ref="Z57">IFERROR(INDEX('Contratações Governo'!$I$1:$I$1000,SMALL(IF(Z$1='Contratações Governo'!$G$1:$G$1000,ROW('Contratações Governo'!$G$1:$G$1000)-ROW('Contratações Governo'!$G$1)+1),ROW(19:19))),"")</f>
        <v/>
      </c>
      <c r="AA57" s="495" t="str">
        <f t="shared" si="554"/>
        <v/>
      </c>
      <c r="AB57" s="386" t="str" cm="1">
        <f t="array" ref="AB57">IFERROR(INDEX('Contratações Governo'!$I$1:$I$1000,SMALL(IF(AB$1='Contratações Governo'!$G$1:$G$1000,ROW('Contratações Governo'!$G$1:$G$1000)-ROW('Contratações Governo'!$G$1)+1),ROW(19:19))),"")</f>
        <v/>
      </c>
      <c r="AC57" s="495" t="str">
        <f t="shared" si="555"/>
        <v/>
      </c>
      <c r="AD57" s="383" t="str" cm="1">
        <f t="array" ref="AD57">IFERROR(INDEX('Contratações Governo'!$I$1:$I$1000,SMALL(IF(AD$1='Contratações Governo'!$G$1:$G$1000,ROW('Contratações Governo'!$G$1:$G$1000)-ROW('Contratações Governo'!$G$1)+1),ROW(19:19))),"")</f>
        <v/>
      </c>
      <c r="AE57" s="495" t="str">
        <f t="shared" si="556"/>
        <v/>
      </c>
      <c r="AF57" s="385" t="str" cm="1">
        <f t="array" ref="AF57">IFERROR(INDEX('Contratações Governo'!$I$1:$I$1000,SMALL(IF(AF$1='Contratações Governo'!$G$1:$G$1000,ROW('Contratações Governo'!$G$1:$G$1000)-ROW('Contratações Governo'!$G$1)+1),ROW(19:19))),"")</f>
        <v/>
      </c>
      <c r="AG57" s="495" t="str">
        <f t="shared" si="557"/>
        <v/>
      </c>
      <c r="AH57" s="385" t="str" cm="1">
        <f t="array" ref="AH57">IFERROR(INDEX('Contratações Governo'!$I$1:$I$1000,SMALL(IF(AH$1='Contratações Governo'!$G$1:$G$1000,ROW('Contratações Governo'!$G$1:$G$1000)-ROW('Contratações Governo'!$G$1)+1),ROW(19:19))),"")</f>
        <v/>
      </c>
      <c r="AI57" s="495" t="str">
        <f t="shared" si="558"/>
        <v/>
      </c>
      <c r="AJ57" s="276" t="str" cm="1">
        <f t="array" ref="AJ57">IFERROR(INDEX('Contratações Governo'!$I$1:$I$1000,SMALL(IF(AJ$1='Contratações Governo'!$G$1:$G$1000,ROW('Contratações Governo'!$G$1:$G$1000)-ROW('Contratações Governo'!$G$1)+1),ROW(19:19))),"")</f>
        <v/>
      </c>
      <c r="AK57" s="495" t="str">
        <f t="shared" si="559"/>
        <v/>
      </c>
      <c r="AL57" s="386" t="str" cm="1">
        <f t="array" ref="AL57">IFERROR(INDEX('Contratações Governo'!$I$1:$I$1000,SMALL(IF(AL$1='Contratações Governo'!$G$1:$G$1000,ROW('Contratações Governo'!$G$1:$G$1000)-ROW('Contratações Governo'!$G$1)+1),ROW(19:19))),"")</f>
        <v/>
      </c>
      <c r="AM57" s="495" t="str">
        <f t="shared" si="560"/>
        <v/>
      </c>
      <c r="AN57" s="386" t="str" cm="1">
        <f t="array" ref="AN57">IFERROR(INDEX('Contratações Governo'!$I$1:$I$1000,SMALL(IF(AN$1='Contratações Governo'!$G$1:$G$1000,ROW('Contratações Governo'!$G$1:$G$1000)-ROW('Contratações Governo'!$G$1)+1),ROW(19:19))),"")</f>
        <v/>
      </c>
      <c r="AO57" s="495" t="str">
        <f t="shared" si="561"/>
        <v/>
      </c>
      <c r="AP57" s="383" t="str" cm="1">
        <f t="array" ref="AP57">IFERROR(INDEX('Contratações Governo'!$I$1:$I$1000,SMALL(IF(AP$1='Contratações Governo'!$G$1:$G$1000,ROW('Contratações Governo'!$G$1:$G$1000)-ROW('Contratações Governo'!$G$1)+1),ROW(19:19))),"")</f>
        <v/>
      </c>
      <c r="AQ57" s="495" t="str">
        <f t="shared" si="562"/>
        <v/>
      </c>
      <c r="AR57" s="385" t="str" cm="1">
        <f t="array" ref="AR57">IFERROR(INDEX('Contratações Governo'!$I$1:$I$1000,SMALL(IF(AR$1='Contratações Governo'!$G$1:$G$1000,ROW('Contratações Governo'!$G$1:$G$1000)-ROW('Contratações Governo'!$G$1)+1),ROW(19:19))),"")</f>
        <v/>
      </c>
      <c r="AS57" s="495" t="str">
        <f t="shared" si="563"/>
        <v/>
      </c>
      <c r="AT57" s="385" t="str" cm="1">
        <f t="array" ref="AT57">IFERROR(INDEX('Contratações Governo'!$I$1:$I$1000,SMALL(IF(AT$1='Contratações Governo'!$G$1:$G$1000,ROW('Contratações Governo'!$G$1:$G$1000)-ROW('Contratações Governo'!$G$1)+1),ROW(19:19))),"")</f>
        <v/>
      </c>
      <c r="AU57" s="495" t="str">
        <f t="shared" si="564"/>
        <v/>
      </c>
      <c r="AV57" s="276" t="str" cm="1">
        <f t="array" ref="AV57">IFERROR(INDEX('Contratações Governo'!$I$1:$I$1000,SMALL(IF(AV$1='Contratações Governo'!$G$1:$G$1000,ROW('Contratações Governo'!$G$1:$G$1000)-ROW('Contratações Governo'!$G$1)+1),ROW(19:19))),"")</f>
        <v/>
      </c>
      <c r="AW57" s="495" t="str">
        <f t="shared" si="565"/>
        <v/>
      </c>
      <c r="AX57" s="386" t="str" cm="1">
        <f t="array" ref="AX57">IFERROR(INDEX('Contratações Governo'!$I$1:$I$1000,SMALL(IF(AX$1='Contratações Governo'!$G$1:$G$1000,ROW('Contratações Governo'!$G$1:$G$1000)-ROW('Contratações Governo'!$G$1)+1),ROW(19:19))),"")</f>
        <v/>
      </c>
      <c r="AY57" s="495" t="str">
        <f t="shared" si="566"/>
        <v/>
      </c>
      <c r="AZ57" s="386" t="str" cm="1">
        <f t="array" ref="AZ57">IFERROR(INDEX('Contratações Governo'!$I$1:$I$1000,SMALL(IF(AZ$1='Contratações Governo'!$G$1:$G$1000,ROW('Contratações Governo'!$G$1:$G$1000)-ROW('Contratações Governo'!$G$1)+1),ROW(19:19))),"")</f>
        <v/>
      </c>
      <c r="BA57" s="495" t="str">
        <f t="shared" ref="BA57" si="737">IF(AZ57="","",AND(AZ57&gt;=AZ$105,AZ57&lt;=AZ$104))</f>
        <v/>
      </c>
      <c r="BB57" s="383" t="str" cm="1">
        <f t="array" ref="BB57">IFERROR(INDEX('Contratações Governo'!$I$1:$I$1000,SMALL(IF(BB$1='Contratações Governo'!$G$1:$G$1000,ROW('Contratações Governo'!$G$1:$G$1000)-ROW('Contratações Governo'!$G$1)+1),ROW(19:19))),"")</f>
        <v/>
      </c>
      <c r="BC57" s="495" t="str">
        <f t="shared" ref="BC57" si="738">IF(BB57="","",AND(BB57&gt;=BB$105,BB57&lt;=BB$104))</f>
        <v/>
      </c>
      <c r="BD57" s="385" t="str" cm="1">
        <f t="array" ref="BD57">IFERROR(INDEX('Contratações Governo'!$I$1:$I$1000,SMALL(IF(BD$1='Contratações Governo'!$G$1:$G$1000,ROW('Contratações Governo'!$G$1:$G$1000)-ROW('Contratações Governo'!$G$1)+1),ROW(19:19))),"")</f>
        <v/>
      </c>
      <c r="BE57" s="495" t="str">
        <f t="shared" si="568"/>
        <v/>
      </c>
      <c r="BF57" s="385" t="str" cm="1">
        <f t="array" ref="BF57">IFERROR(INDEX('Contratações Governo'!$I$1:$I$1000,SMALL(IF(BF$1='Contratações Governo'!$G$1:$G$1000,ROW('Contratações Governo'!$G$1:$G$1000)-ROW('Contratações Governo'!$G$1)+1),ROW(19:19))),"")</f>
        <v/>
      </c>
      <c r="BG57" s="495" t="str">
        <f t="shared" si="569"/>
        <v/>
      </c>
      <c r="BH57" s="276" t="str" cm="1">
        <f t="array" ref="BH57">IFERROR(INDEX('Contratações Governo'!$I$1:$I$1000,SMALL(IF(BH$1='Contratações Governo'!$G$1:$G$1000,ROW('Contratações Governo'!$G$1:$G$1000)-ROW('Contratações Governo'!$G$1)+1),ROW(19:19))),"")</f>
        <v/>
      </c>
      <c r="BI57" s="495" t="str">
        <f t="shared" si="570"/>
        <v/>
      </c>
      <c r="BJ57" s="386" t="str" cm="1">
        <f t="array" ref="BJ57">IFERROR(INDEX('Contratações Governo'!$I$1:$I$1000,SMALL(IF(BJ$1='Contratações Governo'!$G$1:$G$1000,ROW('Contratações Governo'!$G$1:$G$1000)-ROW('Contratações Governo'!$G$1)+1),ROW(19:19))),"")</f>
        <v/>
      </c>
      <c r="BK57" s="495" t="str">
        <f t="shared" si="571"/>
        <v/>
      </c>
      <c r="BL57" s="386" t="str" cm="1">
        <f t="array" ref="BL57">IFERROR(INDEX('Contratações Governo'!$I$1:$I$1000,SMALL(IF(BL$1='Contratações Governo'!$G$1:$G$1000,ROW('Contratações Governo'!$G$1:$G$1000)-ROW('Contratações Governo'!$G$1)+1),ROW(19:19))),"")</f>
        <v/>
      </c>
      <c r="BM57" s="495" t="str">
        <f t="shared" si="572"/>
        <v/>
      </c>
      <c r="BN57" s="383" t="str" cm="1">
        <f t="array" ref="BN57">IFERROR(INDEX('Contratações Governo'!$I$1:$I$1000,SMALL(IF(BN$1='Contratações Governo'!$G$1:$G$1000,ROW('Contratações Governo'!$G$1:$G$1000)-ROW('Contratações Governo'!$G$1)+1),ROW(19:19))),"")</f>
        <v/>
      </c>
      <c r="BO57" s="520" t="str">
        <f t="shared" si="573"/>
        <v/>
      </c>
      <c r="BP57" s="386" t="str" cm="1">
        <f t="array" ref="BP57">IFERROR(INDEX('Contratações Governo'!$I$1:$I$1000,SMALL(IF(BP$1='Contratações Governo'!$G$1:$G$1000,ROW('Contratações Governo'!$G$1:$G$1000)-ROW('Contratações Governo'!$G$1)+1),ROW(19:19))),"")</f>
        <v/>
      </c>
      <c r="BQ57" s="495" t="str">
        <f t="shared" ref="BQ57" si="739">IF(BP57="","",AND(BP57&gt;=BP$105,BP57&lt;=BP$104))</f>
        <v/>
      </c>
      <c r="BR57" s="386" t="str" cm="1">
        <f t="array" ref="BR57">IFERROR(INDEX('Contratações Governo'!$I$1:$I$1000,SMALL(IF(BR$1='Contratações Governo'!$G$1:$G$1000,ROW('Contratações Governo'!$G$1:$G$1000)-ROW('Contratações Governo'!$G$1)+1),ROW(19:19))),"")</f>
        <v/>
      </c>
      <c r="BS57" s="520" t="str">
        <f t="shared" si="575"/>
        <v/>
      </c>
    </row>
    <row r="58" spans="1:71" x14ac:dyDescent="0.25">
      <c r="A58" s="692"/>
      <c r="B58" s="383" t="str" cm="1">
        <f t="array" ref="B58">IFERROR(INDEX('Contratações Governo'!$I$1:$I$1000,SMALL(IF(B$1='Contratações Governo'!$G$1:$G$1000,ROW('Contratações Governo'!$G$1:$G$1000)-ROW('Contratações Governo'!$G$1)+1),ROW(20:20))),"")</f>
        <v/>
      </c>
      <c r="C58" s="495" t="str">
        <f t="shared" si="576"/>
        <v/>
      </c>
      <c r="D58" s="385" cm="1">
        <f t="array" ref="D58">IFERROR(INDEX('Contratações Governo'!$I$1:$I$1000,SMALL(IF(D$1='Contratações Governo'!$G$1:$G$1000,ROW('Contratações Governo'!$G$1:$G$1000)-ROW('Contratações Governo'!$G$1)+1),ROW(20:20))),"")</f>
        <v>2040.33</v>
      </c>
      <c r="E58" s="495" t="b">
        <f t="shared" si="577"/>
        <v>1</v>
      </c>
      <c r="F58" s="385" cm="1">
        <f t="array" ref="F58">IFERROR(INDEX('Contratações Governo'!$I$1:$I$1000,SMALL(IF(F$1='Contratações Governo'!$G$1:$G$1000,ROW('Contratações Governo'!$G$1:$G$1000)-ROW('Contratações Governo'!$G$1)+1),ROW(20:20))),"")</f>
        <v>3247.72</v>
      </c>
      <c r="G58" s="495" t="b">
        <f t="shared" ref="G58" si="740">IF(F58="","",AND(F58&gt;=F$105,F58&lt;=F$104))</f>
        <v>1</v>
      </c>
      <c r="H58" s="276" t="str" cm="1">
        <f t="array" ref="H58">IFERROR(INDEX('Contratações Governo'!$I$1:$I$1000,SMALL(IF(H$1='Contratações Governo'!$G$1:$G$1000,ROW('Contratações Governo'!$G$1:$G$1000)-ROW('Contratações Governo'!$G$1)+1),ROW(20:20))),"")</f>
        <v/>
      </c>
      <c r="I58" s="495" t="str">
        <f t="shared" ref="I58" si="741">IF(H58="","",AND(H58&gt;=H$105,H58&lt;=H$104))</f>
        <v/>
      </c>
      <c r="J58" s="386" t="str" cm="1">
        <f t="array" ref="J58">IFERROR(INDEX('Contratações Governo'!$I$1:$I$1000,SMALL(IF(J$1='Contratações Governo'!$G$1:$G$1000,ROW('Contratações Governo'!$G$1:$G$1000)-ROW('Contratações Governo'!$G$1)+1),ROW(20:20))),"")</f>
        <v/>
      </c>
      <c r="K58" s="495" t="str">
        <f t="shared" ref="K58" si="742">IF(J58="","",AND(J58&gt;=J$105,J58&lt;=J$104))</f>
        <v/>
      </c>
      <c r="L58" s="386" cm="1">
        <f t="array" ref="L58">IFERROR(INDEX('Contratações Governo'!$I$1:$I$1000,SMALL(IF(L$1='Contratações Governo'!$G$1:$G$1000,ROW('Contratações Governo'!$G$1:$G$1000)-ROW('Contratações Governo'!$G$1)+1),ROW(20:20))),"")</f>
        <v>2127.7199999999998</v>
      </c>
      <c r="M58" s="495" t="b">
        <f t="shared" ref="M58" si="743">IF(L58="","",AND(L58&gt;=L$105,L58&lt;=L$104))</f>
        <v>1</v>
      </c>
      <c r="N58" s="383" t="str" cm="1">
        <f t="array" ref="N58">IFERROR(INDEX('Contratações Governo'!$I$1:$I$1000,SMALL(IF(N$1='Contratações Governo'!$G$1:$G$1000,ROW('Contratações Governo'!$G$1:$G$1000)-ROW('Contratações Governo'!$G$1)+1),ROW(20:20))),"")</f>
        <v/>
      </c>
      <c r="O58" s="495" t="str">
        <f t="shared" si="549"/>
        <v/>
      </c>
      <c r="P58" s="276" t="str" cm="1">
        <f t="array" ref="P58">IFERROR(INDEX('Contratações Governo'!$I$1:$I$1000,SMALL(IF(P$1='Contratações Governo'!$G$1:$G$1000,ROW('Contratações Governo'!$G$1:$G$1000)-ROW('Contratações Governo'!$G$1)+1),ROW(20:20))),"")</f>
        <v/>
      </c>
      <c r="Q58" s="495" t="str">
        <f t="shared" si="550"/>
        <v/>
      </c>
      <c r="R58" s="386" cm="1">
        <f t="array" ref="R58">IFERROR(INDEX('Contratações Governo'!$I$1:$I$1000,SMALL(IF(R$1='Contratações Governo'!$G$1:$G$1000,ROW('Contratações Governo'!$G$1:$G$1000)-ROW('Contratações Governo'!$G$1)+1),ROW(20:20))),"")</f>
        <v>5000</v>
      </c>
      <c r="S58" s="495" t="b">
        <f t="shared" si="551"/>
        <v>1</v>
      </c>
      <c r="T58" s="386" t="str" cm="1">
        <f t="array" ref="T58">IFERROR(INDEX('Contratações Governo'!$I$1:$I$1000,SMALL(IF(T$1='Contratações Governo'!$G$1:$G$1000,ROW('Contratações Governo'!$G$1:$G$1000)-ROW('Contratações Governo'!$G$1)+1),ROW(20:20))),"")</f>
        <v/>
      </c>
      <c r="U58" s="495" t="str">
        <f t="shared" ref="U58" si="744">IF(T58="","",AND(T58&gt;=T$105,T58&lt;=T$104))</f>
        <v/>
      </c>
      <c r="V58" s="383" t="str" cm="1">
        <f t="array" ref="V58">IFERROR(INDEX('Contratações Governo'!$I$1:$I$1000,SMALL(IF(V$1='Contratações Governo'!$G$1:$G$1000,ROW('Contratações Governo'!$G$1:$G$1000)-ROW('Contratações Governo'!$G$1)+1),ROW(20:20))),"")</f>
        <v/>
      </c>
      <c r="W58" s="495" t="str">
        <f t="shared" ref="W58" si="745">IF(V58="","",AND(V58&gt;=V$105,V58&lt;=V$104))</f>
        <v/>
      </c>
      <c r="X58" s="276" t="str" cm="1">
        <f t="array" ref="X58">IFERROR(INDEX('Contratações Governo'!$I$1:$I$1000,SMALL(IF(X$1='Contratações Governo'!$G$1:$G$1000,ROW('Contratações Governo'!$G$1:$G$1000)-ROW('Contratações Governo'!$G$1)+1),ROW(20:20))),"")</f>
        <v/>
      </c>
      <c r="Y58" s="495" t="str">
        <f t="shared" si="553"/>
        <v/>
      </c>
      <c r="Z58" s="386" t="str" cm="1">
        <f t="array" ref="Z58">IFERROR(INDEX('Contratações Governo'!$I$1:$I$1000,SMALL(IF(Z$1='Contratações Governo'!$G$1:$G$1000,ROW('Contratações Governo'!$G$1:$G$1000)-ROW('Contratações Governo'!$G$1)+1),ROW(20:20))),"")</f>
        <v/>
      </c>
      <c r="AA58" s="495" t="str">
        <f t="shared" si="554"/>
        <v/>
      </c>
      <c r="AB58" s="386" t="str" cm="1">
        <f t="array" ref="AB58">IFERROR(INDEX('Contratações Governo'!$I$1:$I$1000,SMALL(IF(AB$1='Contratações Governo'!$G$1:$G$1000,ROW('Contratações Governo'!$G$1:$G$1000)-ROW('Contratações Governo'!$G$1)+1),ROW(20:20))),"")</f>
        <v/>
      </c>
      <c r="AC58" s="495" t="str">
        <f t="shared" si="555"/>
        <v/>
      </c>
      <c r="AD58" s="383" t="str" cm="1">
        <f t="array" ref="AD58">IFERROR(INDEX('Contratações Governo'!$I$1:$I$1000,SMALL(IF(AD$1='Contratações Governo'!$G$1:$G$1000,ROW('Contratações Governo'!$G$1:$G$1000)-ROW('Contratações Governo'!$G$1)+1),ROW(20:20))),"")</f>
        <v/>
      </c>
      <c r="AE58" s="495" t="str">
        <f t="shared" si="556"/>
        <v/>
      </c>
      <c r="AF58" s="385" t="str" cm="1">
        <f t="array" ref="AF58">IFERROR(INDEX('Contratações Governo'!$I$1:$I$1000,SMALL(IF(AF$1='Contratações Governo'!$G$1:$G$1000,ROW('Contratações Governo'!$G$1:$G$1000)-ROW('Contratações Governo'!$G$1)+1),ROW(20:20))),"")</f>
        <v/>
      </c>
      <c r="AG58" s="495" t="str">
        <f t="shared" si="557"/>
        <v/>
      </c>
      <c r="AH58" s="385" t="str" cm="1">
        <f t="array" ref="AH58">IFERROR(INDEX('Contratações Governo'!$I$1:$I$1000,SMALL(IF(AH$1='Contratações Governo'!$G$1:$G$1000,ROW('Contratações Governo'!$G$1:$G$1000)-ROW('Contratações Governo'!$G$1)+1),ROW(20:20))),"")</f>
        <v/>
      </c>
      <c r="AI58" s="495" t="str">
        <f t="shared" si="558"/>
        <v/>
      </c>
      <c r="AJ58" s="276" t="str" cm="1">
        <f t="array" ref="AJ58">IFERROR(INDEX('Contratações Governo'!$I$1:$I$1000,SMALL(IF(AJ$1='Contratações Governo'!$G$1:$G$1000,ROW('Contratações Governo'!$G$1:$G$1000)-ROW('Contratações Governo'!$G$1)+1),ROW(20:20))),"")</f>
        <v/>
      </c>
      <c r="AK58" s="495" t="str">
        <f t="shared" si="559"/>
        <v/>
      </c>
      <c r="AL58" s="386" t="str" cm="1">
        <f t="array" ref="AL58">IFERROR(INDEX('Contratações Governo'!$I$1:$I$1000,SMALL(IF(AL$1='Contratações Governo'!$G$1:$G$1000,ROW('Contratações Governo'!$G$1:$G$1000)-ROW('Contratações Governo'!$G$1)+1),ROW(20:20))),"")</f>
        <v/>
      </c>
      <c r="AM58" s="495" t="str">
        <f t="shared" si="560"/>
        <v/>
      </c>
      <c r="AN58" s="386" t="str" cm="1">
        <f t="array" ref="AN58">IFERROR(INDEX('Contratações Governo'!$I$1:$I$1000,SMALL(IF(AN$1='Contratações Governo'!$G$1:$G$1000,ROW('Contratações Governo'!$G$1:$G$1000)-ROW('Contratações Governo'!$G$1)+1),ROW(20:20))),"")</f>
        <v/>
      </c>
      <c r="AO58" s="495" t="str">
        <f t="shared" si="561"/>
        <v/>
      </c>
      <c r="AP58" s="383" t="str" cm="1">
        <f t="array" ref="AP58">IFERROR(INDEX('Contratações Governo'!$I$1:$I$1000,SMALL(IF(AP$1='Contratações Governo'!$G$1:$G$1000,ROW('Contratações Governo'!$G$1:$G$1000)-ROW('Contratações Governo'!$G$1)+1),ROW(20:20))),"")</f>
        <v/>
      </c>
      <c r="AQ58" s="495" t="str">
        <f t="shared" si="562"/>
        <v/>
      </c>
      <c r="AR58" s="385" t="str" cm="1">
        <f t="array" ref="AR58">IFERROR(INDEX('Contratações Governo'!$I$1:$I$1000,SMALL(IF(AR$1='Contratações Governo'!$G$1:$G$1000,ROW('Contratações Governo'!$G$1:$G$1000)-ROW('Contratações Governo'!$G$1)+1),ROW(20:20))),"")</f>
        <v/>
      </c>
      <c r="AS58" s="495" t="str">
        <f t="shared" si="563"/>
        <v/>
      </c>
      <c r="AT58" s="385" t="str" cm="1">
        <f t="array" ref="AT58">IFERROR(INDEX('Contratações Governo'!$I$1:$I$1000,SMALL(IF(AT$1='Contratações Governo'!$G$1:$G$1000,ROW('Contratações Governo'!$G$1:$G$1000)-ROW('Contratações Governo'!$G$1)+1),ROW(20:20))),"")</f>
        <v/>
      </c>
      <c r="AU58" s="495" t="str">
        <f t="shared" si="564"/>
        <v/>
      </c>
      <c r="AV58" s="276" t="str" cm="1">
        <f t="array" ref="AV58">IFERROR(INDEX('Contratações Governo'!$I$1:$I$1000,SMALL(IF(AV$1='Contratações Governo'!$G$1:$G$1000,ROW('Contratações Governo'!$G$1:$G$1000)-ROW('Contratações Governo'!$G$1)+1),ROW(20:20))),"")</f>
        <v/>
      </c>
      <c r="AW58" s="495" t="str">
        <f t="shared" si="565"/>
        <v/>
      </c>
      <c r="AX58" s="386" t="str" cm="1">
        <f t="array" ref="AX58">IFERROR(INDEX('Contratações Governo'!$I$1:$I$1000,SMALL(IF(AX$1='Contratações Governo'!$G$1:$G$1000,ROW('Contratações Governo'!$G$1:$G$1000)-ROW('Contratações Governo'!$G$1)+1),ROW(20:20))),"")</f>
        <v/>
      </c>
      <c r="AY58" s="495" t="str">
        <f t="shared" si="566"/>
        <v/>
      </c>
      <c r="AZ58" s="386" t="str" cm="1">
        <f t="array" ref="AZ58">IFERROR(INDEX('Contratações Governo'!$I$1:$I$1000,SMALL(IF(AZ$1='Contratações Governo'!$G$1:$G$1000,ROW('Contratações Governo'!$G$1:$G$1000)-ROW('Contratações Governo'!$G$1)+1),ROW(20:20))),"")</f>
        <v/>
      </c>
      <c r="BA58" s="495" t="str">
        <f t="shared" ref="BA58" si="746">IF(AZ58="","",AND(AZ58&gt;=AZ$105,AZ58&lt;=AZ$104))</f>
        <v/>
      </c>
      <c r="BB58" s="383" t="str" cm="1">
        <f t="array" ref="BB58">IFERROR(INDEX('Contratações Governo'!$I$1:$I$1000,SMALL(IF(BB$1='Contratações Governo'!$G$1:$G$1000,ROW('Contratações Governo'!$G$1:$G$1000)-ROW('Contratações Governo'!$G$1)+1),ROW(20:20))),"")</f>
        <v/>
      </c>
      <c r="BC58" s="495" t="str">
        <f t="shared" ref="BC58" si="747">IF(BB58="","",AND(BB58&gt;=BB$105,BB58&lt;=BB$104))</f>
        <v/>
      </c>
      <c r="BD58" s="385" t="str" cm="1">
        <f t="array" ref="BD58">IFERROR(INDEX('Contratações Governo'!$I$1:$I$1000,SMALL(IF(BD$1='Contratações Governo'!$G$1:$G$1000,ROW('Contratações Governo'!$G$1:$G$1000)-ROW('Contratações Governo'!$G$1)+1),ROW(20:20))),"")</f>
        <v/>
      </c>
      <c r="BE58" s="495" t="str">
        <f t="shared" si="568"/>
        <v/>
      </c>
      <c r="BF58" s="385" t="str" cm="1">
        <f t="array" ref="BF58">IFERROR(INDEX('Contratações Governo'!$I$1:$I$1000,SMALL(IF(BF$1='Contratações Governo'!$G$1:$G$1000,ROW('Contratações Governo'!$G$1:$G$1000)-ROW('Contratações Governo'!$G$1)+1),ROW(20:20))),"")</f>
        <v/>
      </c>
      <c r="BG58" s="495" t="str">
        <f t="shared" si="569"/>
        <v/>
      </c>
      <c r="BH58" s="276" t="str" cm="1">
        <f t="array" ref="BH58">IFERROR(INDEX('Contratações Governo'!$I$1:$I$1000,SMALL(IF(BH$1='Contratações Governo'!$G$1:$G$1000,ROW('Contratações Governo'!$G$1:$G$1000)-ROW('Contratações Governo'!$G$1)+1),ROW(20:20))),"")</f>
        <v/>
      </c>
      <c r="BI58" s="495" t="str">
        <f t="shared" si="570"/>
        <v/>
      </c>
      <c r="BJ58" s="386" t="str" cm="1">
        <f t="array" ref="BJ58">IFERROR(INDEX('Contratações Governo'!$I$1:$I$1000,SMALL(IF(BJ$1='Contratações Governo'!$G$1:$G$1000,ROW('Contratações Governo'!$G$1:$G$1000)-ROW('Contratações Governo'!$G$1)+1),ROW(20:20))),"")</f>
        <v/>
      </c>
      <c r="BK58" s="495" t="str">
        <f t="shared" si="571"/>
        <v/>
      </c>
      <c r="BL58" s="386" t="str" cm="1">
        <f t="array" ref="BL58">IFERROR(INDEX('Contratações Governo'!$I$1:$I$1000,SMALL(IF(BL$1='Contratações Governo'!$G$1:$G$1000,ROW('Contratações Governo'!$G$1:$G$1000)-ROW('Contratações Governo'!$G$1)+1),ROW(20:20))),"")</f>
        <v/>
      </c>
      <c r="BM58" s="495" t="str">
        <f t="shared" si="572"/>
        <v/>
      </c>
      <c r="BN58" s="383" t="str" cm="1">
        <f t="array" ref="BN58">IFERROR(INDEX('Contratações Governo'!$I$1:$I$1000,SMALL(IF(BN$1='Contratações Governo'!$G$1:$G$1000,ROW('Contratações Governo'!$G$1:$G$1000)-ROW('Contratações Governo'!$G$1)+1),ROW(20:20))),"")</f>
        <v/>
      </c>
      <c r="BO58" s="520" t="str">
        <f t="shared" si="573"/>
        <v/>
      </c>
      <c r="BP58" s="386" t="str" cm="1">
        <f t="array" ref="BP58">IFERROR(INDEX('Contratações Governo'!$I$1:$I$1000,SMALL(IF(BP$1='Contratações Governo'!$G$1:$G$1000,ROW('Contratações Governo'!$G$1:$G$1000)-ROW('Contratações Governo'!$G$1)+1),ROW(20:20))),"")</f>
        <v/>
      </c>
      <c r="BQ58" s="495" t="str">
        <f t="shared" ref="BQ58" si="748">IF(BP58="","",AND(BP58&gt;=BP$105,BP58&lt;=BP$104))</f>
        <v/>
      </c>
      <c r="BR58" s="386" t="str" cm="1">
        <f t="array" ref="BR58">IFERROR(INDEX('Contratações Governo'!$I$1:$I$1000,SMALL(IF(BR$1='Contratações Governo'!$G$1:$G$1000,ROW('Contratações Governo'!$G$1:$G$1000)-ROW('Contratações Governo'!$G$1)+1),ROW(20:20))),"")</f>
        <v/>
      </c>
      <c r="BS58" s="520" t="str">
        <f t="shared" si="575"/>
        <v/>
      </c>
    </row>
    <row r="59" spans="1:71" x14ac:dyDescent="0.25">
      <c r="A59" s="692"/>
      <c r="B59" s="383" t="str" cm="1">
        <f t="array" ref="B59">IFERROR(INDEX('Contratações Governo'!$I$1:$I$1000,SMALL(IF(B$1='Contratações Governo'!$G$1:$G$1000,ROW('Contratações Governo'!$G$1:$G$1000)-ROW('Contratações Governo'!$G$1)+1),ROW(21:21))),"")</f>
        <v/>
      </c>
      <c r="C59" s="495" t="str">
        <f t="shared" si="576"/>
        <v/>
      </c>
      <c r="D59" s="385" cm="1">
        <f t="array" ref="D59">IFERROR(INDEX('Contratações Governo'!$I$1:$I$1000,SMALL(IF(D$1='Contratações Governo'!$G$1:$G$1000,ROW('Contratações Governo'!$G$1:$G$1000)-ROW('Contratações Governo'!$G$1)+1),ROW(21:21))),"")</f>
        <v>2073.73</v>
      </c>
      <c r="E59" s="495" t="b">
        <f t="shared" si="577"/>
        <v>1</v>
      </c>
      <c r="F59" s="385" cm="1">
        <f t="array" ref="F59">IFERROR(INDEX('Contratações Governo'!$I$1:$I$1000,SMALL(IF(F$1='Contratações Governo'!$G$1:$G$1000,ROW('Contratações Governo'!$G$1:$G$1000)-ROW('Contratações Governo'!$G$1)+1),ROW(21:21))),"")</f>
        <v>5708.84</v>
      </c>
      <c r="G59" s="495" t="b">
        <f t="shared" ref="G59" si="749">IF(F59="","",AND(F59&gt;=F$105,F59&lt;=F$104))</f>
        <v>0</v>
      </c>
      <c r="H59" s="276" t="str" cm="1">
        <f t="array" ref="H59">IFERROR(INDEX('Contratações Governo'!$I$1:$I$1000,SMALL(IF(H$1='Contratações Governo'!$G$1:$G$1000,ROW('Contratações Governo'!$G$1:$G$1000)-ROW('Contratações Governo'!$G$1)+1),ROW(21:21))),"")</f>
        <v/>
      </c>
      <c r="I59" s="495" t="str">
        <f t="shared" ref="I59" si="750">IF(H59="","",AND(H59&gt;=H$105,H59&lt;=H$104))</f>
        <v/>
      </c>
      <c r="J59" s="386" t="str" cm="1">
        <f t="array" ref="J59">IFERROR(INDEX('Contratações Governo'!$I$1:$I$1000,SMALL(IF(J$1='Contratações Governo'!$G$1:$G$1000,ROW('Contratações Governo'!$G$1:$G$1000)-ROW('Contratações Governo'!$G$1)+1),ROW(21:21))),"")</f>
        <v/>
      </c>
      <c r="K59" s="495" t="str">
        <f t="shared" ref="K59" si="751">IF(J59="","",AND(J59&gt;=J$105,J59&lt;=J$104))</f>
        <v/>
      </c>
      <c r="L59" s="386" cm="1">
        <f t="array" ref="L59">IFERROR(INDEX('Contratações Governo'!$I$1:$I$1000,SMALL(IF(L$1='Contratações Governo'!$G$1:$G$1000,ROW('Contratações Governo'!$G$1:$G$1000)-ROW('Contratações Governo'!$G$1)+1),ROW(21:21))),"")</f>
        <v>2127.7199999999998</v>
      </c>
      <c r="M59" s="495" t="b">
        <f t="shared" ref="M59" si="752">IF(L59="","",AND(L59&gt;=L$105,L59&lt;=L$104))</f>
        <v>1</v>
      </c>
      <c r="N59" s="383" t="str" cm="1">
        <f t="array" ref="N59">IFERROR(INDEX('Contratações Governo'!$I$1:$I$1000,SMALL(IF(N$1='Contratações Governo'!$G$1:$G$1000,ROW('Contratações Governo'!$G$1:$G$1000)-ROW('Contratações Governo'!$G$1)+1),ROW(21:21))),"")</f>
        <v/>
      </c>
      <c r="O59" s="495" t="str">
        <f t="shared" si="549"/>
        <v/>
      </c>
      <c r="P59" s="276" t="str" cm="1">
        <f t="array" ref="P59">IFERROR(INDEX('Contratações Governo'!$I$1:$I$1000,SMALL(IF(P$1='Contratações Governo'!$G$1:$G$1000,ROW('Contratações Governo'!$G$1:$G$1000)-ROW('Contratações Governo'!$G$1)+1),ROW(21:21))),"")</f>
        <v/>
      </c>
      <c r="Q59" s="495" t="str">
        <f t="shared" si="550"/>
        <v/>
      </c>
      <c r="R59" s="386" cm="1">
        <f t="array" ref="R59">IFERROR(INDEX('Contratações Governo'!$I$1:$I$1000,SMALL(IF(R$1='Contratações Governo'!$G$1:$G$1000,ROW('Contratações Governo'!$G$1:$G$1000)-ROW('Contratações Governo'!$G$1)+1),ROW(21:21))),"")</f>
        <v>6949.36</v>
      </c>
      <c r="S59" s="495" t="b">
        <f t="shared" si="551"/>
        <v>0</v>
      </c>
      <c r="T59" s="386" t="str" cm="1">
        <f t="array" ref="T59">IFERROR(INDEX('Contratações Governo'!$I$1:$I$1000,SMALL(IF(T$1='Contratações Governo'!$G$1:$G$1000,ROW('Contratações Governo'!$G$1:$G$1000)-ROW('Contratações Governo'!$G$1)+1),ROW(21:21))),"")</f>
        <v/>
      </c>
      <c r="U59" s="495" t="str">
        <f t="shared" ref="U59" si="753">IF(T59="","",AND(T59&gt;=T$105,T59&lt;=T$104))</f>
        <v/>
      </c>
      <c r="V59" s="383" t="str" cm="1">
        <f t="array" ref="V59">IFERROR(INDEX('Contratações Governo'!$I$1:$I$1000,SMALL(IF(V$1='Contratações Governo'!$G$1:$G$1000,ROW('Contratações Governo'!$G$1:$G$1000)-ROW('Contratações Governo'!$G$1)+1),ROW(21:21))),"")</f>
        <v/>
      </c>
      <c r="W59" s="495" t="str">
        <f t="shared" ref="W59" si="754">IF(V59="","",AND(V59&gt;=V$105,V59&lt;=V$104))</f>
        <v/>
      </c>
      <c r="X59" s="276" t="str" cm="1">
        <f t="array" ref="X59">IFERROR(INDEX('Contratações Governo'!$I$1:$I$1000,SMALL(IF(X$1='Contratações Governo'!$G$1:$G$1000,ROW('Contratações Governo'!$G$1:$G$1000)-ROW('Contratações Governo'!$G$1)+1),ROW(21:21))),"")</f>
        <v/>
      </c>
      <c r="Y59" s="495" t="str">
        <f t="shared" si="553"/>
        <v/>
      </c>
      <c r="Z59" s="386" t="str" cm="1">
        <f t="array" ref="Z59">IFERROR(INDEX('Contratações Governo'!$I$1:$I$1000,SMALL(IF(Z$1='Contratações Governo'!$G$1:$G$1000,ROW('Contratações Governo'!$G$1:$G$1000)-ROW('Contratações Governo'!$G$1)+1),ROW(21:21))),"")</f>
        <v/>
      </c>
      <c r="AA59" s="495" t="str">
        <f t="shared" si="554"/>
        <v/>
      </c>
      <c r="AB59" s="386" t="str" cm="1">
        <f t="array" ref="AB59">IFERROR(INDEX('Contratações Governo'!$I$1:$I$1000,SMALL(IF(AB$1='Contratações Governo'!$G$1:$G$1000,ROW('Contratações Governo'!$G$1:$G$1000)-ROW('Contratações Governo'!$G$1)+1),ROW(21:21))),"")</f>
        <v/>
      </c>
      <c r="AC59" s="495" t="str">
        <f t="shared" si="555"/>
        <v/>
      </c>
      <c r="AD59" s="383" t="str" cm="1">
        <f t="array" ref="AD59">IFERROR(INDEX('Contratações Governo'!$I$1:$I$1000,SMALL(IF(AD$1='Contratações Governo'!$G$1:$G$1000,ROW('Contratações Governo'!$G$1:$G$1000)-ROW('Contratações Governo'!$G$1)+1),ROW(21:21))),"")</f>
        <v/>
      </c>
      <c r="AE59" s="495" t="str">
        <f t="shared" si="556"/>
        <v/>
      </c>
      <c r="AF59" s="385" t="str" cm="1">
        <f t="array" ref="AF59">IFERROR(INDEX('Contratações Governo'!$I$1:$I$1000,SMALL(IF(AF$1='Contratações Governo'!$G$1:$G$1000,ROW('Contratações Governo'!$G$1:$G$1000)-ROW('Contratações Governo'!$G$1)+1),ROW(21:21))),"")</f>
        <v/>
      </c>
      <c r="AG59" s="495" t="str">
        <f t="shared" si="557"/>
        <v/>
      </c>
      <c r="AH59" s="385" t="str" cm="1">
        <f t="array" ref="AH59">IFERROR(INDEX('Contratações Governo'!$I$1:$I$1000,SMALL(IF(AH$1='Contratações Governo'!$G$1:$G$1000,ROW('Contratações Governo'!$G$1:$G$1000)-ROW('Contratações Governo'!$G$1)+1),ROW(21:21))),"")</f>
        <v/>
      </c>
      <c r="AI59" s="495" t="str">
        <f t="shared" si="558"/>
        <v/>
      </c>
      <c r="AJ59" s="276" t="str" cm="1">
        <f t="array" ref="AJ59">IFERROR(INDEX('Contratações Governo'!$I$1:$I$1000,SMALL(IF(AJ$1='Contratações Governo'!$G$1:$G$1000,ROW('Contratações Governo'!$G$1:$G$1000)-ROW('Contratações Governo'!$G$1)+1),ROW(21:21))),"")</f>
        <v/>
      </c>
      <c r="AK59" s="495" t="str">
        <f t="shared" si="559"/>
        <v/>
      </c>
      <c r="AL59" s="386" t="str" cm="1">
        <f t="array" ref="AL59">IFERROR(INDEX('Contratações Governo'!$I$1:$I$1000,SMALL(IF(AL$1='Contratações Governo'!$G$1:$G$1000,ROW('Contratações Governo'!$G$1:$G$1000)-ROW('Contratações Governo'!$G$1)+1),ROW(21:21))),"")</f>
        <v/>
      </c>
      <c r="AM59" s="495" t="str">
        <f t="shared" si="560"/>
        <v/>
      </c>
      <c r="AN59" s="386" t="str" cm="1">
        <f t="array" ref="AN59">IFERROR(INDEX('Contratações Governo'!$I$1:$I$1000,SMALL(IF(AN$1='Contratações Governo'!$G$1:$G$1000,ROW('Contratações Governo'!$G$1:$G$1000)-ROW('Contratações Governo'!$G$1)+1),ROW(21:21))),"")</f>
        <v/>
      </c>
      <c r="AO59" s="495" t="str">
        <f t="shared" si="561"/>
        <v/>
      </c>
      <c r="AP59" s="383" t="str" cm="1">
        <f t="array" ref="AP59">IFERROR(INDEX('Contratações Governo'!$I$1:$I$1000,SMALL(IF(AP$1='Contratações Governo'!$G$1:$G$1000,ROW('Contratações Governo'!$G$1:$G$1000)-ROW('Contratações Governo'!$G$1)+1),ROW(21:21))),"")</f>
        <v/>
      </c>
      <c r="AQ59" s="495" t="str">
        <f t="shared" si="562"/>
        <v/>
      </c>
      <c r="AR59" s="385" t="str" cm="1">
        <f t="array" ref="AR59">IFERROR(INDEX('Contratações Governo'!$I$1:$I$1000,SMALL(IF(AR$1='Contratações Governo'!$G$1:$G$1000,ROW('Contratações Governo'!$G$1:$G$1000)-ROW('Contratações Governo'!$G$1)+1),ROW(21:21))),"")</f>
        <v/>
      </c>
      <c r="AS59" s="495" t="str">
        <f t="shared" si="563"/>
        <v/>
      </c>
      <c r="AT59" s="385" t="str" cm="1">
        <f t="array" ref="AT59">IFERROR(INDEX('Contratações Governo'!$I$1:$I$1000,SMALL(IF(AT$1='Contratações Governo'!$G$1:$G$1000,ROW('Contratações Governo'!$G$1:$G$1000)-ROW('Contratações Governo'!$G$1)+1),ROW(21:21))),"")</f>
        <v/>
      </c>
      <c r="AU59" s="495" t="str">
        <f t="shared" si="564"/>
        <v/>
      </c>
      <c r="AV59" s="276" t="str" cm="1">
        <f t="array" ref="AV59">IFERROR(INDEX('Contratações Governo'!$I$1:$I$1000,SMALL(IF(AV$1='Contratações Governo'!$G$1:$G$1000,ROW('Contratações Governo'!$G$1:$G$1000)-ROW('Contratações Governo'!$G$1)+1),ROW(21:21))),"")</f>
        <v/>
      </c>
      <c r="AW59" s="495" t="str">
        <f t="shared" si="565"/>
        <v/>
      </c>
      <c r="AX59" s="386" t="str" cm="1">
        <f t="array" ref="AX59">IFERROR(INDEX('Contratações Governo'!$I$1:$I$1000,SMALL(IF(AX$1='Contratações Governo'!$G$1:$G$1000,ROW('Contratações Governo'!$G$1:$G$1000)-ROW('Contratações Governo'!$G$1)+1),ROW(21:21))),"")</f>
        <v/>
      </c>
      <c r="AY59" s="495" t="str">
        <f t="shared" si="566"/>
        <v/>
      </c>
      <c r="AZ59" s="386" t="str" cm="1">
        <f t="array" ref="AZ59">IFERROR(INDEX('Contratações Governo'!$I$1:$I$1000,SMALL(IF(AZ$1='Contratações Governo'!$G$1:$G$1000,ROW('Contratações Governo'!$G$1:$G$1000)-ROW('Contratações Governo'!$G$1)+1),ROW(21:21))),"")</f>
        <v/>
      </c>
      <c r="BA59" s="495" t="str">
        <f t="shared" ref="BA59" si="755">IF(AZ59="","",AND(AZ59&gt;=AZ$105,AZ59&lt;=AZ$104))</f>
        <v/>
      </c>
      <c r="BB59" s="383" t="str" cm="1">
        <f t="array" ref="BB59">IFERROR(INDEX('Contratações Governo'!$I$1:$I$1000,SMALL(IF(BB$1='Contratações Governo'!$G$1:$G$1000,ROW('Contratações Governo'!$G$1:$G$1000)-ROW('Contratações Governo'!$G$1)+1),ROW(21:21))),"")</f>
        <v/>
      </c>
      <c r="BC59" s="495" t="str">
        <f t="shared" ref="BC59" si="756">IF(BB59="","",AND(BB59&gt;=BB$105,BB59&lt;=BB$104))</f>
        <v/>
      </c>
      <c r="BD59" s="385" t="str" cm="1">
        <f t="array" ref="BD59">IFERROR(INDEX('Contratações Governo'!$I$1:$I$1000,SMALL(IF(BD$1='Contratações Governo'!$G$1:$G$1000,ROW('Contratações Governo'!$G$1:$G$1000)-ROW('Contratações Governo'!$G$1)+1),ROW(21:21))),"")</f>
        <v/>
      </c>
      <c r="BE59" s="495" t="str">
        <f t="shared" si="568"/>
        <v/>
      </c>
      <c r="BF59" s="385" t="str" cm="1">
        <f t="array" ref="BF59">IFERROR(INDEX('Contratações Governo'!$I$1:$I$1000,SMALL(IF(BF$1='Contratações Governo'!$G$1:$G$1000,ROW('Contratações Governo'!$G$1:$G$1000)-ROW('Contratações Governo'!$G$1)+1),ROW(21:21))),"")</f>
        <v/>
      </c>
      <c r="BG59" s="495" t="str">
        <f t="shared" si="569"/>
        <v/>
      </c>
      <c r="BH59" s="276" t="str" cm="1">
        <f t="array" ref="BH59">IFERROR(INDEX('Contratações Governo'!$I$1:$I$1000,SMALL(IF(BH$1='Contratações Governo'!$G$1:$G$1000,ROW('Contratações Governo'!$G$1:$G$1000)-ROW('Contratações Governo'!$G$1)+1),ROW(21:21))),"")</f>
        <v/>
      </c>
      <c r="BI59" s="495" t="str">
        <f t="shared" si="570"/>
        <v/>
      </c>
      <c r="BJ59" s="386" t="str" cm="1">
        <f t="array" ref="BJ59">IFERROR(INDEX('Contratações Governo'!$I$1:$I$1000,SMALL(IF(BJ$1='Contratações Governo'!$G$1:$G$1000,ROW('Contratações Governo'!$G$1:$G$1000)-ROW('Contratações Governo'!$G$1)+1),ROW(21:21))),"")</f>
        <v/>
      </c>
      <c r="BK59" s="495" t="str">
        <f t="shared" si="571"/>
        <v/>
      </c>
      <c r="BL59" s="386" t="str" cm="1">
        <f t="array" ref="BL59">IFERROR(INDEX('Contratações Governo'!$I$1:$I$1000,SMALL(IF(BL$1='Contratações Governo'!$G$1:$G$1000,ROW('Contratações Governo'!$G$1:$G$1000)-ROW('Contratações Governo'!$G$1)+1),ROW(21:21))),"")</f>
        <v/>
      </c>
      <c r="BM59" s="495" t="str">
        <f t="shared" si="572"/>
        <v/>
      </c>
      <c r="BN59" s="383" t="str" cm="1">
        <f t="array" ref="BN59">IFERROR(INDEX('Contratações Governo'!$I$1:$I$1000,SMALL(IF(BN$1='Contratações Governo'!$G$1:$G$1000,ROW('Contratações Governo'!$G$1:$G$1000)-ROW('Contratações Governo'!$G$1)+1),ROW(21:21))),"")</f>
        <v/>
      </c>
      <c r="BO59" s="520" t="str">
        <f t="shared" si="573"/>
        <v/>
      </c>
      <c r="BP59" s="386" t="str" cm="1">
        <f t="array" ref="BP59">IFERROR(INDEX('Contratações Governo'!$I$1:$I$1000,SMALL(IF(BP$1='Contratações Governo'!$G$1:$G$1000,ROW('Contratações Governo'!$G$1:$G$1000)-ROW('Contratações Governo'!$G$1)+1),ROW(21:21))),"")</f>
        <v/>
      </c>
      <c r="BQ59" s="495" t="str">
        <f t="shared" ref="BQ59" si="757">IF(BP59="","",AND(BP59&gt;=BP$105,BP59&lt;=BP$104))</f>
        <v/>
      </c>
      <c r="BR59" s="386" t="str" cm="1">
        <f t="array" ref="BR59">IFERROR(INDEX('Contratações Governo'!$I$1:$I$1000,SMALL(IF(BR$1='Contratações Governo'!$G$1:$G$1000,ROW('Contratações Governo'!$G$1:$G$1000)-ROW('Contratações Governo'!$G$1)+1),ROW(21:21))),"")</f>
        <v/>
      </c>
      <c r="BS59" s="520" t="str">
        <f t="shared" si="575"/>
        <v/>
      </c>
    </row>
    <row r="60" spans="1:71" x14ac:dyDescent="0.25">
      <c r="A60" s="692"/>
      <c r="B60" s="383" t="str" cm="1">
        <f t="array" ref="B60">IFERROR(INDEX('Contratações Governo'!$I$1:$I$1000,SMALL(IF(B$1='Contratações Governo'!$G$1:$G$1000,ROW('Contratações Governo'!$G$1:$G$1000)-ROW('Contratações Governo'!$G$1)+1),ROW(22:22))),"")</f>
        <v/>
      </c>
      <c r="C60" s="495" t="str">
        <f t="shared" si="576"/>
        <v/>
      </c>
      <c r="D60" s="385" cm="1">
        <f t="array" ref="D60">IFERROR(INDEX('Contratações Governo'!$I$1:$I$1000,SMALL(IF(D$1='Contratações Governo'!$G$1:$G$1000,ROW('Contratações Governo'!$G$1:$G$1000)-ROW('Contratações Governo'!$G$1)+1),ROW(22:22))),"")</f>
        <v>2267.21</v>
      </c>
      <c r="E60" s="495" t="b">
        <f t="shared" si="577"/>
        <v>1</v>
      </c>
      <c r="F60" s="385" t="str" cm="1">
        <f t="array" ref="F60">IFERROR(INDEX('Contratações Governo'!$I$1:$I$1000,SMALL(IF(F$1='Contratações Governo'!$G$1:$G$1000,ROW('Contratações Governo'!$G$1:$G$1000)-ROW('Contratações Governo'!$G$1)+1),ROW(22:22))),"")</f>
        <v/>
      </c>
      <c r="G60" s="495" t="str">
        <f t="shared" ref="G60" si="758">IF(F60="","",AND(F60&gt;=F$105,F60&lt;=F$104))</f>
        <v/>
      </c>
      <c r="H60" s="276" t="str" cm="1">
        <f t="array" ref="H60">IFERROR(INDEX('Contratações Governo'!$I$1:$I$1000,SMALL(IF(H$1='Contratações Governo'!$G$1:$G$1000,ROW('Contratações Governo'!$G$1:$G$1000)-ROW('Contratações Governo'!$G$1)+1),ROW(22:22))),"")</f>
        <v/>
      </c>
      <c r="I60" s="495" t="str">
        <f t="shared" ref="I60" si="759">IF(H60="","",AND(H60&gt;=H$105,H60&lt;=H$104))</f>
        <v/>
      </c>
      <c r="J60" s="386" t="str" cm="1">
        <f t="array" ref="J60">IFERROR(INDEX('Contratações Governo'!$I$1:$I$1000,SMALL(IF(J$1='Contratações Governo'!$G$1:$G$1000,ROW('Contratações Governo'!$G$1:$G$1000)-ROW('Contratações Governo'!$G$1)+1),ROW(22:22))),"")</f>
        <v/>
      </c>
      <c r="K60" s="495" t="str">
        <f t="shared" ref="K60" si="760">IF(J60="","",AND(J60&gt;=J$105,J60&lt;=J$104))</f>
        <v/>
      </c>
      <c r="L60" s="386" cm="1">
        <f t="array" ref="L60">IFERROR(INDEX('Contratações Governo'!$I$1:$I$1000,SMALL(IF(L$1='Contratações Governo'!$G$1:$G$1000,ROW('Contratações Governo'!$G$1:$G$1000)-ROW('Contratações Governo'!$G$1)+1),ROW(22:22))),"")</f>
        <v>2127.7199999999998</v>
      </c>
      <c r="M60" s="495" t="b">
        <f t="shared" ref="M60" si="761">IF(L60="","",AND(L60&gt;=L$105,L60&lt;=L$104))</f>
        <v>1</v>
      </c>
      <c r="N60" s="383" t="str" cm="1">
        <f t="array" ref="N60">IFERROR(INDEX('Contratações Governo'!$I$1:$I$1000,SMALL(IF(N$1='Contratações Governo'!$G$1:$G$1000,ROW('Contratações Governo'!$G$1:$G$1000)-ROW('Contratações Governo'!$G$1)+1),ROW(22:22))),"")</f>
        <v/>
      </c>
      <c r="O60" s="495" t="str">
        <f t="shared" si="549"/>
        <v/>
      </c>
      <c r="P60" s="276" t="str" cm="1">
        <f t="array" ref="P60">IFERROR(INDEX('Contratações Governo'!$I$1:$I$1000,SMALL(IF(P$1='Contratações Governo'!$G$1:$G$1000,ROW('Contratações Governo'!$G$1:$G$1000)-ROW('Contratações Governo'!$G$1)+1),ROW(22:22))),"")</f>
        <v/>
      </c>
      <c r="Q60" s="495" t="str">
        <f t="shared" si="550"/>
        <v/>
      </c>
      <c r="R60" s="386" cm="1">
        <f t="array" ref="R60">IFERROR(INDEX('Contratações Governo'!$I$1:$I$1000,SMALL(IF(R$1='Contratações Governo'!$G$1:$G$1000,ROW('Contratações Governo'!$G$1:$G$1000)-ROW('Contratações Governo'!$G$1)+1),ROW(22:22))),"")</f>
        <v>4362.53</v>
      </c>
      <c r="S60" s="495" t="b">
        <f t="shared" si="551"/>
        <v>1</v>
      </c>
      <c r="T60" s="386" t="str" cm="1">
        <f t="array" ref="T60">IFERROR(INDEX('Contratações Governo'!$I$1:$I$1000,SMALL(IF(T$1='Contratações Governo'!$G$1:$G$1000,ROW('Contratações Governo'!$G$1:$G$1000)-ROW('Contratações Governo'!$G$1)+1),ROW(22:22))),"")</f>
        <v/>
      </c>
      <c r="U60" s="495" t="str">
        <f t="shared" ref="U60" si="762">IF(T60="","",AND(T60&gt;=T$105,T60&lt;=T$104))</f>
        <v/>
      </c>
      <c r="V60" s="383" t="str" cm="1">
        <f t="array" ref="V60">IFERROR(INDEX('Contratações Governo'!$I$1:$I$1000,SMALL(IF(V$1='Contratações Governo'!$G$1:$G$1000,ROW('Contratações Governo'!$G$1:$G$1000)-ROW('Contratações Governo'!$G$1)+1),ROW(22:22))),"")</f>
        <v/>
      </c>
      <c r="W60" s="495" t="str">
        <f t="shared" ref="W60" si="763">IF(V60="","",AND(V60&gt;=V$105,V60&lt;=V$104))</f>
        <v/>
      </c>
      <c r="X60" s="276" t="str" cm="1">
        <f t="array" ref="X60">IFERROR(INDEX('Contratações Governo'!$I$1:$I$1000,SMALL(IF(X$1='Contratações Governo'!$G$1:$G$1000,ROW('Contratações Governo'!$G$1:$G$1000)-ROW('Contratações Governo'!$G$1)+1),ROW(22:22))),"")</f>
        <v/>
      </c>
      <c r="Y60" s="495" t="str">
        <f t="shared" si="553"/>
        <v/>
      </c>
      <c r="Z60" s="386" t="str" cm="1">
        <f t="array" ref="Z60">IFERROR(INDEX('Contratações Governo'!$I$1:$I$1000,SMALL(IF(Z$1='Contratações Governo'!$G$1:$G$1000,ROW('Contratações Governo'!$G$1:$G$1000)-ROW('Contratações Governo'!$G$1)+1),ROW(22:22))),"")</f>
        <v/>
      </c>
      <c r="AA60" s="495" t="str">
        <f t="shared" si="554"/>
        <v/>
      </c>
      <c r="AB60" s="386" t="str" cm="1">
        <f t="array" ref="AB60">IFERROR(INDEX('Contratações Governo'!$I$1:$I$1000,SMALL(IF(AB$1='Contratações Governo'!$G$1:$G$1000,ROW('Contratações Governo'!$G$1:$G$1000)-ROW('Contratações Governo'!$G$1)+1),ROW(22:22))),"")</f>
        <v/>
      </c>
      <c r="AC60" s="495" t="str">
        <f t="shared" si="555"/>
        <v/>
      </c>
      <c r="AD60" s="383" t="str" cm="1">
        <f t="array" ref="AD60">IFERROR(INDEX('Contratações Governo'!$I$1:$I$1000,SMALL(IF(AD$1='Contratações Governo'!$G$1:$G$1000,ROW('Contratações Governo'!$G$1:$G$1000)-ROW('Contratações Governo'!$G$1)+1),ROW(22:22))),"")</f>
        <v/>
      </c>
      <c r="AE60" s="495" t="str">
        <f t="shared" si="556"/>
        <v/>
      </c>
      <c r="AF60" s="385" t="str" cm="1">
        <f t="array" ref="AF60">IFERROR(INDEX('Contratações Governo'!$I$1:$I$1000,SMALL(IF(AF$1='Contratações Governo'!$G$1:$G$1000,ROW('Contratações Governo'!$G$1:$G$1000)-ROW('Contratações Governo'!$G$1)+1),ROW(22:22))),"")</f>
        <v/>
      </c>
      <c r="AG60" s="495" t="str">
        <f t="shared" si="557"/>
        <v/>
      </c>
      <c r="AH60" s="385" t="str" cm="1">
        <f t="array" ref="AH60">IFERROR(INDEX('Contratações Governo'!$I$1:$I$1000,SMALL(IF(AH$1='Contratações Governo'!$G$1:$G$1000,ROW('Contratações Governo'!$G$1:$G$1000)-ROW('Contratações Governo'!$G$1)+1),ROW(22:22))),"")</f>
        <v/>
      </c>
      <c r="AI60" s="495" t="str">
        <f t="shared" si="558"/>
        <v/>
      </c>
      <c r="AJ60" s="276" t="str" cm="1">
        <f t="array" ref="AJ60">IFERROR(INDEX('Contratações Governo'!$I$1:$I$1000,SMALL(IF(AJ$1='Contratações Governo'!$G$1:$G$1000,ROW('Contratações Governo'!$G$1:$G$1000)-ROW('Contratações Governo'!$G$1)+1),ROW(22:22))),"")</f>
        <v/>
      </c>
      <c r="AK60" s="495" t="str">
        <f t="shared" si="559"/>
        <v/>
      </c>
      <c r="AL60" s="386" t="str" cm="1">
        <f t="array" ref="AL60">IFERROR(INDEX('Contratações Governo'!$I$1:$I$1000,SMALL(IF(AL$1='Contratações Governo'!$G$1:$G$1000,ROW('Contratações Governo'!$G$1:$G$1000)-ROW('Contratações Governo'!$G$1)+1),ROW(22:22))),"")</f>
        <v/>
      </c>
      <c r="AM60" s="495" t="str">
        <f t="shared" si="560"/>
        <v/>
      </c>
      <c r="AN60" s="386" t="str" cm="1">
        <f t="array" ref="AN60">IFERROR(INDEX('Contratações Governo'!$I$1:$I$1000,SMALL(IF(AN$1='Contratações Governo'!$G$1:$G$1000,ROW('Contratações Governo'!$G$1:$G$1000)-ROW('Contratações Governo'!$G$1)+1),ROW(22:22))),"")</f>
        <v/>
      </c>
      <c r="AO60" s="495" t="str">
        <f t="shared" si="561"/>
        <v/>
      </c>
      <c r="AP60" s="383" t="str" cm="1">
        <f t="array" ref="AP60">IFERROR(INDEX('Contratações Governo'!$I$1:$I$1000,SMALL(IF(AP$1='Contratações Governo'!$G$1:$G$1000,ROW('Contratações Governo'!$G$1:$G$1000)-ROW('Contratações Governo'!$G$1)+1),ROW(22:22))),"")</f>
        <v/>
      </c>
      <c r="AQ60" s="495" t="str">
        <f t="shared" si="562"/>
        <v/>
      </c>
      <c r="AR60" s="385" t="str" cm="1">
        <f t="array" ref="AR60">IFERROR(INDEX('Contratações Governo'!$I$1:$I$1000,SMALL(IF(AR$1='Contratações Governo'!$G$1:$G$1000,ROW('Contratações Governo'!$G$1:$G$1000)-ROW('Contratações Governo'!$G$1)+1),ROW(22:22))),"")</f>
        <v/>
      </c>
      <c r="AS60" s="495" t="str">
        <f t="shared" si="563"/>
        <v/>
      </c>
      <c r="AT60" s="385" t="str" cm="1">
        <f t="array" ref="AT60">IFERROR(INDEX('Contratações Governo'!$I$1:$I$1000,SMALL(IF(AT$1='Contratações Governo'!$G$1:$G$1000,ROW('Contratações Governo'!$G$1:$G$1000)-ROW('Contratações Governo'!$G$1)+1),ROW(22:22))),"")</f>
        <v/>
      </c>
      <c r="AU60" s="495" t="str">
        <f t="shared" si="564"/>
        <v/>
      </c>
      <c r="AV60" s="276" t="str" cm="1">
        <f t="array" ref="AV60">IFERROR(INDEX('Contratações Governo'!$I$1:$I$1000,SMALL(IF(AV$1='Contratações Governo'!$G$1:$G$1000,ROW('Contratações Governo'!$G$1:$G$1000)-ROW('Contratações Governo'!$G$1)+1),ROW(22:22))),"")</f>
        <v/>
      </c>
      <c r="AW60" s="495" t="str">
        <f t="shared" si="565"/>
        <v/>
      </c>
      <c r="AX60" s="386" t="str" cm="1">
        <f t="array" ref="AX60">IFERROR(INDEX('Contratações Governo'!$I$1:$I$1000,SMALL(IF(AX$1='Contratações Governo'!$G$1:$G$1000,ROW('Contratações Governo'!$G$1:$G$1000)-ROW('Contratações Governo'!$G$1)+1),ROW(22:22))),"")</f>
        <v/>
      </c>
      <c r="AY60" s="495" t="str">
        <f t="shared" si="566"/>
        <v/>
      </c>
      <c r="AZ60" s="386" t="str" cm="1">
        <f t="array" ref="AZ60">IFERROR(INDEX('Contratações Governo'!$I$1:$I$1000,SMALL(IF(AZ$1='Contratações Governo'!$G$1:$G$1000,ROW('Contratações Governo'!$G$1:$G$1000)-ROW('Contratações Governo'!$G$1)+1),ROW(22:22))),"")</f>
        <v/>
      </c>
      <c r="BA60" s="495" t="str">
        <f t="shared" ref="BA60" si="764">IF(AZ60="","",AND(AZ60&gt;=AZ$105,AZ60&lt;=AZ$104))</f>
        <v/>
      </c>
      <c r="BB60" s="383" t="str" cm="1">
        <f t="array" ref="BB60">IFERROR(INDEX('Contratações Governo'!$I$1:$I$1000,SMALL(IF(BB$1='Contratações Governo'!$G$1:$G$1000,ROW('Contratações Governo'!$G$1:$G$1000)-ROW('Contratações Governo'!$G$1)+1),ROW(22:22))),"")</f>
        <v/>
      </c>
      <c r="BC60" s="495" t="str">
        <f t="shared" ref="BC60" si="765">IF(BB60="","",AND(BB60&gt;=BB$105,BB60&lt;=BB$104))</f>
        <v/>
      </c>
      <c r="BD60" s="385" t="str" cm="1">
        <f t="array" ref="BD60">IFERROR(INDEX('Contratações Governo'!$I$1:$I$1000,SMALL(IF(BD$1='Contratações Governo'!$G$1:$G$1000,ROW('Contratações Governo'!$G$1:$G$1000)-ROW('Contratações Governo'!$G$1)+1),ROW(22:22))),"")</f>
        <v/>
      </c>
      <c r="BE60" s="495" t="str">
        <f t="shared" si="568"/>
        <v/>
      </c>
      <c r="BF60" s="385" t="str" cm="1">
        <f t="array" ref="BF60">IFERROR(INDEX('Contratações Governo'!$I$1:$I$1000,SMALL(IF(BF$1='Contratações Governo'!$G$1:$G$1000,ROW('Contratações Governo'!$G$1:$G$1000)-ROW('Contratações Governo'!$G$1)+1),ROW(22:22))),"")</f>
        <v/>
      </c>
      <c r="BG60" s="495" t="str">
        <f t="shared" si="569"/>
        <v/>
      </c>
      <c r="BH60" s="276" t="str" cm="1">
        <f t="array" ref="BH60">IFERROR(INDEX('Contratações Governo'!$I$1:$I$1000,SMALL(IF(BH$1='Contratações Governo'!$G$1:$G$1000,ROW('Contratações Governo'!$G$1:$G$1000)-ROW('Contratações Governo'!$G$1)+1),ROW(22:22))),"")</f>
        <v/>
      </c>
      <c r="BI60" s="495" t="str">
        <f t="shared" si="570"/>
        <v/>
      </c>
      <c r="BJ60" s="386" t="str" cm="1">
        <f t="array" ref="BJ60">IFERROR(INDEX('Contratações Governo'!$I$1:$I$1000,SMALL(IF(BJ$1='Contratações Governo'!$G$1:$G$1000,ROW('Contratações Governo'!$G$1:$G$1000)-ROW('Contratações Governo'!$G$1)+1),ROW(22:22))),"")</f>
        <v/>
      </c>
      <c r="BK60" s="495" t="str">
        <f t="shared" si="571"/>
        <v/>
      </c>
      <c r="BL60" s="386" t="str" cm="1">
        <f t="array" ref="BL60">IFERROR(INDEX('Contratações Governo'!$I$1:$I$1000,SMALL(IF(BL$1='Contratações Governo'!$G$1:$G$1000,ROW('Contratações Governo'!$G$1:$G$1000)-ROW('Contratações Governo'!$G$1)+1),ROW(22:22))),"")</f>
        <v/>
      </c>
      <c r="BM60" s="495" t="str">
        <f t="shared" si="572"/>
        <v/>
      </c>
      <c r="BN60" s="383" t="str" cm="1">
        <f t="array" ref="BN60">IFERROR(INDEX('Contratações Governo'!$I$1:$I$1000,SMALL(IF(BN$1='Contratações Governo'!$G$1:$G$1000,ROW('Contratações Governo'!$G$1:$G$1000)-ROW('Contratações Governo'!$G$1)+1),ROW(22:22))),"")</f>
        <v/>
      </c>
      <c r="BO60" s="520" t="str">
        <f t="shared" si="573"/>
        <v/>
      </c>
      <c r="BP60" s="386" t="str" cm="1">
        <f t="array" ref="BP60">IFERROR(INDEX('Contratações Governo'!$I$1:$I$1000,SMALL(IF(BP$1='Contratações Governo'!$G$1:$G$1000,ROW('Contratações Governo'!$G$1:$G$1000)-ROW('Contratações Governo'!$G$1)+1),ROW(22:22))),"")</f>
        <v/>
      </c>
      <c r="BQ60" s="495" t="str">
        <f t="shared" ref="BQ60" si="766">IF(BP60="","",AND(BP60&gt;=BP$105,BP60&lt;=BP$104))</f>
        <v/>
      </c>
      <c r="BR60" s="386" t="str" cm="1">
        <f t="array" ref="BR60">IFERROR(INDEX('Contratações Governo'!$I$1:$I$1000,SMALL(IF(BR$1='Contratações Governo'!$G$1:$G$1000,ROW('Contratações Governo'!$G$1:$G$1000)-ROW('Contratações Governo'!$G$1)+1),ROW(22:22))),"")</f>
        <v/>
      </c>
      <c r="BS60" s="520" t="str">
        <f t="shared" si="575"/>
        <v/>
      </c>
    </row>
    <row r="61" spans="1:71" x14ac:dyDescent="0.25">
      <c r="A61" s="692"/>
      <c r="B61" s="383" t="str" cm="1">
        <f t="array" ref="B61">IFERROR(INDEX('Contratações Governo'!$I$1:$I$1000,SMALL(IF(B$1='Contratações Governo'!$G$1:$G$1000,ROW('Contratações Governo'!$G$1:$G$1000)-ROW('Contratações Governo'!$G$1)+1),ROW(23:23))),"")</f>
        <v/>
      </c>
      <c r="C61" s="495" t="str">
        <f t="shared" si="576"/>
        <v/>
      </c>
      <c r="D61" s="385" cm="1">
        <f t="array" ref="D61">IFERROR(INDEX('Contratações Governo'!$I$1:$I$1000,SMALL(IF(D$1='Contratações Governo'!$G$1:$G$1000,ROW('Contratações Governo'!$G$1:$G$1000)-ROW('Contratações Governo'!$G$1)+1),ROW(23:23))),"")</f>
        <v>3339.28</v>
      </c>
      <c r="E61" s="495" t="b">
        <f t="shared" si="577"/>
        <v>0</v>
      </c>
      <c r="F61" s="385" t="str" cm="1">
        <f t="array" ref="F61">IFERROR(INDEX('Contratações Governo'!$I$1:$I$1000,SMALL(IF(F$1='Contratações Governo'!$G$1:$G$1000,ROW('Contratações Governo'!$G$1:$G$1000)-ROW('Contratações Governo'!$G$1)+1),ROW(23:23))),"")</f>
        <v/>
      </c>
      <c r="G61" s="495" t="str">
        <f t="shared" ref="G61" si="767">IF(F61="","",AND(F61&gt;=F$105,F61&lt;=F$104))</f>
        <v/>
      </c>
      <c r="H61" s="276" t="str" cm="1">
        <f t="array" ref="H61">IFERROR(INDEX('Contratações Governo'!$I$1:$I$1000,SMALL(IF(H$1='Contratações Governo'!$G$1:$G$1000,ROW('Contratações Governo'!$G$1:$G$1000)-ROW('Contratações Governo'!$G$1)+1),ROW(23:23))),"")</f>
        <v/>
      </c>
      <c r="I61" s="495" t="str">
        <f t="shared" ref="I61" si="768">IF(H61="","",AND(H61&gt;=H$105,H61&lt;=H$104))</f>
        <v/>
      </c>
      <c r="J61" s="386" t="str" cm="1">
        <f t="array" ref="J61">IFERROR(INDEX('Contratações Governo'!$I$1:$I$1000,SMALL(IF(J$1='Contratações Governo'!$G$1:$G$1000,ROW('Contratações Governo'!$G$1:$G$1000)-ROW('Contratações Governo'!$G$1)+1),ROW(23:23))),"")</f>
        <v/>
      </c>
      <c r="K61" s="495" t="str">
        <f t="shared" ref="K61" si="769">IF(J61="","",AND(J61&gt;=J$105,J61&lt;=J$104))</f>
        <v/>
      </c>
      <c r="L61" s="386" cm="1">
        <f t="array" ref="L61">IFERROR(INDEX('Contratações Governo'!$I$1:$I$1000,SMALL(IF(L$1='Contratações Governo'!$G$1:$G$1000,ROW('Contratações Governo'!$G$1:$G$1000)-ROW('Contratações Governo'!$G$1)+1),ROW(23:23))),"")</f>
        <v>2127.7199999999998</v>
      </c>
      <c r="M61" s="495" t="b">
        <f t="shared" ref="M61" si="770">IF(L61="","",AND(L61&gt;=L$105,L61&lt;=L$104))</f>
        <v>1</v>
      </c>
      <c r="N61" s="383" t="str" cm="1">
        <f t="array" ref="N61">IFERROR(INDEX('Contratações Governo'!$I$1:$I$1000,SMALL(IF(N$1='Contratações Governo'!$G$1:$G$1000,ROW('Contratações Governo'!$G$1:$G$1000)-ROW('Contratações Governo'!$G$1)+1),ROW(23:23))),"")</f>
        <v/>
      </c>
      <c r="O61" s="495" t="str">
        <f t="shared" si="549"/>
        <v/>
      </c>
      <c r="P61" s="276" t="str" cm="1">
        <f t="array" ref="P61">IFERROR(INDEX('Contratações Governo'!$I$1:$I$1000,SMALL(IF(P$1='Contratações Governo'!$G$1:$G$1000,ROW('Contratações Governo'!$G$1:$G$1000)-ROW('Contratações Governo'!$G$1)+1),ROW(23:23))),"")</f>
        <v/>
      </c>
      <c r="Q61" s="495" t="str">
        <f t="shared" si="550"/>
        <v/>
      </c>
      <c r="R61" s="386" cm="1">
        <f t="array" ref="R61">IFERROR(INDEX('Contratações Governo'!$I$1:$I$1000,SMALL(IF(R$1='Contratações Governo'!$G$1:$G$1000,ROW('Contratações Governo'!$G$1:$G$1000)-ROW('Contratações Governo'!$G$1)+1),ROW(23:23))),"")</f>
        <v>6351.71</v>
      </c>
      <c r="S61" s="495" t="b">
        <f t="shared" si="551"/>
        <v>1</v>
      </c>
      <c r="T61" s="386" t="str" cm="1">
        <f t="array" ref="T61">IFERROR(INDEX('Contratações Governo'!$I$1:$I$1000,SMALL(IF(T$1='Contratações Governo'!$G$1:$G$1000,ROW('Contratações Governo'!$G$1:$G$1000)-ROW('Contratações Governo'!$G$1)+1),ROW(23:23))),"")</f>
        <v/>
      </c>
      <c r="U61" s="495" t="str">
        <f t="shared" ref="U61" si="771">IF(T61="","",AND(T61&gt;=T$105,T61&lt;=T$104))</f>
        <v/>
      </c>
      <c r="V61" s="383" t="str" cm="1">
        <f t="array" ref="V61">IFERROR(INDEX('Contratações Governo'!$I$1:$I$1000,SMALL(IF(V$1='Contratações Governo'!$G$1:$G$1000,ROW('Contratações Governo'!$G$1:$G$1000)-ROW('Contratações Governo'!$G$1)+1),ROW(23:23))),"")</f>
        <v/>
      </c>
      <c r="W61" s="495" t="str">
        <f t="shared" ref="W61" si="772">IF(V61="","",AND(V61&gt;=V$105,V61&lt;=V$104))</f>
        <v/>
      </c>
      <c r="X61" s="276" t="str" cm="1">
        <f t="array" ref="X61">IFERROR(INDEX('Contratações Governo'!$I$1:$I$1000,SMALL(IF(X$1='Contratações Governo'!$G$1:$G$1000,ROW('Contratações Governo'!$G$1:$G$1000)-ROW('Contratações Governo'!$G$1)+1),ROW(23:23))),"")</f>
        <v/>
      </c>
      <c r="Y61" s="495" t="str">
        <f t="shared" si="553"/>
        <v/>
      </c>
      <c r="Z61" s="386" t="str" cm="1">
        <f t="array" ref="Z61">IFERROR(INDEX('Contratações Governo'!$I$1:$I$1000,SMALL(IF(Z$1='Contratações Governo'!$G$1:$G$1000,ROW('Contratações Governo'!$G$1:$G$1000)-ROW('Contratações Governo'!$G$1)+1),ROW(23:23))),"")</f>
        <v/>
      </c>
      <c r="AA61" s="495" t="str">
        <f t="shared" si="554"/>
        <v/>
      </c>
      <c r="AB61" s="386" t="str" cm="1">
        <f t="array" ref="AB61">IFERROR(INDEX('Contratações Governo'!$I$1:$I$1000,SMALL(IF(AB$1='Contratações Governo'!$G$1:$G$1000,ROW('Contratações Governo'!$G$1:$G$1000)-ROW('Contratações Governo'!$G$1)+1),ROW(23:23))),"")</f>
        <v/>
      </c>
      <c r="AC61" s="495" t="str">
        <f t="shared" si="555"/>
        <v/>
      </c>
      <c r="AD61" s="383" t="str" cm="1">
        <f t="array" ref="AD61">IFERROR(INDEX('Contratações Governo'!$I$1:$I$1000,SMALL(IF(AD$1='Contratações Governo'!$G$1:$G$1000,ROW('Contratações Governo'!$G$1:$G$1000)-ROW('Contratações Governo'!$G$1)+1),ROW(23:23))),"")</f>
        <v/>
      </c>
      <c r="AE61" s="495" t="str">
        <f t="shared" si="556"/>
        <v/>
      </c>
      <c r="AF61" s="385" t="str" cm="1">
        <f t="array" ref="AF61">IFERROR(INDEX('Contratações Governo'!$I$1:$I$1000,SMALL(IF(AF$1='Contratações Governo'!$G$1:$G$1000,ROW('Contratações Governo'!$G$1:$G$1000)-ROW('Contratações Governo'!$G$1)+1),ROW(23:23))),"")</f>
        <v/>
      </c>
      <c r="AG61" s="495" t="str">
        <f t="shared" si="557"/>
        <v/>
      </c>
      <c r="AH61" s="385" t="str" cm="1">
        <f t="array" ref="AH61">IFERROR(INDEX('Contratações Governo'!$I$1:$I$1000,SMALL(IF(AH$1='Contratações Governo'!$G$1:$G$1000,ROW('Contratações Governo'!$G$1:$G$1000)-ROW('Contratações Governo'!$G$1)+1),ROW(23:23))),"")</f>
        <v/>
      </c>
      <c r="AI61" s="495" t="str">
        <f t="shared" si="558"/>
        <v/>
      </c>
      <c r="AJ61" s="276" t="str" cm="1">
        <f t="array" ref="AJ61">IFERROR(INDEX('Contratações Governo'!$I$1:$I$1000,SMALL(IF(AJ$1='Contratações Governo'!$G$1:$G$1000,ROW('Contratações Governo'!$G$1:$G$1000)-ROW('Contratações Governo'!$G$1)+1),ROW(23:23))),"")</f>
        <v/>
      </c>
      <c r="AK61" s="495" t="str">
        <f t="shared" si="559"/>
        <v/>
      </c>
      <c r="AL61" s="386" t="str" cm="1">
        <f t="array" ref="AL61">IFERROR(INDEX('Contratações Governo'!$I$1:$I$1000,SMALL(IF(AL$1='Contratações Governo'!$G$1:$G$1000,ROW('Contratações Governo'!$G$1:$G$1000)-ROW('Contratações Governo'!$G$1)+1),ROW(23:23))),"")</f>
        <v/>
      </c>
      <c r="AM61" s="495" t="str">
        <f t="shared" si="560"/>
        <v/>
      </c>
      <c r="AN61" s="386" t="str" cm="1">
        <f t="array" ref="AN61">IFERROR(INDEX('Contratações Governo'!$I$1:$I$1000,SMALL(IF(AN$1='Contratações Governo'!$G$1:$G$1000,ROW('Contratações Governo'!$G$1:$G$1000)-ROW('Contratações Governo'!$G$1)+1),ROW(23:23))),"")</f>
        <v/>
      </c>
      <c r="AO61" s="495" t="str">
        <f t="shared" si="561"/>
        <v/>
      </c>
      <c r="AP61" s="383" t="str" cm="1">
        <f t="array" ref="AP61">IFERROR(INDEX('Contratações Governo'!$I$1:$I$1000,SMALL(IF(AP$1='Contratações Governo'!$G$1:$G$1000,ROW('Contratações Governo'!$G$1:$G$1000)-ROW('Contratações Governo'!$G$1)+1),ROW(23:23))),"")</f>
        <v/>
      </c>
      <c r="AQ61" s="495" t="str">
        <f t="shared" si="562"/>
        <v/>
      </c>
      <c r="AR61" s="385" t="str" cm="1">
        <f t="array" ref="AR61">IFERROR(INDEX('Contratações Governo'!$I$1:$I$1000,SMALL(IF(AR$1='Contratações Governo'!$G$1:$G$1000,ROW('Contratações Governo'!$G$1:$G$1000)-ROW('Contratações Governo'!$G$1)+1),ROW(23:23))),"")</f>
        <v/>
      </c>
      <c r="AS61" s="495" t="str">
        <f t="shared" si="563"/>
        <v/>
      </c>
      <c r="AT61" s="385" t="str" cm="1">
        <f t="array" ref="AT61">IFERROR(INDEX('Contratações Governo'!$I$1:$I$1000,SMALL(IF(AT$1='Contratações Governo'!$G$1:$G$1000,ROW('Contratações Governo'!$G$1:$G$1000)-ROW('Contratações Governo'!$G$1)+1),ROW(23:23))),"")</f>
        <v/>
      </c>
      <c r="AU61" s="495" t="str">
        <f t="shared" si="564"/>
        <v/>
      </c>
      <c r="AV61" s="276" t="str" cm="1">
        <f t="array" ref="AV61">IFERROR(INDEX('Contratações Governo'!$I$1:$I$1000,SMALL(IF(AV$1='Contratações Governo'!$G$1:$G$1000,ROW('Contratações Governo'!$G$1:$G$1000)-ROW('Contratações Governo'!$G$1)+1),ROW(23:23))),"")</f>
        <v/>
      </c>
      <c r="AW61" s="495" t="str">
        <f t="shared" si="565"/>
        <v/>
      </c>
      <c r="AX61" s="386" t="str" cm="1">
        <f t="array" ref="AX61">IFERROR(INDEX('Contratações Governo'!$I$1:$I$1000,SMALL(IF(AX$1='Contratações Governo'!$G$1:$G$1000,ROW('Contratações Governo'!$G$1:$G$1000)-ROW('Contratações Governo'!$G$1)+1),ROW(23:23))),"")</f>
        <v/>
      </c>
      <c r="AY61" s="495" t="str">
        <f t="shared" si="566"/>
        <v/>
      </c>
      <c r="AZ61" s="386" t="str" cm="1">
        <f t="array" ref="AZ61">IFERROR(INDEX('Contratações Governo'!$I$1:$I$1000,SMALL(IF(AZ$1='Contratações Governo'!$G$1:$G$1000,ROW('Contratações Governo'!$G$1:$G$1000)-ROW('Contratações Governo'!$G$1)+1),ROW(23:23))),"")</f>
        <v/>
      </c>
      <c r="BA61" s="495" t="str">
        <f t="shared" ref="BA61" si="773">IF(AZ61="","",AND(AZ61&gt;=AZ$105,AZ61&lt;=AZ$104))</f>
        <v/>
      </c>
      <c r="BB61" s="383" t="str" cm="1">
        <f t="array" ref="BB61">IFERROR(INDEX('Contratações Governo'!$I$1:$I$1000,SMALL(IF(BB$1='Contratações Governo'!$G$1:$G$1000,ROW('Contratações Governo'!$G$1:$G$1000)-ROW('Contratações Governo'!$G$1)+1),ROW(23:23))),"")</f>
        <v/>
      </c>
      <c r="BC61" s="495" t="str">
        <f t="shared" ref="BC61" si="774">IF(BB61="","",AND(BB61&gt;=BB$105,BB61&lt;=BB$104))</f>
        <v/>
      </c>
      <c r="BD61" s="385" t="str" cm="1">
        <f t="array" ref="BD61">IFERROR(INDEX('Contratações Governo'!$I$1:$I$1000,SMALL(IF(BD$1='Contratações Governo'!$G$1:$G$1000,ROW('Contratações Governo'!$G$1:$G$1000)-ROW('Contratações Governo'!$G$1)+1),ROW(23:23))),"")</f>
        <v/>
      </c>
      <c r="BE61" s="495" t="str">
        <f t="shared" si="568"/>
        <v/>
      </c>
      <c r="BF61" s="385" t="str" cm="1">
        <f t="array" ref="BF61">IFERROR(INDEX('Contratações Governo'!$I$1:$I$1000,SMALL(IF(BF$1='Contratações Governo'!$G$1:$G$1000,ROW('Contratações Governo'!$G$1:$G$1000)-ROW('Contratações Governo'!$G$1)+1),ROW(23:23))),"")</f>
        <v/>
      </c>
      <c r="BG61" s="495" t="str">
        <f t="shared" si="569"/>
        <v/>
      </c>
      <c r="BH61" s="276" t="str" cm="1">
        <f t="array" ref="BH61">IFERROR(INDEX('Contratações Governo'!$I$1:$I$1000,SMALL(IF(BH$1='Contratações Governo'!$G$1:$G$1000,ROW('Contratações Governo'!$G$1:$G$1000)-ROW('Contratações Governo'!$G$1)+1),ROW(23:23))),"")</f>
        <v/>
      </c>
      <c r="BI61" s="495" t="str">
        <f t="shared" si="570"/>
        <v/>
      </c>
      <c r="BJ61" s="386" t="str" cm="1">
        <f t="array" ref="BJ61">IFERROR(INDEX('Contratações Governo'!$I$1:$I$1000,SMALL(IF(BJ$1='Contratações Governo'!$G$1:$G$1000,ROW('Contratações Governo'!$G$1:$G$1000)-ROW('Contratações Governo'!$G$1)+1),ROW(23:23))),"")</f>
        <v/>
      </c>
      <c r="BK61" s="495" t="str">
        <f t="shared" si="571"/>
        <v/>
      </c>
      <c r="BL61" s="386" t="str" cm="1">
        <f t="array" ref="BL61">IFERROR(INDEX('Contratações Governo'!$I$1:$I$1000,SMALL(IF(BL$1='Contratações Governo'!$G$1:$G$1000,ROW('Contratações Governo'!$G$1:$G$1000)-ROW('Contratações Governo'!$G$1)+1),ROW(23:23))),"")</f>
        <v/>
      </c>
      <c r="BM61" s="495" t="str">
        <f t="shared" si="572"/>
        <v/>
      </c>
      <c r="BN61" s="383" t="str" cm="1">
        <f t="array" ref="BN61">IFERROR(INDEX('Contratações Governo'!$I$1:$I$1000,SMALL(IF(BN$1='Contratações Governo'!$G$1:$G$1000,ROW('Contratações Governo'!$G$1:$G$1000)-ROW('Contratações Governo'!$G$1)+1),ROW(23:23))),"")</f>
        <v/>
      </c>
      <c r="BO61" s="520" t="str">
        <f t="shared" si="573"/>
        <v/>
      </c>
      <c r="BP61" s="386" t="str" cm="1">
        <f t="array" ref="BP61">IFERROR(INDEX('Contratações Governo'!$I$1:$I$1000,SMALL(IF(BP$1='Contratações Governo'!$G$1:$G$1000,ROW('Contratações Governo'!$G$1:$G$1000)-ROW('Contratações Governo'!$G$1)+1),ROW(23:23))),"")</f>
        <v/>
      </c>
      <c r="BQ61" s="495" t="str">
        <f t="shared" ref="BQ61" si="775">IF(BP61="","",AND(BP61&gt;=BP$105,BP61&lt;=BP$104))</f>
        <v/>
      </c>
      <c r="BR61" s="386" t="str" cm="1">
        <f t="array" ref="BR61">IFERROR(INDEX('Contratações Governo'!$I$1:$I$1000,SMALL(IF(BR$1='Contratações Governo'!$G$1:$G$1000,ROW('Contratações Governo'!$G$1:$G$1000)-ROW('Contratações Governo'!$G$1)+1),ROW(23:23))),"")</f>
        <v/>
      </c>
      <c r="BS61" s="520" t="str">
        <f t="shared" si="575"/>
        <v/>
      </c>
    </row>
    <row r="62" spans="1:71" x14ac:dyDescent="0.25">
      <c r="A62" s="692"/>
      <c r="B62" s="383" t="str" cm="1">
        <f t="array" ref="B62">IFERROR(INDEX('Contratações Governo'!$I$1:$I$1000,SMALL(IF(B$1='Contratações Governo'!$G$1:$G$1000,ROW('Contratações Governo'!$G$1:$G$1000)-ROW('Contratações Governo'!$G$1)+1),ROW(24:24))),"")</f>
        <v/>
      </c>
      <c r="C62" s="495" t="str">
        <f t="shared" si="576"/>
        <v/>
      </c>
      <c r="D62" s="385" cm="1">
        <f t="array" ref="D62">IFERROR(INDEX('Contratações Governo'!$I$1:$I$1000,SMALL(IF(D$1='Contratações Governo'!$G$1:$G$1000,ROW('Contratações Governo'!$G$1:$G$1000)-ROW('Contratações Governo'!$G$1)+1),ROW(24:24))),"")</f>
        <v>1818.4</v>
      </c>
      <c r="E62" s="495" t="b">
        <f t="shared" si="577"/>
        <v>1</v>
      </c>
      <c r="F62" s="385" t="str" cm="1">
        <f t="array" ref="F62">IFERROR(INDEX('Contratações Governo'!$I$1:$I$1000,SMALL(IF(F$1='Contratações Governo'!$G$1:$G$1000,ROW('Contratações Governo'!$G$1:$G$1000)-ROW('Contratações Governo'!$G$1)+1),ROW(24:24))),"")</f>
        <v/>
      </c>
      <c r="G62" s="495" t="str">
        <f t="shared" ref="G62" si="776">IF(F62="","",AND(F62&gt;=F$105,F62&lt;=F$104))</f>
        <v/>
      </c>
      <c r="H62" s="276" t="str" cm="1">
        <f t="array" ref="H62">IFERROR(INDEX('Contratações Governo'!$I$1:$I$1000,SMALL(IF(H$1='Contratações Governo'!$G$1:$G$1000,ROW('Contratações Governo'!$G$1:$G$1000)-ROW('Contratações Governo'!$G$1)+1),ROW(24:24))),"")</f>
        <v/>
      </c>
      <c r="I62" s="495" t="str">
        <f t="shared" ref="I62" si="777">IF(H62="","",AND(H62&gt;=H$105,H62&lt;=H$104))</f>
        <v/>
      </c>
      <c r="J62" s="386" t="str" cm="1">
        <f t="array" ref="J62">IFERROR(INDEX('Contratações Governo'!$I$1:$I$1000,SMALL(IF(J$1='Contratações Governo'!$G$1:$G$1000,ROW('Contratações Governo'!$G$1:$G$1000)-ROW('Contratações Governo'!$G$1)+1),ROW(24:24))),"")</f>
        <v/>
      </c>
      <c r="K62" s="495" t="str">
        <f t="shared" ref="K62" si="778">IF(J62="","",AND(J62&gt;=J$105,J62&lt;=J$104))</f>
        <v/>
      </c>
      <c r="L62" s="386" cm="1">
        <f t="array" ref="L62">IFERROR(INDEX('Contratações Governo'!$I$1:$I$1000,SMALL(IF(L$1='Contratações Governo'!$G$1:$G$1000,ROW('Contratações Governo'!$G$1:$G$1000)-ROW('Contratações Governo'!$G$1)+1),ROW(24:24))),"")</f>
        <v>2127.7199999999998</v>
      </c>
      <c r="M62" s="495" t="b">
        <f t="shared" ref="M62" si="779">IF(L62="","",AND(L62&gt;=L$105,L62&lt;=L$104))</f>
        <v>1</v>
      </c>
      <c r="N62" s="383" t="str" cm="1">
        <f t="array" ref="N62">IFERROR(INDEX('Contratações Governo'!$I$1:$I$1000,SMALL(IF(N$1='Contratações Governo'!$G$1:$G$1000,ROW('Contratações Governo'!$G$1:$G$1000)-ROW('Contratações Governo'!$G$1)+1),ROW(24:24))),"")</f>
        <v/>
      </c>
      <c r="O62" s="495" t="str">
        <f t="shared" si="549"/>
        <v/>
      </c>
      <c r="P62" s="276" t="str" cm="1">
        <f t="array" ref="P62">IFERROR(INDEX('Contratações Governo'!$I$1:$I$1000,SMALL(IF(P$1='Contratações Governo'!$G$1:$G$1000,ROW('Contratações Governo'!$G$1:$G$1000)-ROW('Contratações Governo'!$G$1)+1),ROW(24:24))),"")</f>
        <v/>
      </c>
      <c r="Q62" s="495" t="str">
        <f t="shared" si="550"/>
        <v/>
      </c>
      <c r="R62" s="386" cm="1">
        <f t="array" ref="R62">IFERROR(INDEX('Contratações Governo'!$I$1:$I$1000,SMALL(IF(R$1='Contratações Governo'!$G$1:$G$1000,ROW('Contratações Governo'!$G$1:$G$1000)-ROW('Contratações Governo'!$G$1)+1),ROW(24:24))),"")</f>
        <v>5421.66</v>
      </c>
      <c r="S62" s="495" t="b">
        <f t="shared" si="551"/>
        <v>1</v>
      </c>
      <c r="T62" s="386" t="str" cm="1">
        <f t="array" ref="T62">IFERROR(INDEX('Contratações Governo'!$I$1:$I$1000,SMALL(IF(T$1='Contratações Governo'!$G$1:$G$1000,ROW('Contratações Governo'!$G$1:$G$1000)-ROW('Contratações Governo'!$G$1)+1),ROW(24:24))),"")</f>
        <v/>
      </c>
      <c r="U62" s="495" t="str">
        <f t="shared" ref="U62" si="780">IF(T62="","",AND(T62&gt;=T$105,T62&lt;=T$104))</f>
        <v/>
      </c>
      <c r="V62" s="383" t="str" cm="1">
        <f t="array" ref="V62">IFERROR(INDEX('Contratações Governo'!$I$1:$I$1000,SMALL(IF(V$1='Contratações Governo'!$G$1:$G$1000,ROW('Contratações Governo'!$G$1:$G$1000)-ROW('Contratações Governo'!$G$1)+1),ROW(24:24))),"")</f>
        <v/>
      </c>
      <c r="W62" s="495" t="str">
        <f t="shared" ref="W62" si="781">IF(V62="","",AND(V62&gt;=V$105,V62&lt;=V$104))</f>
        <v/>
      </c>
      <c r="X62" s="276" t="str" cm="1">
        <f t="array" ref="X62">IFERROR(INDEX('Contratações Governo'!$I$1:$I$1000,SMALL(IF(X$1='Contratações Governo'!$G$1:$G$1000,ROW('Contratações Governo'!$G$1:$G$1000)-ROW('Contratações Governo'!$G$1)+1),ROW(24:24))),"")</f>
        <v/>
      </c>
      <c r="Y62" s="495" t="str">
        <f t="shared" si="553"/>
        <v/>
      </c>
      <c r="Z62" s="386" t="str" cm="1">
        <f t="array" ref="Z62">IFERROR(INDEX('Contratações Governo'!$I$1:$I$1000,SMALL(IF(Z$1='Contratações Governo'!$G$1:$G$1000,ROW('Contratações Governo'!$G$1:$G$1000)-ROW('Contratações Governo'!$G$1)+1),ROW(24:24))),"")</f>
        <v/>
      </c>
      <c r="AA62" s="495" t="str">
        <f t="shared" si="554"/>
        <v/>
      </c>
      <c r="AB62" s="386" t="str" cm="1">
        <f t="array" ref="AB62">IFERROR(INDEX('Contratações Governo'!$I$1:$I$1000,SMALL(IF(AB$1='Contratações Governo'!$G$1:$G$1000,ROW('Contratações Governo'!$G$1:$G$1000)-ROW('Contratações Governo'!$G$1)+1),ROW(24:24))),"")</f>
        <v/>
      </c>
      <c r="AC62" s="495" t="str">
        <f t="shared" si="555"/>
        <v/>
      </c>
      <c r="AD62" s="383" t="str" cm="1">
        <f t="array" ref="AD62">IFERROR(INDEX('Contratações Governo'!$I$1:$I$1000,SMALL(IF(AD$1='Contratações Governo'!$G$1:$G$1000,ROW('Contratações Governo'!$G$1:$G$1000)-ROW('Contratações Governo'!$G$1)+1),ROW(24:24))),"")</f>
        <v/>
      </c>
      <c r="AE62" s="495" t="str">
        <f t="shared" si="556"/>
        <v/>
      </c>
      <c r="AF62" s="385" t="str" cm="1">
        <f t="array" ref="AF62">IFERROR(INDEX('Contratações Governo'!$I$1:$I$1000,SMALL(IF(AF$1='Contratações Governo'!$G$1:$G$1000,ROW('Contratações Governo'!$G$1:$G$1000)-ROW('Contratações Governo'!$G$1)+1),ROW(24:24))),"")</f>
        <v/>
      </c>
      <c r="AG62" s="495" t="str">
        <f t="shared" si="557"/>
        <v/>
      </c>
      <c r="AH62" s="385" t="str" cm="1">
        <f t="array" ref="AH62">IFERROR(INDEX('Contratações Governo'!$I$1:$I$1000,SMALL(IF(AH$1='Contratações Governo'!$G$1:$G$1000,ROW('Contratações Governo'!$G$1:$G$1000)-ROW('Contratações Governo'!$G$1)+1),ROW(24:24))),"")</f>
        <v/>
      </c>
      <c r="AI62" s="495" t="str">
        <f t="shared" si="558"/>
        <v/>
      </c>
      <c r="AJ62" s="276" t="str" cm="1">
        <f t="array" ref="AJ62">IFERROR(INDEX('Contratações Governo'!$I$1:$I$1000,SMALL(IF(AJ$1='Contratações Governo'!$G$1:$G$1000,ROW('Contratações Governo'!$G$1:$G$1000)-ROW('Contratações Governo'!$G$1)+1),ROW(24:24))),"")</f>
        <v/>
      </c>
      <c r="AK62" s="495" t="str">
        <f t="shared" si="559"/>
        <v/>
      </c>
      <c r="AL62" s="386" t="str" cm="1">
        <f t="array" ref="AL62">IFERROR(INDEX('Contratações Governo'!$I$1:$I$1000,SMALL(IF(AL$1='Contratações Governo'!$G$1:$G$1000,ROW('Contratações Governo'!$G$1:$G$1000)-ROW('Contratações Governo'!$G$1)+1),ROW(24:24))),"")</f>
        <v/>
      </c>
      <c r="AM62" s="495" t="str">
        <f t="shared" si="560"/>
        <v/>
      </c>
      <c r="AN62" s="386" t="str" cm="1">
        <f t="array" ref="AN62">IFERROR(INDEX('Contratações Governo'!$I$1:$I$1000,SMALL(IF(AN$1='Contratações Governo'!$G$1:$G$1000,ROW('Contratações Governo'!$G$1:$G$1000)-ROW('Contratações Governo'!$G$1)+1),ROW(24:24))),"")</f>
        <v/>
      </c>
      <c r="AO62" s="495" t="str">
        <f t="shared" si="561"/>
        <v/>
      </c>
      <c r="AP62" s="383" t="str" cm="1">
        <f t="array" ref="AP62">IFERROR(INDEX('Contratações Governo'!$I$1:$I$1000,SMALL(IF(AP$1='Contratações Governo'!$G$1:$G$1000,ROW('Contratações Governo'!$G$1:$G$1000)-ROW('Contratações Governo'!$G$1)+1),ROW(24:24))),"")</f>
        <v/>
      </c>
      <c r="AQ62" s="495" t="str">
        <f t="shared" si="562"/>
        <v/>
      </c>
      <c r="AR62" s="385" t="str" cm="1">
        <f t="array" ref="AR62">IFERROR(INDEX('Contratações Governo'!$I$1:$I$1000,SMALL(IF(AR$1='Contratações Governo'!$G$1:$G$1000,ROW('Contratações Governo'!$G$1:$G$1000)-ROW('Contratações Governo'!$G$1)+1),ROW(24:24))),"")</f>
        <v/>
      </c>
      <c r="AS62" s="495" t="str">
        <f t="shared" si="563"/>
        <v/>
      </c>
      <c r="AT62" s="385" t="str" cm="1">
        <f t="array" ref="AT62">IFERROR(INDEX('Contratações Governo'!$I$1:$I$1000,SMALL(IF(AT$1='Contratações Governo'!$G$1:$G$1000,ROW('Contratações Governo'!$G$1:$G$1000)-ROW('Contratações Governo'!$G$1)+1),ROW(24:24))),"")</f>
        <v/>
      </c>
      <c r="AU62" s="495" t="str">
        <f t="shared" si="564"/>
        <v/>
      </c>
      <c r="AV62" s="276" t="str" cm="1">
        <f t="array" ref="AV62">IFERROR(INDEX('Contratações Governo'!$I$1:$I$1000,SMALL(IF(AV$1='Contratações Governo'!$G$1:$G$1000,ROW('Contratações Governo'!$G$1:$G$1000)-ROW('Contratações Governo'!$G$1)+1),ROW(24:24))),"")</f>
        <v/>
      </c>
      <c r="AW62" s="495" t="str">
        <f t="shared" si="565"/>
        <v/>
      </c>
      <c r="AX62" s="386" t="str" cm="1">
        <f t="array" ref="AX62">IFERROR(INDEX('Contratações Governo'!$I$1:$I$1000,SMALL(IF(AX$1='Contratações Governo'!$G$1:$G$1000,ROW('Contratações Governo'!$G$1:$G$1000)-ROW('Contratações Governo'!$G$1)+1),ROW(24:24))),"")</f>
        <v/>
      </c>
      <c r="AY62" s="495" t="str">
        <f t="shared" si="566"/>
        <v/>
      </c>
      <c r="AZ62" s="386" t="str" cm="1">
        <f t="array" ref="AZ62">IFERROR(INDEX('Contratações Governo'!$I$1:$I$1000,SMALL(IF(AZ$1='Contratações Governo'!$G$1:$G$1000,ROW('Contratações Governo'!$G$1:$G$1000)-ROW('Contratações Governo'!$G$1)+1),ROW(24:24))),"")</f>
        <v/>
      </c>
      <c r="BA62" s="495" t="str">
        <f t="shared" ref="BA62" si="782">IF(AZ62="","",AND(AZ62&gt;=AZ$105,AZ62&lt;=AZ$104))</f>
        <v/>
      </c>
      <c r="BB62" s="383" t="str" cm="1">
        <f t="array" ref="BB62">IFERROR(INDEX('Contratações Governo'!$I$1:$I$1000,SMALL(IF(BB$1='Contratações Governo'!$G$1:$G$1000,ROW('Contratações Governo'!$G$1:$G$1000)-ROW('Contratações Governo'!$G$1)+1),ROW(24:24))),"")</f>
        <v/>
      </c>
      <c r="BC62" s="495" t="str">
        <f t="shared" ref="BC62" si="783">IF(BB62="","",AND(BB62&gt;=BB$105,BB62&lt;=BB$104))</f>
        <v/>
      </c>
      <c r="BD62" s="385" t="str" cm="1">
        <f t="array" ref="BD62">IFERROR(INDEX('Contratações Governo'!$I$1:$I$1000,SMALL(IF(BD$1='Contratações Governo'!$G$1:$G$1000,ROW('Contratações Governo'!$G$1:$G$1000)-ROW('Contratações Governo'!$G$1)+1),ROW(24:24))),"")</f>
        <v/>
      </c>
      <c r="BE62" s="495" t="str">
        <f t="shared" si="568"/>
        <v/>
      </c>
      <c r="BF62" s="385" t="str" cm="1">
        <f t="array" ref="BF62">IFERROR(INDEX('Contratações Governo'!$I$1:$I$1000,SMALL(IF(BF$1='Contratações Governo'!$G$1:$G$1000,ROW('Contratações Governo'!$G$1:$G$1000)-ROW('Contratações Governo'!$G$1)+1),ROW(24:24))),"")</f>
        <v/>
      </c>
      <c r="BG62" s="495" t="str">
        <f t="shared" si="569"/>
        <v/>
      </c>
      <c r="BH62" s="276" t="str" cm="1">
        <f t="array" ref="BH62">IFERROR(INDEX('Contratações Governo'!$I$1:$I$1000,SMALL(IF(BH$1='Contratações Governo'!$G$1:$G$1000,ROW('Contratações Governo'!$G$1:$G$1000)-ROW('Contratações Governo'!$G$1)+1),ROW(24:24))),"")</f>
        <v/>
      </c>
      <c r="BI62" s="495" t="str">
        <f t="shared" si="570"/>
        <v/>
      </c>
      <c r="BJ62" s="386" t="str" cm="1">
        <f t="array" ref="BJ62">IFERROR(INDEX('Contratações Governo'!$I$1:$I$1000,SMALL(IF(BJ$1='Contratações Governo'!$G$1:$G$1000,ROW('Contratações Governo'!$G$1:$G$1000)-ROW('Contratações Governo'!$G$1)+1),ROW(24:24))),"")</f>
        <v/>
      </c>
      <c r="BK62" s="495" t="str">
        <f t="shared" si="571"/>
        <v/>
      </c>
      <c r="BL62" s="386" t="str" cm="1">
        <f t="array" ref="BL62">IFERROR(INDEX('Contratações Governo'!$I$1:$I$1000,SMALL(IF(BL$1='Contratações Governo'!$G$1:$G$1000,ROW('Contratações Governo'!$G$1:$G$1000)-ROW('Contratações Governo'!$G$1)+1),ROW(24:24))),"")</f>
        <v/>
      </c>
      <c r="BM62" s="495" t="str">
        <f t="shared" si="572"/>
        <v/>
      </c>
      <c r="BN62" s="383" t="str" cm="1">
        <f t="array" ref="BN62">IFERROR(INDEX('Contratações Governo'!$I$1:$I$1000,SMALL(IF(BN$1='Contratações Governo'!$G$1:$G$1000,ROW('Contratações Governo'!$G$1:$G$1000)-ROW('Contratações Governo'!$G$1)+1),ROW(24:24))),"")</f>
        <v/>
      </c>
      <c r="BO62" s="520" t="str">
        <f t="shared" si="573"/>
        <v/>
      </c>
      <c r="BP62" s="386" t="str" cm="1">
        <f t="array" ref="BP62">IFERROR(INDEX('Contratações Governo'!$I$1:$I$1000,SMALL(IF(BP$1='Contratações Governo'!$G$1:$G$1000,ROW('Contratações Governo'!$G$1:$G$1000)-ROW('Contratações Governo'!$G$1)+1),ROW(24:24))),"")</f>
        <v/>
      </c>
      <c r="BQ62" s="495" t="str">
        <f t="shared" ref="BQ62" si="784">IF(BP62="","",AND(BP62&gt;=BP$105,BP62&lt;=BP$104))</f>
        <v/>
      </c>
      <c r="BR62" s="386" t="str" cm="1">
        <f t="array" ref="BR62">IFERROR(INDEX('Contratações Governo'!$I$1:$I$1000,SMALL(IF(BR$1='Contratações Governo'!$G$1:$G$1000,ROW('Contratações Governo'!$G$1:$G$1000)-ROW('Contratações Governo'!$G$1)+1),ROW(24:24))),"")</f>
        <v/>
      </c>
      <c r="BS62" s="520" t="str">
        <f t="shared" si="575"/>
        <v/>
      </c>
    </row>
    <row r="63" spans="1:71" x14ac:dyDescent="0.25">
      <c r="A63" s="692"/>
      <c r="B63" s="383" t="str" cm="1">
        <f t="array" ref="B63">IFERROR(INDEX('Contratações Governo'!$I$1:$I$1000,SMALL(IF(B$1='Contratações Governo'!$G$1:$G$1000,ROW('Contratações Governo'!$G$1:$G$1000)-ROW('Contratações Governo'!$G$1)+1),ROW(25:25))),"")</f>
        <v/>
      </c>
      <c r="C63" s="495" t="str">
        <f t="shared" si="576"/>
        <v/>
      </c>
      <c r="D63" s="385" cm="1">
        <f t="array" ref="D63">IFERROR(INDEX('Contratações Governo'!$I$1:$I$1000,SMALL(IF(D$1='Contratações Governo'!$G$1:$G$1000,ROW('Contratações Governo'!$G$1:$G$1000)-ROW('Contratações Governo'!$G$1)+1),ROW(25:25))),"")</f>
        <v>2200</v>
      </c>
      <c r="E63" s="495" t="b">
        <f t="shared" si="577"/>
        <v>1</v>
      </c>
      <c r="F63" s="385" t="str" cm="1">
        <f t="array" ref="F63">IFERROR(INDEX('Contratações Governo'!$I$1:$I$1000,SMALL(IF(F$1='Contratações Governo'!$G$1:$G$1000,ROW('Contratações Governo'!$G$1:$G$1000)-ROW('Contratações Governo'!$G$1)+1),ROW(25:25))),"")</f>
        <v/>
      </c>
      <c r="G63" s="495" t="str">
        <f t="shared" ref="G63" si="785">IF(F63="","",AND(F63&gt;=F$105,F63&lt;=F$104))</f>
        <v/>
      </c>
      <c r="H63" s="276" t="str" cm="1">
        <f t="array" ref="H63">IFERROR(INDEX('Contratações Governo'!$I$1:$I$1000,SMALL(IF(H$1='Contratações Governo'!$G$1:$G$1000,ROW('Contratações Governo'!$G$1:$G$1000)-ROW('Contratações Governo'!$G$1)+1),ROW(25:25))),"")</f>
        <v/>
      </c>
      <c r="I63" s="495" t="str">
        <f t="shared" ref="I63" si="786">IF(H63="","",AND(H63&gt;=H$105,H63&lt;=H$104))</f>
        <v/>
      </c>
      <c r="J63" s="386" t="str" cm="1">
        <f t="array" ref="J63">IFERROR(INDEX('Contratações Governo'!$I$1:$I$1000,SMALL(IF(J$1='Contratações Governo'!$G$1:$G$1000,ROW('Contratações Governo'!$G$1:$G$1000)-ROW('Contratações Governo'!$G$1)+1),ROW(25:25))),"")</f>
        <v/>
      </c>
      <c r="K63" s="495" t="str">
        <f t="shared" ref="K63" si="787">IF(J63="","",AND(J63&gt;=J$105,J63&lt;=J$104))</f>
        <v/>
      </c>
      <c r="L63" s="386" cm="1">
        <f t="array" ref="L63">IFERROR(INDEX('Contratações Governo'!$I$1:$I$1000,SMALL(IF(L$1='Contratações Governo'!$G$1:$G$1000,ROW('Contratações Governo'!$G$1:$G$1000)-ROW('Contratações Governo'!$G$1)+1),ROW(25:25))),"")</f>
        <v>2127.7199999999998</v>
      </c>
      <c r="M63" s="495" t="b">
        <f t="shared" ref="M63" si="788">IF(L63="","",AND(L63&gt;=L$105,L63&lt;=L$104))</f>
        <v>1</v>
      </c>
      <c r="N63" s="383" t="str" cm="1">
        <f t="array" ref="N63">IFERROR(INDEX('Contratações Governo'!$I$1:$I$1000,SMALL(IF(N$1='Contratações Governo'!$G$1:$G$1000,ROW('Contratações Governo'!$G$1:$G$1000)-ROW('Contratações Governo'!$G$1)+1),ROW(25:25))),"")</f>
        <v/>
      </c>
      <c r="O63" s="495" t="str">
        <f t="shared" si="549"/>
        <v/>
      </c>
      <c r="P63" s="276" t="str" cm="1">
        <f t="array" ref="P63">IFERROR(INDEX('Contratações Governo'!$I$1:$I$1000,SMALL(IF(P$1='Contratações Governo'!$G$1:$G$1000,ROW('Contratações Governo'!$G$1:$G$1000)-ROW('Contratações Governo'!$G$1)+1),ROW(25:25))),"")</f>
        <v/>
      </c>
      <c r="Q63" s="495" t="str">
        <f t="shared" si="550"/>
        <v/>
      </c>
      <c r="R63" s="386" t="str" cm="1">
        <f t="array" ref="R63">IFERROR(INDEX('Contratações Governo'!$I$1:$I$1000,SMALL(IF(R$1='Contratações Governo'!$G$1:$G$1000,ROW('Contratações Governo'!$G$1:$G$1000)-ROW('Contratações Governo'!$G$1)+1),ROW(25:25))),"")</f>
        <v/>
      </c>
      <c r="S63" s="495" t="str">
        <f t="shared" si="551"/>
        <v/>
      </c>
      <c r="T63" s="386" t="str" cm="1">
        <f t="array" ref="T63">IFERROR(INDEX('Contratações Governo'!$I$1:$I$1000,SMALL(IF(T$1='Contratações Governo'!$G$1:$G$1000,ROW('Contratações Governo'!$G$1:$G$1000)-ROW('Contratações Governo'!$G$1)+1),ROW(25:25))),"")</f>
        <v/>
      </c>
      <c r="U63" s="495" t="str">
        <f t="shared" ref="U63" si="789">IF(T63="","",AND(T63&gt;=T$105,T63&lt;=T$104))</f>
        <v/>
      </c>
      <c r="V63" s="383" t="str" cm="1">
        <f t="array" ref="V63">IFERROR(INDEX('Contratações Governo'!$I$1:$I$1000,SMALL(IF(V$1='Contratações Governo'!$G$1:$G$1000,ROW('Contratações Governo'!$G$1:$G$1000)-ROW('Contratações Governo'!$G$1)+1),ROW(25:25))),"")</f>
        <v/>
      </c>
      <c r="W63" s="495" t="str">
        <f t="shared" ref="W63" si="790">IF(V63="","",AND(V63&gt;=V$105,V63&lt;=V$104))</f>
        <v/>
      </c>
      <c r="X63" s="276" t="str" cm="1">
        <f t="array" ref="X63">IFERROR(INDEX('Contratações Governo'!$I$1:$I$1000,SMALL(IF(X$1='Contratações Governo'!$G$1:$G$1000,ROW('Contratações Governo'!$G$1:$G$1000)-ROW('Contratações Governo'!$G$1)+1),ROW(25:25))),"")</f>
        <v/>
      </c>
      <c r="Y63" s="495" t="str">
        <f t="shared" si="553"/>
        <v/>
      </c>
      <c r="Z63" s="386" t="str" cm="1">
        <f t="array" ref="Z63">IFERROR(INDEX('Contratações Governo'!$I$1:$I$1000,SMALL(IF(Z$1='Contratações Governo'!$G$1:$G$1000,ROW('Contratações Governo'!$G$1:$G$1000)-ROW('Contratações Governo'!$G$1)+1),ROW(25:25))),"")</f>
        <v/>
      </c>
      <c r="AA63" s="495" t="str">
        <f t="shared" si="554"/>
        <v/>
      </c>
      <c r="AB63" s="386" t="str" cm="1">
        <f t="array" ref="AB63">IFERROR(INDEX('Contratações Governo'!$I$1:$I$1000,SMALL(IF(AB$1='Contratações Governo'!$G$1:$G$1000,ROW('Contratações Governo'!$G$1:$G$1000)-ROW('Contratações Governo'!$G$1)+1),ROW(25:25))),"")</f>
        <v/>
      </c>
      <c r="AC63" s="495" t="str">
        <f t="shared" si="555"/>
        <v/>
      </c>
      <c r="AD63" s="383" t="str" cm="1">
        <f t="array" ref="AD63">IFERROR(INDEX('Contratações Governo'!$I$1:$I$1000,SMALL(IF(AD$1='Contratações Governo'!$G$1:$G$1000,ROW('Contratações Governo'!$G$1:$G$1000)-ROW('Contratações Governo'!$G$1)+1),ROW(25:25))),"")</f>
        <v/>
      </c>
      <c r="AE63" s="495" t="str">
        <f t="shared" si="556"/>
        <v/>
      </c>
      <c r="AF63" s="385" t="str" cm="1">
        <f t="array" ref="AF63">IFERROR(INDEX('Contratações Governo'!$I$1:$I$1000,SMALL(IF(AF$1='Contratações Governo'!$G$1:$G$1000,ROW('Contratações Governo'!$G$1:$G$1000)-ROW('Contratações Governo'!$G$1)+1),ROW(25:25))),"")</f>
        <v/>
      </c>
      <c r="AG63" s="495" t="str">
        <f t="shared" si="557"/>
        <v/>
      </c>
      <c r="AH63" s="385" t="str" cm="1">
        <f t="array" ref="AH63">IFERROR(INDEX('Contratações Governo'!$I$1:$I$1000,SMALL(IF(AH$1='Contratações Governo'!$G$1:$G$1000,ROW('Contratações Governo'!$G$1:$G$1000)-ROW('Contratações Governo'!$G$1)+1),ROW(25:25))),"")</f>
        <v/>
      </c>
      <c r="AI63" s="495" t="str">
        <f t="shared" si="558"/>
        <v/>
      </c>
      <c r="AJ63" s="276" t="str" cm="1">
        <f t="array" ref="AJ63">IFERROR(INDEX('Contratações Governo'!$I$1:$I$1000,SMALL(IF(AJ$1='Contratações Governo'!$G$1:$G$1000,ROW('Contratações Governo'!$G$1:$G$1000)-ROW('Contratações Governo'!$G$1)+1),ROW(25:25))),"")</f>
        <v/>
      </c>
      <c r="AK63" s="495" t="str">
        <f t="shared" si="559"/>
        <v/>
      </c>
      <c r="AL63" s="386" t="str" cm="1">
        <f t="array" ref="AL63">IFERROR(INDEX('Contratações Governo'!$I$1:$I$1000,SMALL(IF(AL$1='Contratações Governo'!$G$1:$G$1000,ROW('Contratações Governo'!$G$1:$G$1000)-ROW('Contratações Governo'!$G$1)+1),ROW(25:25))),"")</f>
        <v/>
      </c>
      <c r="AM63" s="495" t="str">
        <f t="shared" si="560"/>
        <v/>
      </c>
      <c r="AN63" s="386" t="str" cm="1">
        <f t="array" ref="AN63">IFERROR(INDEX('Contratações Governo'!$I$1:$I$1000,SMALL(IF(AN$1='Contratações Governo'!$G$1:$G$1000,ROW('Contratações Governo'!$G$1:$G$1000)-ROW('Contratações Governo'!$G$1)+1),ROW(25:25))),"")</f>
        <v/>
      </c>
      <c r="AO63" s="495" t="str">
        <f t="shared" si="561"/>
        <v/>
      </c>
      <c r="AP63" s="383" t="str" cm="1">
        <f t="array" ref="AP63">IFERROR(INDEX('Contratações Governo'!$I$1:$I$1000,SMALL(IF(AP$1='Contratações Governo'!$G$1:$G$1000,ROW('Contratações Governo'!$G$1:$G$1000)-ROW('Contratações Governo'!$G$1)+1),ROW(25:25))),"")</f>
        <v/>
      </c>
      <c r="AQ63" s="495" t="str">
        <f t="shared" si="562"/>
        <v/>
      </c>
      <c r="AR63" s="385" t="str" cm="1">
        <f t="array" ref="AR63">IFERROR(INDEX('Contratações Governo'!$I$1:$I$1000,SMALL(IF(AR$1='Contratações Governo'!$G$1:$G$1000,ROW('Contratações Governo'!$G$1:$G$1000)-ROW('Contratações Governo'!$G$1)+1),ROW(25:25))),"")</f>
        <v/>
      </c>
      <c r="AS63" s="495" t="str">
        <f t="shared" si="563"/>
        <v/>
      </c>
      <c r="AT63" s="385" t="str" cm="1">
        <f t="array" ref="AT63">IFERROR(INDEX('Contratações Governo'!$I$1:$I$1000,SMALL(IF(AT$1='Contratações Governo'!$G$1:$G$1000,ROW('Contratações Governo'!$G$1:$G$1000)-ROW('Contratações Governo'!$G$1)+1),ROW(25:25))),"")</f>
        <v/>
      </c>
      <c r="AU63" s="495" t="str">
        <f t="shared" si="564"/>
        <v/>
      </c>
      <c r="AV63" s="276" t="str" cm="1">
        <f t="array" ref="AV63">IFERROR(INDEX('Contratações Governo'!$I$1:$I$1000,SMALL(IF(AV$1='Contratações Governo'!$G$1:$G$1000,ROW('Contratações Governo'!$G$1:$G$1000)-ROW('Contratações Governo'!$G$1)+1),ROW(25:25))),"")</f>
        <v/>
      </c>
      <c r="AW63" s="495" t="str">
        <f t="shared" si="565"/>
        <v/>
      </c>
      <c r="AX63" s="386" t="str" cm="1">
        <f t="array" ref="AX63">IFERROR(INDEX('Contratações Governo'!$I$1:$I$1000,SMALL(IF(AX$1='Contratações Governo'!$G$1:$G$1000,ROW('Contratações Governo'!$G$1:$G$1000)-ROW('Contratações Governo'!$G$1)+1),ROW(25:25))),"")</f>
        <v/>
      </c>
      <c r="AY63" s="495" t="str">
        <f t="shared" si="566"/>
        <v/>
      </c>
      <c r="AZ63" s="386" t="str" cm="1">
        <f t="array" ref="AZ63">IFERROR(INDEX('Contratações Governo'!$I$1:$I$1000,SMALL(IF(AZ$1='Contratações Governo'!$G$1:$G$1000,ROW('Contratações Governo'!$G$1:$G$1000)-ROW('Contratações Governo'!$G$1)+1),ROW(25:25))),"")</f>
        <v/>
      </c>
      <c r="BA63" s="495" t="str">
        <f t="shared" ref="BA63" si="791">IF(AZ63="","",AND(AZ63&gt;=AZ$105,AZ63&lt;=AZ$104))</f>
        <v/>
      </c>
      <c r="BB63" s="383" t="str" cm="1">
        <f t="array" ref="BB63">IFERROR(INDEX('Contratações Governo'!$I$1:$I$1000,SMALL(IF(BB$1='Contratações Governo'!$G$1:$G$1000,ROW('Contratações Governo'!$G$1:$G$1000)-ROW('Contratações Governo'!$G$1)+1),ROW(25:25))),"")</f>
        <v/>
      </c>
      <c r="BC63" s="495" t="str">
        <f t="shared" ref="BC63" si="792">IF(BB63="","",AND(BB63&gt;=BB$105,BB63&lt;=BB$104))</f>
        <v/>
      </c>
      <c r="BD63" s="385" t="str" cm="1">
        <f t="array" ref="BD63">IFERROR(INDEX('Contratações Governo'!$I$1:$I$1000,SMALL(IF(BD$1='Contratações Governo'!$G$1:$G$1000,ROW('Contratações Governo'!$G$1:$G$1000)-ROW('Contratações Governo'!$G$1)+1),ROW(25:25))),"")</f>
        <v/>
      </c>
      <c r="BE63" s="495" t="str">
        <f t="shared" si="568"/>
        <v/>
      </c>
      <c r="BF63" s="385" t="str" cm="1">
        <f t="array" ref="BF63">IFERROR(INDEX('Contratações Governo'!$I$1:$I$1000,SMALL(IF(BF$1='Contratações Governo'!$G$1:$G$1000,ROW('Contratações Governo'!$G$1:$G$1000)-ROW('Contratações Governo'!$G$1)+1),ROW(25:25))),"")</f>
        <v/>
      </c>
      <c r="BG63" s="495" t="str">
        <f t="shared" si="569"/>
        <v/>
      </c>
      <c r="BH63" s="276" t="str" cm="1">
        <f t="array" ref="BH63">IFERROR(INDEX('Contratações Governo'!$I$1:$I$1000,SMALL(IF(BH$1='Contratações Governo'!$G$1:$G$1000,ROW('Contratações Governo'!$G$1:$G$1000)-ROW('Contratações Governo'!$G$1)+1),ROW(25:25))),"")</f>
        <v/>
      </c>
      <c r="BI63" s="495" t="str">
        <f t="shared" si="570"/>
        <v/>
      </c>
      <c r="BJ63" s="386" t="str" cm="1">
        <f t="array" ref="BJ63">IFERROR(INDEX('Contratações Governo'!$I$1:$I$1000,SMALL(IF(BJ$1='Contratações Governo'!$G$1:$G$1000,ROW('Contratações Governo'!$G$1:$G$1000)-ROW('Contratações Governo'!$G$1)+1),ROW(25:25))),"")</f>
        <v/>
      </c>
      <c r="BK63" s="495" t="str">
        <f t="shared" si="571"/>
        <v/>
      </c>
      <c r="BL63" s="386" t="str" cm="1">
        <f t="array" ref="BL63">IFERROR(INDEX('Contratações Governo'!$I$1:$I$1000,SMALL(IF(BL$1='Contratações Governo'!$G$1:$G$1000,ROW('Contratações Governo'!$G$1:$G$1000)-ROW('Contratações Governo'!$G$1)+1),ROW(25:25))),"")</f>
        <v/>
      </c>
      <c r="BM63" s="495" t="str">
        <f t="shared" si="572"/>
        <v/>
      </c>
      <c r="BN63" s="383" t="str" cm="1">
        <f t="array" ref="BN63">IFERROR(INDEX('Contratações Governo'!$I$1:$I$1000,SMALL(IF(BN$1='Contratações Governo'!$G$1:$G$1000,ROW('Contratações Governo'!$G$1:$G$1000)-ROW('Contratações Governo'!$G$1)+1),ROW(25:25))),"")</f>
        <v/>
      </c>
      <c r="BO63" s="520" t="str">
        <f t="shared" si="573"/>
        <v/>
      </c>
      <c r="BP63" s="386" t="str" cm="1">
        <f t="array" ref="BP63">IFERROR(INDEX('Contratações Governo'!$I$1:$I$1000,SMALL(IF(BP$1='Contratações Governo'!$G$1:$G$1000,ROW('Contratações Governo'!$G$1:$G$1000)-ROW('Contratações Governo'!$G$1)+1),ROW(25:25))),"")</f>
        <v/>
      </c>
      <c r="BQ63" s="495" t="str">
        <f t="shared" ref="BQ63" si="793">IF(BP63="","",AND(BP63&gt;=BP$105,BP63&lt;=BP$104))</f>
        <v/>
      </c>
      <c r="BR63" s="386" t="str" cm="1">
        <f t="array" ref="BR63">IFERROR(INDEX('Contratações Governo'!$I$1:$I$1000,SMALL(IF(BR$1='Contratações Governo'!$G$1:$G$1000,ROW('Contratações Governo'!$G$1:$G$1000)-ROW('Contratações Governo'!$G$1)+1),ROW(25:25))),"")</f>
        <v/>
      </c>
      <c r="BS63" s="520" t="str">
        <f t="shared" si="575"/>
        <v/>
      </c>
    </row>
    <row r="64" spans="1:71" x14ac:dyDescent="0.25">
      <c r="A64" s="692"/>
      <c r="B64" s="383" t="str" cm="1">
        <f t="array" ref="B64">IFERROR(INDEX('Contratações Governo'!$I$1:$I$1000,SMALL(IF(B$1='Contratações Governo'!$G$1:$G$1000,ROW('Contratações Governo'!$G$1:$G$1000)-ROW('Contratações Governo'!$G$1)+1),ROW(26:26))),"")</f>
        <v/>
      </c>
      <c r="C64" s="495" t="str">
        <f t="shared" si="576"/>
        <v/>
      </c>
      <c r="D64" s="385" t="str" cm="1">
        <f t="array" ref="D64">IFERROR(INDEX('Contratações Governo'!$I$1:$I$1000,SMALL(IF(D$1='Contratações Governo'!$G$1:$G$1000,ROW('Contratações Governo'!$G$1:$G$1000)-ROW('Contratações Governo'!$G$1)+1),ROW(26:26))),"")</f>
        <v/>
      </c>
      <c r="E64" s="495" t="str">
        <f t="shared" si="577"/>
        <v/>
      </c>
      <c r="F64" s="385" t="str" cm="1">
        <f t="array" ref="F64">IFERROR(INDEX('Contratações Governo'!$I$1:$I$1000,SMALL(IF(F$1='Contratações Governo'!$G$1:$G$1000,ROW('Contratações Governo'!$G$1:$G$1000)-ROW('Contratações Governo'!$G$1)+1),ROW(26:26))),"")</f>
        <v/>
      </c>
      <c r="G64" s="495" t="str">
        <f t="shared" ref="G64" si="794">IF(F64="","",AND(F64&gt;=F$105,F64&lt;=F$104))</f>
        <v/>
      </c>
      <c r="H64" s="276" t="str" cm="1">
        <f t="array" ref="H64">IFERROR(INDEX('Contratações Governo'!$I$1:$I$1000,SMALL(IF(H$1='Contratações Governo'!$G$1:$G$1000,ROW('Contratações Governo'!$G$1:$G$1000)-ROW('Contratações Governo'!$G$1)+1),ROW(26:26))),"")</f>
        <v/>
      </c>
      <c r="I64" s="495" t="str">
        <f t="shared" ref="I64" si="795">IF(H64="","",AND(H64&gt;=H$105,H64&lt;=H$104))</f>
        <v/>
      </c>
      <c r="J64" s="386" t="str" cm="1">
        <f t="array" ref="J64">IFERROR(INDEX('Contratações Governo'!$I$1:$I$1000,SMALL(IF(J$1='Contratações Governo'!$G$1:$G$1000,ROW('Contratações Governo'!$G$1:$G$1000)-ROW('Contratações Governo'!$G$1)+1),ROW(26:26))),"")</f>
        <v/>
      </c>
      <c r="K64" s="495" t="str">
        <f t="shared" ref="K64" si="796">IF(J64="","",AND(J64&gt;=J$105,J64&lt;=J$104))</f>
        <v/>
      </c>
      <c r="L64" s="386" cm="1">
        <f t="array" ref="L64">IFERROR(INDEX('Contratações Governo'!$I$1:$I$1000,SMALL(IF(L$1='Contratações Governo'!$G$1:$G$1000,ROW('Contratações Governo'!$G$1:$G$1000)-ROW('Contratações Governo'!$G$1)+1),ROW(26:26))),"")</f>
        <v>2127.7199999999998</v>
      </c>
      <c r="M64" s="495" t="b">
        <f t="shared" ref="M64" si="797">IF(L64="","",AND(L64&gt;=L$105,L64&lt;=L$104))</f>
        <v>1</v>
      </c>
      <c r="N64" s="383" t="str" cm="1">
        <f t="array" ref="N64">IFERROR(INDEX('Contratações Governo'!$I$1:$I$1000,SMALL(IF(N$1='Contratações Governo'!$G$1:$G$1000,ROW('Contratações Governo'!$G$1:$G$1000)-ROW('Contratações Governo'!$G$1)+1),ROW(26:26))),"")</f>
        <v/>
      </c>
      <c r="O64" s="495" t="str">
        <f t="shared" si="549"/>
        <v/>
      </c>
      <c r="P64" s="276" t="str" cm="1">
        <f t="array" ref="P64">IFERROR(INDEX('Contratações Governo'!$I$1:$I$1000,SMALL(IF(P$1='Contratações Governo'!$G$1:$G$1000,ROW('Contratações Governo'!$G$1:$G$1000)-ROW('Contratações Governo'!$G$1)+1),ROW(26:26))),"")</f>
        <v/>
      </c>
      <c r="Q64" s="495" t="str">
        <f t="shared" si="550"/>
        <v/>
      </c>
      <c r="R64" s="386" t="str" cm="1">
        <f t="array" ref="R64">IFERROR(INDEX('Contratações Governo'!$I$1:$I$1000,SMALL(IF(R$1='Contratações Governo'!$G$1:$G$1000,ROW('Contratações Governo'!$G$1:$G$1000)-ROW('Contratações Governo'!$G$1)+1),ROW(26:26))),"")</f>
        <v/>
      </c>
      <c r="S64" s="495" t="str">
        <f t="shared" si="551"/>
        <v/>
      </c>
      <c r="T64" s="386" t="str" cm="1">
        <f t="array" ref="T64">IFERROR(INDEX('Contratações Governo'!$I$1:$I$1000,SMALL(IF(T$1='Contratações Governo'!$G$1:$G$1000,ROW('Contratações Governo'!$G$1:$G$1000)-ROW('Contratações Governo'!$G$1)+1),ROW(26:26))),"")</f>
        <v/>
      </c>
      <c r="U64" s="495" t="str">
        <f t="shared" ref="U64" si="798">IF(T64="","",AND(T64&gt;=T$105,T64&lt;=T$104))</f>
        <v/>
      </c>
      <c r="V64" s="383" t="str" cm="1">
        <f t="array" ref="V64">IFERROR(INDEX('Contratações Governo'!$I$1:$I$1000,SMALL(IF(V$1='Contratações Governo'!$G$1:$G$1000,ROW('Contratações Governo'!$G$1:$G$1000)-ROW('Contratações Governo'!$G$1)+1),ROW(26:26))),"")</f>
        <v/>
      </c>
      <c r="W64" s="495" t="str">
        <f t="shared" ref="W64" si="799">IF(V64="","",AND(V64&gt;=V$105,V64&lt;=V$104))</f>
        <v/>
      </c>
      <c r="X64" s="276" t="str" cm="1">
        <f t="array" ref="X64">IFERROR(INDEX('Contratações Governo'!$I$1:$I$1000,SMALL(IF(X$1='Contratações Governo'!$G$1:$G$1000,ROW('Contratações Governo'!$G$1:$G$1000)-ROW('Contratações Governo'!$G$1)+1),ROW(26:26))),"")</f>
        <v/>
      </c>
      <c r="Y64" s="495" t="str">
        <f t="shared" si="553"/>
        <v/>
      </c>
      <c r="Z64" s="386" t="str" cm="1">
        <f t="array" ref="Z64">IFERROR(INDEX('Contratações Governo'!$I$1:$I$1000,SMALL(IF(Z$1='Contratações Governo'!$G$1:$G$1000,ROW('Contratações Governo'!$G$1:$G$1000)-ROW('Contratações Governo'!$G$1)+1),ROW(26:26))),"")</f>
        <v/>
      </c>
      <c r="AA64" s="495" t="str">
        <f t="shared" si="554"/>
        <v/>
      </c>
      <c r="AB64" s="386" t="str" cm="1">
        <f t="array" ref="AB64">IFERROR(INDEX('Contratações Governo'!$I$1:$I$1000,SMALL(IF(AB$1='Contratações Governo'!$G$1:$G$1000,ROW('Contratações Governo'!$G$1:$G$1000)-ROW('Contratações Governo'!$G$1)+1),ROW(26:26))),"")</f>
        <v/>
      </c>
      <c r="AC64" s="495" t="str">
        <f t="shared" si="555"/>
        <v/>
      </c>
      <c r="AD64" s="383" t="str" cm="1">
        <f t="array" ref="AD64">IFERROR(INDEX('Contratações Governo'!$I$1:$I$1000,SMALL(IF(AD$1='Contratações Governo'!$G$1:$G$1000,ROW('Contratações Governo'!$G$1:$G$1000)-ROW('Contratações Governo'!$G$1)+1),ROW(26:26))),"")</f>
        <v/>
      </c>
      <c r="AE64" s="495" t="str">
        <f t="shared" si="556"/>
        <v/>
      </c>
      <c r="AF64" s="385" t="str" cm="1">
        <f t="array" ref="AF64">IFERROR(INDEX('Contratações Governo'!$I$1:$I$1000,SMALL(IF(AF$1='Contratações Governo'!$G$1:$G$1000,ROW('Contratações Governo'!$G$1:$G$1000)-ROW('Contratações Governo'!$G$1)+1),ROW(26:26))),"")</f>
        <v/>
      </c>
      <c r="AG64" s="495" t="str">
        <f t="shared" si="557"/>
        <v/>
      </c>
      <c r="AH64" s="385" t="str" cm="1">
        <f t="array" ref="AH64">IFERROR(INDEX('Contratações Governo'!$I$1:$I$1000,SMALL(IF(AH$1='Contratações Governo'!$G$1:$G$1000,ROW('Contratações Governo'!$G$1:$G$1000)-ROW('Contratações Governo'!$G$1)+1),ROW(26:26))),"")</f>
        <v/>
      </c>
      <c r="AI64" s="495" t="str">
        <f t="shared" si="558"/>
        <v/>
      </c>
      <c r="AJ64" s="276" t="str" cm="1">
        <f t="array" ref="AJ64">IFERROR(INDEX('Contratações Governo'!$I$1:$I$1000,SMALL(IF(AJ$1='Contratações Governo'!$G$1:$G$1000,ROW('Contratações Governo'!$G$1:$G$1000)-ROW('Contratações Governo'!$G$1)+1),ROW(26:26))),"")</f>
        <v/>
      </c>
      <c r="AK64" s="495" t="str">
        <f t="shared" si="559"/>
        <v/>
      </c>
      <c r="AL64" s="386" t="str" cm="1">
        <f t="array" ref="AL64">IFERROR(INDEX('Contratações Governo'!$I$1:$I$1000,SMALL(IF(AL$1='Contratações Governo'!$G$1:$G$1000,ROW('Contratações Governo'!$G$1:$G$1000)-ROW('Contratações Governo'!$G$1)+1),ROW(26:26))),"")</f>
        <v/>
      </c>
      <c r="AM64" s="495" t="str">
        <f t="shared" si="560"/>
        <v/>
      </c>
      <c r="AN64" s="386" t="str" cm="1">
        <f t="array" ref="AN64">IFERROR(INDEX('Contratações Governo'!$I$1:$I$1000,SMALL(IF(AN$1='Contratações Governo'!$G$1:$G$1000,ROW('Contratações Governo'!$G$1:$G$1000)-ROW('Contratações Governo'!$G$1)+1),ROW(26:26))),"")</f>
        <v/>
      </c>
      <c r="AO64" s="495" t="str">
        <f t="shared" si="561"/>
        <v/>
      </c>
      <c r="AP64" s="383" t="str" cm="1">
        <f t="array" ref="AP64">IFERROR(INDEX('Contratações Governo'!$I$1:$I$1000,SMALL(IF(AP$1='Contratações Governo'!$G$1:$G$1000,ROW('Contratações Governo'!$G$1:$G$1000)-ROW('Contratações Governo'!$G$1)+1),ROW(26:26))),"")</f>
        <v/>
      </c>
      <c r="AQ64" s="495" t="str">
        <f t="shared" si="562"/>
        <v/>
      </c>
      <c r="AR64" s="385" t="str" cm="1">
        <f t="array" ref="AR64">IFERROR(INDEX('Contratações Governo'!$I$1:$I$1000,SMALL(IF(AR$1='Contratações Governo'!$G$1:$G$1000,ROW('Contratações Governo'!$G$1:$G$1000)-ROW('Contratações Governo'!$G$1)+1),ROW(26:26))),"")</f>
        <v/>
      </c>
      <c r="AS64" s="495" t="str">
        <f t="shared" si="563"/>
        <v/>
      </c>
      <c r="AT64" s="385" t="str" cm="1">
        <f t="array" ref="AT64">IFERROR(INDEX('Contratações Governo'!$I$1:$I$1000,SMALL(IF(AT$1='Contratações Governo'!$G$1:$G$1000,ROW('Contratações Governo'!$G$1:$G$1000)-ROW('Contratações Governo'!$G$1)+1),ROW(26:26))),"")</f>
        <v/>
      </c>
      <c r="AU64" s="495" t="str">
        <f t="shared" si="564"/>
        <v/>
      </c>
      <c r="AV64" s="276" t="str" cm="1">
        <f t="array" ref="AV64">IFERROR(INDEX('Contratações Governo'!$I$1:$I$1000,SMALL(IF(AV$1='Contratações Governo'!$G$1:$G$1000,ROW('Contratações Governo'!$G$1:$G$1000)-ROW('Contratações Governo'!$G$1)+1),ROW(26:26))),"")</f>
        <v/>
      </c>
      <c r="AW64" s="495" t="str">
        <f t="shared" si="565"/>
        <v/>
      </c>
      <c r="AX64" s="386" t="str" cm="1">
        <f t="array" ref="AX64">IFERROR(INDEX('Contratações Governo'!$I$1:$I$1000,SMALL(IF(AX$1='Contratações Governo'!$G$1:$G$1000,ROW('Contratações Governo'!$G$1:$G$1000)-ROW('Contratações Governo'!$G$1)+1),ROW(26:26))),"")</f>
        <v/>
      </c>
      <c r="AY64" s="495" t="str">
        <f t="shared" si="566"/>
        <v/>
      </c>
      <c r="AZ64" s="386" t="str" cm="1">
        <f t="array" ref="AZ64">IFERROR(INDEX('Contratações Governo'!$I$1:$I$1000,SMALL(IF(AZ$1='Contratações Governo'!$G$1:$G$1000,ROW('Contratações Governo'!$G$1:$G$1000)-ROW('Contratações Governo'!$G$1)+1),ROW(26:26))),"")</f>
        <v/>
      </c>
      <c r="BA64" s="495" t="str">
        <f t="shared" ref="BA64" si="800">IF(AZ64="","",AND(AZ64&gt;=AZ$105,AZ64&lt;=AZ$104))</f>
        <v/>
      </c>
      <c r="BB64" s="383" t="str" cm="1">
        <f t="array" ref="BB64">IFERROR(INDEX('Contratações Governo'!$I$1:$I$1000,SMALL(IF(BB$1='Contratações Governo'!$G$1:$G$1000,ROW('Contratações Governo'!$G$1:$G$1000)-ROW('Contratações Governo'!$G$1)+1),ROW(26:26))),"")</f>
        <v/>
      </c>
      <c r="BC64" s="495" t="str">
        <f t="shared" ref="BC64" si="801">IF(BB64="","",AND(BB64&gt;=BB$105,BB64&lt;=BB$104))</f>
        <v/>
      </c>
      <c r="BD64" s="385" t="str" cm="1">
        <f t="array" ref="BD64">IFERROR(INDEX('Contratações Governo'!$I$1:$I$1000,SMALL(IF(BD$1='Contratações Governo'!$G$1:$G$1000,ROW('Contratações Governo'!$G$1:$G$1000)-ROW('Contratações Governo'!$G$1)+1),ROW(26:26))),"")</f>
        <v/>
      </c>
      <c r="BE64" s="495" t="str">
        <f t="shared" si="568"/>
        <v/>
      </c>
      <c r="BF64" s="385" t="str" cm="1">
        <f t="array" ref="BF64">IFERROR(INDEX('Contratações Governo'!$I$1:$I$1000,SMALL(IF(BF$1='Contratações Governo'!$G$1:$G$1000,ROW('Contratações Governo'!$G$1:$G$1000)-ROW('Contratações Governo'!$G$1)+1),ROW(26:26))),"")</f>
        <v/>
      </c>
      <c r="BG64" s="495" t="str">
        <f t="shared" si="569"/>
        <v/>
      </c>
      <c r="BH64" s="276" t="str" cm="1">
        <f t="array" ref="BH64">IFERROR(INDEX('Contratações Governo'!$I$1:$I$1000,SMALL(IF(BH$1='Contratações Governo'!$G$1:$G$1000,ROW('Contratações Governo'!$G$1:$G$1000)-ROW('Contratações Governo'!$G$1)+1),ROW(26:26))),"")</f>
        <v/>
      </c>
      <c r="BI64" s="495" t="str">
        <f t="shared" si="570"/>
        <v/>
      </c>
      <c r="BJ64" s="386" t="str" cm="1">
        <f t="array" ref="BJ64">IFERROR(INDEX('Contratações Governo'!$I$1:$I$1000,SMALL(IF(BJ$1='Contratações Governo'!$G$1:$G$1000,ROW('Contratações Governo'!$G$1:$G$1000)-ROW('Contratações Governo'!$G$1)+1),ROW(26:26))),"")</f>
        <v/>
      </c>
      <c r="BK64" s="495" t="str">
        <f t="shared" si="571"/>
        <v/>
      </c>
      <c r="BL64" s="386" t="str" cm="1">
        <f t="array" ref="BL64">IFERROR(INDEX('Contratações Governo'!$I$1:$I$1000,SMALL(IF(BL$1='Contratações Governo'!$G$1:$G$1000,ROW('Contratações Governo'!$G$1:$G$1000)-ROW('Contratações Governo'!$G$1)+1),ROW(26:26))),"")</f>
        <v/>
      </c>
      <c r="BM64" s="495" t="str">
        <f t="shared" si="572"/>
        <v/>
      </c>
      <c r="BN64" s="383" t="str" cm="1">
        <f t="array" ref="BN64">IFERROR(INDEX('Contratações Governo'!$I$1:$I$1000,SMALL(IF(BN$1='Contratações Governo'!$G$1:$G$1000,ROW('Contratações Governo'!$G$1:$G$1000)-ROW('Contratações Governo'!$G$1)+1),ROW(26:26))),"")</f>
        <v/>
      </c>
      <c r="BO64" s="520" t="str">
        <f t="shared" si="573"/>
        <v/>
      </c>
      <c r="BP64" s="386" t="str" cm="1">
        <f t="array" ref="BP64">IFERROR(INDEX('Contratações Governo'!$I$1:$I$1000,SMALL(IF(BP$1='Contratações Governo'!$G$1:$G$1000,ROW('Contratações Governo'!$G$1:$G$1000)-ROW('Contratações Governo'!$G$1)+1),ROW(26:26))),"")</f>
        <v/>
      </c>
      <c r="BQ64" s="495" t="str">
        <f t="shared" ref="BQ64" si="802">IF(BP64="","",AND(BP64&gt;=BP$105,BP64&lt;=BP$104))</f>
        <v/>
      </c>
      <c r="BR64" s="386" t="str" cm="1">
        <f t="array" ref="BR64">IFERROR(INDEX('Contratações Governo'!$I$1:$I$1000,SMALL(IF(BR$1='Contratações Governo'!$G$1:$G$1000,ROW('Contratações Governo'!$G$1:$G$1000)-ROW('Contratações Governo'!$G$1)+1),ROW(26:26))),"")</f>
        <v/>
      </c>
      <c r="BS64" s="520" t="str">
        <f t="shared" si="575"/>
        <v/>
      </c>
    </row>
    <row r="65" spans="1:71" x14ac:dyDescent="0.25">
      <c r="A65" s="692"/>
      <c r="B65" s="383" t="str" cm="1">
        <f t="array" ref="B65">IFERROR(INDEX('Contratações Governo'!$I$1:$I$1000,SMALL(IF(B$1='Contratações Governo'!$G$1:$G$1000,ROW('Contratações Governo'!$G$1:$G$1000)-ROW('Contratações Governo'!$G$1)+1),ROW(27:27))),"")</f>
        <v/>
      </c>
      <c r="C65" s="495" t="str">
        <f t="shared" si="576"/>
        <v/>
      </c>
      <c r="D65" s="385" t="str" cm="1">
        <f t="array" ref="D65">IFERROR(INDEX('Contratações Governo'!$I$1:$I$1000,SMALL(IF(D$1='Contratações Governo'!$G$1:$G$1000,ROW('Contratações Governo'!$G$1:$G$1000)-ROW('Contratações Governo'!$G$1)+1),ROW(27:27))),"")</f>
        <v/>
      </c>
      <c r="E65" s="495" t="str">
        <f t="shared" si="577"/>
        <v/>
      </c>
      <c r="F65" s="385" t="str" cm="1">
        <f t="array" ref="F65">IFERROR(INDEX('Contratações Governo'!$I$1:$I$1000,SMALL(IF(F$1='Contratações Governo'!$G$1:$G$1000,ROW('Contratações Governo'!$G$1:$G$1000)-ROW('Contratações Governo'!$G$1)+1),ROW(27:27))),"")</f>
        <v/>
      </c>
      <c r="G65" s="495" t="str">
        <f t="shared" ref="G65" si="803">IF(F65="","",AND(F65&gt;=F$105,F65&lt;=F$104))</f>
        <v/>
      </c>
      <c r="H65" s="276" t="str" cm="1">
        <f t="array" ref="H65">IFERROR(INDEX('Contratações Governo'!$I$1:$I$1000,SMALL(IF(H$1='Contratações Governo'!$G$1:$G$1000,ROW('Contratações Governo'!$G$1:$G$1000)-ROW('Contratações Governo'!$G$1)+1),ROW(27:27))),"")</f>
        <v/>
      </c>
      <c r="I65" s="495" t="str">
        <f t="shared" ref="I65" si="804">IF(H65="","",AND(H65&gt;=H$105,H65&lt;=H$104))</f>
        <v/>
      </c>
      <c r="J65" s="386" t="str" cm="1">
        <f t="array" ref="J65">IFERROR(INDEX('Contratações Governo'!$I$1:$I$1000,SMALL(IF(J$1='Contratações Governo'!$G$1:$G$1000,ROW('Contratações Governo'!$G$1:$G$1000)-ROW('Contratações Governo'!$G$1)+1),ROW(27:27))),"")</f>
        <v/>
      </c>
      <c r="K65" s="495" t="str">
        <f t="shared" ref="K65" si="805">IF(J65="","",AND(J65&gt;=J$105,J65&lt;=J$104))</f>
        <v/>
      </c>
      <c r="L65" s="386" cm="1">
        <f t="array" ref="L65">IFERROR(INDEX('Contratações Governo'!$I$1:$I$1000,SMALL(IF(L$1='Contratações Governo'!$G$1:$G$1000,ROW('Contratações Governo'!$G$1:$G$1000)-ROW('Contratações Governo'!$G$1)+1),ROW(27:27))),"")</f>
        <v>2436.94</v>
      </c>
      <c r="M65" s="495" t="b">
        <f t="shared" ref="M65" si="806">IF(L65="","",AND(L65&gt;=L$105,L65&lt;=L$104))</f>
        <v>1</v>
      </c>
      <c r="N65" s="383" t="str" cm="1">
        <f t="array" ref="N65">IFERROR(INDEX('Contratações Governo'!$I$1:$I$1000,SMALL(IF(N$1='Contratações Governo'!$G$1:$G$1000,ROW('Contratações Governo'!$G$1:$G$1000)-ROW('Contratações Governo'!$G$1)+1),ROW(27:27))),"")</f>
        <v/>
      </c>
      <c r="O65" s="495" t="str">
        <f t="shared" si="549"/>
        <v/>
      </c>
      <c r="P65" s="276" t="str" cm="1">
        <f t="array" ref="P65">IFERROR(INDEX('Contratações Governo'!$I$1:$I$1000,SMALL(IF(P$1='Contratações Governo'!$G$1:$G$1000,ROW('Contratações Governo'!$G$1:$G$1000)-ROW('Contratações Governo'!$G$1)+1),ROW(27:27))),"")</f>
        <v/>
      </c>
      <c r="Q65" s="495" t="str">
        <f t="shared" si="550"/>
        <v/>
      </c>
      <c r="R65" s="386" t="str" cm="1">
        <f t="array" ref="R65">IFERROR(INDEX('Contratações Governo'!$I$1:$I$1000,SMALL(IF(R$1='Contratações Governo'!$G$1:$G$1000,ROW('Contratações Governo'!$G$1:$G$1000)-ROW('Contratações Governo'!$G$1)+1),ROW(27:27))),"")</f>
        <v/>
      </c>
      <c r="S65" s="495" t="str">
        <f t="shared" si="551"/>
        <v/>
      </c>
      <c r="T65" s="386" t="str" cm="1">
        <f t="array" ref="T65">IFERROR(INDEX('Contratações Governo'!$I$1:$I$1000,SMALL(IF(T$1='Contratações Governo'!$G$1:$G$1000,ROW('Contratações Governo'!$G$1:$G$1000)-ROW('Contratações Governo'!$G$1)+1),ROW(27:27))),"")</f>
        <v/>
      </c>
      <c r="U65" s="495" t="str">
        <f t="shared" ref="U65" si="807">IF(T65="","",AND(T65&gt;=T$105,T65&lt;=T$104))</f>
        <v/>
      </c>
      <c r="V65" s="383" t="str" cm="1">
        <f t="array" ref="V65">IFERROR(INDEX('Contratações Governo'!$I$1:$I$1000,SMALL(IF(V$1='Contratações Governo'!$G$1:$G$1000,ROW('Contratações Governo'!$G$1:$G$1000)-ROW('Contratações Governo'!$G$1)+1),ROW(27:27))),"")</f>
        <v/>
      </c>
      <c r="W65" s="495" t="str">
        <f t="shared" ref="W65" si="808">IF(V65="","",AND(V65&gt;=V$105,V65&lt;=V$104))</f>
        <v/>
      </c>
      <c r="X65" s="276" t="str" cm="1">
        <f t="array" ref="X65">IFERROR(INDEX('Contratações Governo'!$I$1:$I$1000,SMALL(IF(X$1='Contratações Governo'!$G$1:$G$1000,ROW('Contratações Governo'!$G$1:$G$1000)-ROW('Contratações Governo'!$G$1)+1),ROW(27:27))),"")</f>
        <v/>
      </c>
      <c r="Y65" s="495" t="str">
        <f t="shared" si="553"/>
        <v/>
      </c>
      <c r="Z65" s="386" t="str" cm="1">
        <f t="array" ref="Z65">IFERROR(INDEX('Contratações Governo'!$I$1:$I$1000,SMALL(IF(Z$1='Contratações Governo'!$G$1:$G$1000,ROW('Contratações Governo'!$G$1:$G$1000)-ROW('Contratações Governo'!$G$1)+1),ROW(27:27))),"")</f>
        <v/>
      </c>
      <c r="AA65" s="495" t="str">
        <f t="shared" si="554"/>
        <v/>
      </c>
      <c r="AB65" s="386" t="str" cm="1">
        <f t="array" ref="AB65">IFERROR(INDEX('Contratações Governo'!$I$1:$I$1000,SMALL(IF(AB$1='Contratações Governo'!$G$1:$G$1000,ROW('Contratações Governo'!$G$1:$G$1000)-ROW('Contratações Governo'!$G$1)+1),ROW(27:27))),"")</f>
        <v/>
      </c>
      <c r="AC65" s="495" t="str">
        <f t="shared" si="555"/>
        <v/>
      </c>
      <c r="AD65" s="383" t="str" cm="1">
        <f t="array" ref="AD65">IFERROR(INDEX('Contratações Governo'!$I$1:$I$1000,SMALL(IF(AD$1='Contratações Governo'!$G$1:$G$1000,ROW('Contratações Governo'!$G$1:$G$1000)-ROW('Contratações Governo'!$G$1)+1),ROW(27:27))),"")</f>
        <v/>
      </c>
      <c r="AE65" s="495" t="str">
        <f t="shared" si="556"/>
        <v/>
      </c>
      <c r="AF65" s="385" t="str" cm="1">
        <f t="array" ref="AF65">IFERROR(INDEX('Contratações Governo'!$I$1:$I$1000,SMALL(IF(AF$1='Contratações Governo'!$G$1:$G$1000,ROW('Contratações Governo'!$G$1:$G$1000)-ROW('Contratações Governo'!$G$1)+1),ROW(27:27))),"")</f>
        <v/>
      </c>
      <c r="AG65" s="495" t="str">
        <f t="shared" si="557"/>
        <v/>
      </c>
      <c r="AH65" s="385" t="str" cm="1">
        <f t="array" ref="AH65">IFERROR(INDEX('Contratações Governo'!$I$1:$I$1000,SMALL(IF(AH$1='Contratações Governo'!$G$1:$G$1000,ROW('Contratações Governo'!$G$1:$G$1000)-ROW('Contratações Governo'!$G$1)+1),ROW(27:27))),"")</f>
        <v/>
      </c>
      <c r="AI65" s="495" t="str">
        <f t="shared" si="558"/>
        <v/>
      </c>
      <c r="AJ65" s="276" t="str" cm="1">
        <f t="array" ref="AJ65">IFERROR(INDEX('Contratações Governo'!$I$1:$I$1000,SMALL(IF(AJ$1='Contratações Governo'!$G$1:$G$1000,ROW('Contratações Governo'!$G$1:$G$1000)-ROW('Contratações Governo'!$G$1)+1),ROW(27:27))),"")</f>
        <v/>
      </c>
      <c r="AK65" s="495" t="str">
        <f t="shared" si="559"/>
        <v/>
      </c>
      <c r="AL65" s="386" t="str" cm="1">
        <f t="array" ref="AL65">IFERROR(INDEX('Contratações Governo'!$I$1:$I$1000,SMALL(IF(AL$1='Contratações Governo'!$G$1:$G$1000,ROW('Contratações Governo'!$G$1:$G$1000)-ROW('Contratações Governo'!$G$1)+1),ROW(27:27))),"")</f>
        <v/>
      </c>
      <c r="AM65" s="495" t="str">
        <f t="shared" si="560"/>
        <v/>
      </c>
      <c r="AN65" s="386" t="str" cm="1">
        <f t="array" ref="AN65">IFERROR(INDEX('Contratações Governo'!$I$1:$I$1000,SMALL(IF(AN$1='Contratações Governo'!$G$1:$G$1000,ROW('Contratações Governo'!$G$1:$G$1000)-ROW('Contratações Governo'!$G$1)+1),ROW(27:27))),"")</f>
        <v/>
      </c>
      <c r="AO65" s="495" t="str">
        <f t="shared" si="561"/>
        <v/>
      </c>
      <c r="AP65" s="383" t="str" cm="1">
        <f t="array" ref="AP65">IFERROR(INDEX('Contratações Governo'!$I$1:$I$1000,SMALL(IF(AP$1='Contratações Governo'!$G$1:$G$1000,ROW('Contratações Governo'!$G$1:$G$1000)-ROW('Contratações Governo'!$G$1)+1),ROW(27:27))),"")</f>
        <v/>
      </c>
      <c r="AQ65" s="495" t="str">
        <f t="shared" si="562"/>
        <v/>
      </c>
      <c r="AR65" s="385" t="str" cm="1">
        <f t="array" ref="AR65">IFERROR(INDEX('Contratações Governo'!$I$1:$I$1000,SMALL(IF(AR$1='Contratações Governo'!$G$1:$G$1000,ROW('Contratações Governo'!$G$1:$G$1000)-ROW('Contratações Governo'!$G$1)+1),ROW(27:27))),"")</f>
        <v/>
      </c>
      <c r="AS65" s="495" t="str">
        <f t="shared" si="563"/>
        <v/>
      </c>
      <c r="AT65" s="385" t="str" cm="1">
        <f t="array" ref="AT65">IFERROR(INDEX('Contratações Governo'!$I$1:$I$1000,SMALL(IF(AT$1='Contratações Governo'!$G$1:$G$1000,ROW('Contratações Governo'!$G$1:$G$1000)-ROW('Contratações Governo'!$G$1)+1),ROW(27:27))),"")</f>
        <v/>
      </c>
      <c r="AU65" s="495" t="str">
        <f t="shared" si="564"/>
        <v/>
      </c>
      <c r="AV65" s="276" t="str" cm="1">
        <f t="array" ref="AV65">IFERROR(INDEX('Contratações Governo'!$I$1:$I$1000,SMALL(IF(AV$1='Contratações Governo'!$G$1:$G$1000,ROW('Contratações Governo'!$G$1:$G$1000)-ROW('Contratações Governo'!$G$1)+1),ROW(27:27))),"")</f>
        <v/>
      </c>
      <c r="AW65" s="495" t="str">
        <f t="shared" si="565"/>
        <v/>
      </c>
      <c r="AX65" s="386" t="str" cm="1">
        <f t="array" ref="AX65">IFERROR(INDEX('Contratações Governo'!$I$1:$I$1000,SMALL(IF(AX$1='Contratações Governo'!$G$1:$G$1000,ROW('Contratações Governo'!$G$1:$G$1000)-ROW('Contratações Governo'!$G$1)+1),ROW(27:27))),"")</f>
        <v/>
      </c>
      <c r="AY65" s="495" t="str">
        <f t="shared" si="566"/>
        <v/>
      </c>
      <c r="AZ65" s="386" t="str" cm="1">
        <f t="array" ref="AZ65">IFERROR(INDEX('Contratações Governo'!$I$1:$I$1000,SMALL(IF(AZ$1='Contratações Governo'!$G$1:$G$1000,ROW('Contratações Governo'!$G$1:$G$1000)-ROW('Contratações Governo'!$G$1)+1),ROW(27:27))),"")</f>
        <v/>
      </c>
      <c r="BA65" s="495" t="str">
        <f t="shared" ref="BA65" si="809">IF(AZ65="","",AND(AZ65&gt;=AZ$105,AZ65&lt;=AZ$104))</f>
        <v/>
      </c>
      <c r="BB65" s="383" t="str" cm="1">
        <f t="array" ref="BB65">IFERROR(INDEX('Contratações Governo'!$I$1:$I$1000,SMALL(IF(BB$1='Contratações Governo'!$G$1:$G$1000,ROW('Contratações Governo'!$G$1:$G$1000)-ROW('Contratações Governo'!$G$1)+1),ROW(27:27))),"")</f>
        <v/>
      </c>
      <c r="BC65" s="495" t="str">
        <f t="shared" ref="BC65" si="810">IF(BB65="","",AND(BB65&gt;=BB$105,BB65&lt;=BB$104))</f>
        <v/>
      </c>
      <c r="BD65" s="385" t="str" cm="1">
        <f t="array" ref="BD65">IFERROR(INDEX('Contratações Governo'!$I$1:$I$1000,SMALL(IF(BD$1='Contratações Governo'!$G$1:$G$1000,ROW('Contratações Governo'!$G$1:$G$1000)-ROW('Contratações Governo'!$G$1)+1),ROW(27:27))),"")</f>
        <v/>
      </c>
      <c r="BE65" s="495" t="str">
        <f t="shared" si="568"/>
        <v/>
      </c>
      <c r="BF65" s="385" t="str" cm="1">
        <f t="array" ref="BF65">IFERROR(INDEX('Contratações Governo'!$I$1:$I$1000,SMALL(IF(BF$1='Contratações Governo'!$G$1:$G$1000,ROW('Contratações Governo'!$G$1:$G$1000)-ROW('Contratações Governo'!$G$1)+1),ROW(27:27))),"")</f>
        <v/>
      </c>
      <c r="BG65" s="495" t="str">
        <f t="shared" si="569"/>
        <v/>
      </c>
      <c r="BH65" s="276" t="str" cm="1">
        <f t="array" ref="BH65">IFERROR(INDEX('Contratações Governo'!$I$1:$I$1000,SMALL(IF(BH$1='Contratações Governo'!$G$1:$G$1000,ROW('Contratações Governo'!$G$1:$G$1000)-ROW('Contratações Governo'!$G$1)+1),ROW(27:27))),"")</f>
        <v/>
      </c>
      <c r="BI65" s="495" t="str">
        <f t="shared" si="570"/>
        <v/>
      </c>
      <c r="BJ65" s="386" t="str" cm="1">
        <f t="array" ref="BJ65">IFERROR(INDEX('Contratações Governo'!$I$1:$I$1000,SMALL(IF(BJ$1='Contratações Governo'!$G$1:$G$1000,ROW('Contratações Governo'!$G$1:$G$1000)-ROW('Contratações Governo'!$G$1)+1),ROW(27:27))),"")</f>
        <v/>
      </c>
      <c r="BK65" s="495" t="str">
        <f t="shared" si="571"/>
        <v/>
      </c>
      <c r="BL65" s="386" t="str" cm="1">
        <f t="array" ref="BL65">IFERROR(INDEX('Contratações Governo'!$I$1:$I$1000,SMALL(IF(BL$1='Contratações Governo'!$G$1:$G$1000,ROW('Contratações Governo'!$G$1:$G$1000)-ROW('Contratações Governo'!$G$1)+1),ROW(27:27))),"")</f>
        <v/>
      </c>
      <c r="BM65" s="495" t="str">
        <f t="shared" si="572"/>
        <v/>
      </c>
      <c r="BN65" s="383" t="str" cm="1">
        <f t="array" ref="BN65">IFERROR(INDEX('Contratações Governo'!$I$1:$I$1000,SMALL(IF(BN$1='Contratações Governo'!$G$1:$G$1000,ROW('Contratações Governo'!$G$1:$G$1000)-ROW('Contratações Governo'!$G$1)+1),ROW(27:27))),"")</f>
        <v/>
      </c>
      <c r="BO65" s="520" t="str">
        <f t="shared" si="573"/>
        <v/>
      </c>
      <c r="BP65" s="386" t="str" cm="1">
        <f t="array" ref="BP65">IFERROR(INDEX('Contratações Governo'!$I$1:$I$1000,SMALL(IF(BP$1='Contratações Governo'!$G$1:$G$1000,ROW('Contratações Governo'!$G$1:$G$1000)-ROW('Contratações Governo'!$G$1)+1),ROW(27:27))),"")</f>
        <v/>
      </c>
      <c r="BQ65" s="495" t="str">
        <f t="shared" ref="BQ65" si="811">IF(BP65="","",AND(BP65&gt;=BP$105,BP65&lt;=BP$104))</f>
        <v/>
      </c>
      <c r="BR65" s="386" t="str" cm="1">
        <f t="array" ref="BR65">IFERROR(INDEX('Contratações Governo'!$I$1:$I$1000,SMALL(IF(BR$1='Contratações Governo'!$G$1:$G$1000,ROW('Contratações Governo'!$G$1:$G$1000)-ROW('Contratações Governo'!$G$1)+1),ROW(27:27))),"")</f>
        <v/>
      </c>
      <c r="BS65" s="520" t="str">
        <f t="shared" si="575"/>
        <v/>
      </c>
    </row>
    <row r="66" spans="1:71" x14ac:dyDescent="0.25">
      <c r="A66" s="692"/>
      <c r="B66" s="383" t="str" cm="1">
        <f t="array" ref="B66">IFERROR(INDEX('Contratações Governo'!$I$1:$I$1000,SMALL(IF(B$1='Contratações Governo'!$G$1:$G$1000,ROW('Contratações Governo'!$G$1:$G$1000)-ROW('Contratações Governo'!$G$1)+1),ROW(28:28))),"")</f>
        <v/>
      </c>
      <c r="C66" s="495" t="str">
        <f t="shared" si="576"/>
        <v/>
      </c>
      <c r="D66" s="385" t="str" cm="1">
        <f t="array" ref="D66">IFERROR(INDEX('Contratações Governo'!$I$1:$I$1000,SMALL(IF(D$1='Contratações Governo'!$G$1:$G$1000,ROW('Contratações Governo'!$G$1:$G$1000)-ROW('Contratações Governo'!$G$1)+1),ROW(28:28))),"")</f>
        <v/>
      </c>
      <c r="E66" s="495" t="str">
        <f t="shared" si="577"/>
        <v/>
      </c>
      <c r="F66" s="385" t="str" cm="1">
        <f t="array" ref="F66">IFERROR(INDEX('Contratações Governo'!$I$1:$I$1000,SMALL(IF(F$1='Contratações Governo'!$G$1:$G$1000,ROW('Contratações Governo'!$G$1:$G$1000)-ROW('Contratações Governo'!$G$1)+1),ROW(28:28))),"")</f>
        <v/>
      </c>
      <c r="G66" s="495" t="str">
        <f t="shared" ref="G66" si="812">IF(F66="","",AND(F66&gt;=F$105,F66&lt;=F$104))</f>
        <v/>
      </c>
      <c r="H66" s="276" t="str" cm="1">
        <f t="array" ref="H66">IFERROR(INDEX('Contratações Governo'!$I$1:$I$1000,SMALL(IF(H$1='Contratações Governo'!$G$1:$G$1000,ROW('Contratações Governo'!$G$1:$G$1000)-ROW('Contratações Governo'!$G$1)+1),ROW(28:28))),"")</f>
        <v/>
      </c>
      <c r="I66" s="495" t="str">
        <f t="shared" ref="I66" si="813">IF(H66="","",AND(H66&gt;=H$105,H66&lt;=H$104))</f>
        <v/>
      </c>
      <c r="J66" s="386" t="str" cm="1">
        <f t="array" ref="J66">IFERROR(INDEX('Contratações Governo'!$I$1:$I$1000,SMALL(IF(J$1='Contratações Governo'!$G$1:$G$1000,ROW('Contratações Governo'!$G$1:$G$1000)-ROW('Contratações Governo'!$G$1)+1),ROW(28:28))),"")</f>
        <v/>
      </c>
      <c r="K66" s="495" t="str">
        <f t="shared" ref="K66" si="814">IF(J66="","",AND(J66&gt;=J$105,J66&lt;=J$104))</f>
        <v/>
      </c>
      <c r="L66" s="386" cm="1">
        <f t="array" ref="L66">IFERROR(INDEX('Contratações Governo'!$I$1:$I$1000,SMALL(IF(L$1='Contratações Governo'!$G$1:$G$1000,ROW('Contratações Governo'!$G$1:$G$1000)-ROW('Contratações Governo'!$G$1)+1),ROW(28:28))),"")</f>
        <v>2127.7199999999998</v>
      </c>
      <c r="M66" s="495" t="b">
        <f t="shared" ref="M66" si="815">IF(L66="","",AND(L66&gt;=L$105,L66&lt;=L$104))</f>
        <v>1</v>
      </c>
      <c r="N66" s="383" t="str" cm="1">
        <f t="array" ref="N66">IFERROR(INDEX('Contratações Governo'!$I$1:$I$1000,SMALL(IF(N$1='Contratações Governo'!$G$1:$G$1000,ROW('Contratações Governo'!$G$1:$G$1000)-ROW('Contratações Governo'!$G$1)+1),ROW(28:28))),"")</f>
        <v/>
      </c>
      <c r="O66" s="495" t="str">
        <f t="shared" si="549"/>
        <v/>
      </c>
      <c r="P66" s="276" t="str" cm="1">
        <f t="array" ref="P66">IFERROR(INDEX('Contratações Governo'!$I$1:$I$1000,SMALL(IF(P$1='Contratações Governo'!$G$1:$G$1000,ROW('Contratações Governo'!$G$1:$G$1000)-ROW('Contratações Governo'!$G$1)+1),ROW(28:28))),"")</f>
        <v/>
      </c>
      <c r="Q66" s="495" t="str">
        <f t="shared" si="550"/>
        <v/>
      </c>
      <c r="R66" s="386" t="str" cm="1">
        <f t="array" ref="R66">IFERROR(INDEX('Contratações Governo'!$I$1:$I$1000,SMALL(IF(R$1='Contratações Governo'!$G$1:$G$1000,ROW('Contratações Governo'!$G$1:$G$1000)-ROW('Contratações Governo'!$G$1)+1),ROW(28:28))),"")</f>
        <v/>
      </c>
      <c r="S66" s="495" t="str">
        <f t="shared" si="551"/>
        <v/>
      </c>
      <c r="T66" s="386" t="str" cm="1">
        <f t="array" ref="T66">IFERROR(INDEX('Contratações Governo'!$I$1:$I$1000,SMALL(IF(T$1='Contratações Governo'!$G$1:$G$1000,ROW('Contratações Governo'!$G$1:$G$1000)-ROW('Contratações Governo'!$G$1)+1),ROW(28:28))),"")</f>
        <v/>
      </c>
      <c r="U66" s="495" t="str">
        <f t="shared" ref="U66" si="816">IF(T66="","",AND(T66&gt;=T$105,T66&lt;=T$104))</f>
        <v/>
      </c>
      <c r="V66" s="383" t="str" cm="1">
        <f t="array" ref="V66">IFERROR(INDEX('Contratações Governo'!$I$1:$I$1000,SMALL(IF(V$1='Contratações Governo'!$G$1:$G$1000,ROW('Contratações Governo'!$G$1:$G$1000)-ROW('Contratações Governo'!$G$1)+1),ROW(28:28))),"")</f>
        <v/>
      </c>
      <c r="W66" s="495" t="str">
        <f t="shared" ref="W66" si="817">IF(V66="","",AND(V66&gt;=V$105,V66&lt;=V$104))</f>
        <v/>
      </c>
      <c r="X66" s="276" t="str" cm="1">
        <f t="array" ref="X66">IFERROR(INDEX('Contratações Governo'!$I$1:$I$1000,SMALL(IF(X$1='Contratações Governo'!$G$1:$G$1000,ROW('Contratações Governo'!$G$1:$G$1000)-ROW('Contratações Governo'!$G$1)+1),ROW(28:28))),"")</f>
        <v/>
      </c>
      <c r="Y66" s="495" t="str">
        <f t="shared" si="553"/>
        <v/>
      </c>
      <c r="Z66" s="386" t="str" cm="1">
        <f t="array" ref="Z66">IFERROR(INDEX('Contratações Governo'!$I$1:$I$1000,SMALL(IF(Z$1='Contratações Governo'!$G$1:$G$1000,ROW('Contratações Governo'!$G$1:$G$1000)-ROW('Contratações Governo'!$G$1)+1),ROW(28:28))),"")</f>
        <v/>
      </c>
      <c r="AA66" s="495" t="str">
        <f t="shared" si="554"/>
        <v/>
      </c>
      <c r="AB66" s="386" t="str" cm="1">
        <f t="array" ref="AB66">IFERROR(INDEX('Contratações Governo'!$I$1:$I$1000,SMALL(IF(AB$1='Contratações Governo'!$G$1:$G$1000,ROW('Contratações Governo'!$G$1:$G$1000)-ROW('Contratações Governo'!$G$1)+1),ROW(28:28))),"")</f>
        <v/>
      </c>
      <c r="AC66" s="495" t="str">
        <f t="shared" si="555"/>
        <v/>
      </c>
      <c r="AD66" s="383" t="str" cm="1">
        <f t="array" ref="AD66">IFERROR(INDEX('Contratações Governo'!$I$1:$I$1000,SMALL(IF(AD$1='Contratações Governo'!$G$1:$G$1000,ROW('Contratações Governo'!$G$1:$G$1000)-ROW('Contratações Governo'!$G$1)+1),ROW(28:28))),"")</f>
        <v/>
      </c>
      <c r="AE66" s="495" t="str">
        <f t="shared" si="556"/>
        <v/>
      </c>
      <c r="AF66" s="385" t="str" cm="1">
        <f t="array" ref="AF66">IFERROR(INDEX('Contratações Governo'!$I$1:$I$1000,SMALL(IF(AF$1='Contratações Governo'!$G$1:$G$1000,ROW('Contratações Governo'!$G$1:$G$1000)-ROW('Contratações Governo'!$G$1)+1),ROW(28:28))),"")</f>
        <v/>
      </c>
      <c r="AG66" s="495" t="str">
        <f t="shared" si="557"/>
        <v/>
      </c>
      <c r="AH66" s="385" t="str" cm="1">
        <f t="array" ref="AH66">IFERROR(INDEX('Contratações Governo'!$I$1:$I$1000,SMALL(IF(AH$1='Contratações Governo'!$G$1:$G$1000,ROW('Contratações Governo'!$G$1:$G$1000)-ROW('Contratações Governo'!$G$1)+1),ROW(28:28))),"")</f>
        <v/>
      </c>
      <c r="AI66" s="495" t="str">
        <f t="shared" si="558"/>
        <v/>
      </c>
      <c r="AJ66" s="276" t="str" cm="1">
        <f t="array" ref="AJ66">IFERROR(INDEX('Contratações Governo'!$I$1:$I$1000,SMALL(IF(AJ$1='Contratações Governo'!$G$1:$G$1000,ROW('Contratações Governo'!$G$1:$G$1000)-ROW('Contratações Governo'!$G$1)+1),ROW(28:28))),"")</f>
        <v/>
      </c>
      <c r="AK66" s="495" t="str">
        <f t="shared" si="559"/>
        <v/>
      </c>
      <c r="AL66" s="386" t="str" cm="1">
        <f t="array" ref="AL66">IFERROR(INDEX('Contratações Governo'!$I$1:$I$1000,SMALL(IF(AL$1='Contratações Governo'!$G$1:$G$1000,ROW('Contratações Governo'!$G$1:$G$1000)-ROW('Contratações Governo'!$G$1)+1),ROW(28:28))),"")</f>
        <v/>
      </c>
      <c r="AM66" s="495" t="str">
        <f t="shared" si="560"/>
        <v/>
      </c>
      <c r="AN66" s="386" t="str" cm="1">
        <f t="array" ref="AN66">IFERROR(INDEX('Contratações Governo'!$I$1:$I$1000,SMALL(IF(AN$1='Contratações Governo'!$G$1:$G$1000,ROW('Contratações Governo'!$G$1:$G$1000)-ROW('Contratações Governo'!$G$1)+1),ROW(28:28))),"")</f>
        <v/>
      </c>
      <c r="AO66" s="495" t="str">
        <f t="shared" si="561"/>
        <v/>
      </c>
      <c r="AP66" s="383" t="str" cm="1">
        <f t="array" ref="AP66">IFERROR(INDEX('Contratações Governo'!$I$1:$I$1000,SMALL(IF(AP$1='Contratações Governo'!$G$1:$G$1000,ROW('Contratações Governo'!$G$1:$G$1000)-ROW('Contratações Governo'!$G$1)+1),ROW(28:28))),"")</f>
        <v/>
      </c>
      <c r="AQ66" s="495" t="str">
        <f t="shared" si="562"/>
        <v/>
      </c>
      <c r="AR66" s="385" t="str" cm="1">
        <f t="array" ref="AR66">IFERROR(INDEX('Contratações Governo'!$I$1:$I$1000,SMALL(IF(AR$1='Contratações Governo'!$G$1:$G$1000,ROW('Contratações Governo'!$G$1:$G$1000)-ROW('Contratações Governo'!$G$1)+1),ROW(28:28))),"")</f>
        <v/>
      </c>
      <c r="AS66" s="495" t="str">
        <f t="shared" si="563"/>
        <v/>
      </c>
      <c r="AT66" s="385" t="str" cm="1">
        <f t="array" ref="AT66">IFERROR(INDEX('Contratações Governo'!$I$1:$I$1000,SMALL(IF(AT$1='Contratações Governo'!$G$1:$G$1000,ROW('Contratações Governo'!$G$1:$G$1000)-ROW('Contratações Governo'!$G$1)+1),ROW(28:28))),"")</f>
        <v/>
      </c>
      <c r="AU66" s="495" t="str">
        <f t="shared" si="564"/>
        <v/>
      </c>
      <c r="AV66" s="276" t="str" cm="1">
        <f t="array" ref="AV66">IFERROR(INDEX('Contratações Governo'!$I$1:$I$1000,SMALL(IF(AV$1='Contratações Governo'!$G$1:$G$1000,ROW('Contratações Governo'!$G$1:$G$1000)-ROW('Contratações Governo'!$G$1)+1),ROW(28:28))),"")</f>
        <v/>
      </c>
      <c r="AW66" s="495" t="str">
        <f t="shared" si="565"/>
        <v/>
      </c>
      <c r="AX66" s="386" t="str" cm="1">
        <f t="array" ref="AX66">IFERROR(INDEX('Contratações Governo'!$I$1:$I$1000,SMALL(IF(AX$1='Contratações Governo'!$G$1:$G$1000,ROW('Contratações Governo'!$G$1:$G$1000)-ROW('Contratações Governo'!$G$1)+1),ROW(28:28))),"")</f>
        <v/>
      </c>
      <c r="AY66" s="495" t="str">
        <f t="shared" si="566"/>
        <v/>
      </c>
      <c r="AZ66" s="386" t="str" cm="1">
        <f t="array" ref="AZ66">IFERROR(INDEX('Contratações Governo'!$I$1:$I$1000,SMALL(IF(AZ$1='Contratações Governo'!$G$1:$G$1000,ROW('Contratações Governo'!$G$1:$G$1000)-ROW('Contratações Governo'!$G$1)+1),ROW(28:28))),"")</f>
        <v/>
      </c>
      <c r="BA66" s="495" t="str">
        <f t="shared" ref="BA66" si="818">IF(AZ66="","",AND(AZ66&gt;=AZ$105,AZ66&lt;=AZ$104))</f>
        <v/>
      </c>
      <c r="BB66" s="383" t="str" cm="1">
        <f t="array" ref="BB66">IFERROR(INDEX('Contratações Governo'!$I$1:$I$1000,SMALL(IF(BB$1='Contratações Governo'!$G$1:$G$1000,ROW('Contratações Governo'!$G$1:$G$1000)-ROW('Contratações Governo'!$G$1)+1),ROW(28:28))),"")</f>
        <v/>
      </c>
      <c r="BC66" s="495" t="str">
        <f t="shared" ref="BC66" si="819">IF(BB66="","",AND(BB66&gt;=BB$105,BB66&lt;=BB$104))</f>
        <v/>
      </c>
      <c r="BD66" s="385" t="str" cm="1">
        <f t="array" ref="BD66">IFERROR(INDEX('Contratações Governo'!$I$1:$I$1000,SMALL(IF(BD$1='Contratações Governo'!$G$1:$G$1000,ROW('Contratações Governo'!$G$1:$G$1000)-ROW('Contratações Governo'!$G$1)+1),ROW(28:28))),"")</f>
        <v/>
      </c>
      <c r="BE66" s="495" t="str">
        <f t="shared" si="568"/>
        <v/>
      </c>
      <c r="BF66" s="385" t="str" cm="1">
        <f t="array" ref="BF66">IFERROR(INDEX('Contratações Governo'!$I$1:$I$1000,SMALL(IF(BF$1='Contratações Governo'!$G$1:$G$1000,ROW('Contratações Governo'!$G$1:$G$1000)-ROW('Contratações Governo'!$G$1)+1),ROW(28:28))),"")</f>
        <v/>
      </c>
      <c r="BG66" s="495" t="str">
        <f t="shared" si="569"/>
        <v/>
      </c>
      <c r="BH66" s="276" t="str" cm="1">
        <f t="array" ref="BH66">IFERROR(INDEX('Contratações Governo'!$I$1:$I$1000,SMALL(IF(BH$1='Contratações Governo'!$G$1:$G$1000,ROW('Contratações Governo'!$G$1:$G$1000)-ROW('Contratações Governo'!$G$1)+1),ROW(28:28))),"")</f>
        <v/>
      </c>
      <c r="BI66" s="495" t="str">
        <f t="shared" si="570"/>
        <v/>
      </c>
      <c r="BJ66" s="386" t="str" cm="1">
        <f t="array" ref="BJ66">IFERROR(INDEX('Contratações Governo'!$I$1:$I$1000,SMALL(IF(BJ$1='Contratações Governo'!$G$1:$G$1000,ROW('Contratações Governo'!$G$1:$G$1000)-ROW('Contratações Governo'!$G$1)+1),ROW(28:28))),"")</f>
        <v/>
      </c>
      <c r="BK66" s="495" t="str">
        <f t="shared" si="571"/>
        <v/>
      </c>
      <c r="BL66" s="386" t="str" cm="1">
        <f t="array" ref="BL66">IFERROR(INDEX('Contratações Governo'!$I$1:$I$1000,SMALL(IF(BL$1='Contratações Governo'!$G$1:$G$1000,ROW('Contratações Governo'!$G$1:$G$1000)-ROW('Contratações Governo'!$G$1)+1),ROW(28:28))),"")</f>
        <v/>
      </c>
      <c r="BM66" s="495" t="str">
        <f t="shared" si="572"/>
        <v/>
      </c>
      <c r="BN66" s="383" t="str" cm="1">
        <f t="array" ref="BN66">IFERROR(INDEX('Contratações Governo'!$I$1:$I$1000,SMALL(IF(BN$1='Contratações Governo'!$G$1:$G$1000,ROW('Contratações Governo'!$G$1:$G$1000)-ROW('Contratações Governo'!$G$1)+1),ROW(28:28))),"")</f>
        <v/>
      </c>
      <c r="BO66" s="520" t="str">
        <f t="shared" si="573"/>
        <v/>
      </c>
      <c r="BP66" s="386" t="str" cm="1">
        <f t="array" ref="BP66">IFERROR(INDEX('Contratações Governo'!$I$1:$I$1000,SMALL(IF(BP$1='Contratações Governo'!$G$1:$G$1000,ROW('Contratações Governo'!$G$1:$G$1000)-ROW('Contratações Governo'!$G$1)+1),ROW(28:28))),"")</f>
        <v/>
      </c>
      <c r="BQ66" s="495" t="str">
        <f t="shared" ref="BQ66" si="820">IF(BP66="","",AND(BP66&gt;=BP$105,BP66&lt;=BP$104))</f>
        <v/>
      </c>
      <c r="BR66" s="386" t="str" cm="1">
        <f t="array" ref="BR66">IFERROR(INDEX('Contratações Governo'!$I$1:$I$1000,SMALL(IF(BR$1='Contratações Governo'!$G$1:$G$1000,ROW('Contratações Governo'!$G$1:$G$1000)-ROW('Contratações Governo'!$G$1)+1),ROW(28:28))),"")</f>
        <v/>
      </c>
      <c r="BS66" s="520" t="str">
        <f t="shared" si="575"/>
        <v/>
      </c>
    </row>
    <row r="67" spans="1:71" x14ac:dyDescent="0.25">
      <c r="A67" s="692"/>
      <c r="B67" s="383" t="str" cm="1">
        <f t="array" ref="B67">IFERROR(INDEX('Contratações Governo'!$I$1:$I$1000,SMALL(IF(B$1='Contratações Governo'!$G$1:$G$1000,ROW('Contratações Governo'!$G$1:$G$1000)-ROW('Contratações Governo'!$G$1)+1),ROW(29:29))),"")</f>
        <v/>
      </c>
      <c r="C67" s="495" t="str">
        <f t="shared" si="576"/>
        <v/>
      </c>
      <c r="D67" s="385" t="str" cm="1">
        <f t="array" ref="D67">IFERROR(INDEX('Contratações Governo'!$I$1:$I$1000,SMALL(IF(D$1='Contratações Governo'!$G$1:$G$1000,ROW('Contratações Governo'!$G$1:$G$1000)-ROW('Contratações Governo'!$G$1)+1),ROW(29:29))),"")</f>
        <v/>
      </c>
      <c r="E67" s="495" t="str">
        <f t="shared" si="577"/>
        <v/>
      </c>
      <c r="F67" s="385" t="str" cm="1">
        <f t="array" ref="F67">IFERROR(INDEX('Contratações Governo'!$I$1:$I$1000,SMALL(IF(F$1='Contratações Governo'!$G$1:$G$1000,ROW('Contratações Governo'!$G$1:$G$1000)-ROW('Contratações Governo'!$G$1)+1),ROW(29:29))),"")</f>
        <v/>
      </c>
      <c r="G67" s="495" t="str">
        <f t="shared" ref="G67" si="821">IF(F67="","",AND(F67&gt;=F$105,F67&lt;=F$104))</f>
        <v/>
      </c>
      <c r="H67" s="276" t="str" cm="1">
        <f t="array" ref="H67">IFERROR(INDEX('Contratações Governo'!$I$1:$I$1000,SMALL(IF(H$1='Contratações Governo'!$G$1:$G$1000,ROW('Contratações Governo'!$G$1:$G$1000)-ROW('Contratações Governo'!$G$1)+1),ROW(29:29))),"")</f>
        <v/>
      </c>
      <c r="I67" s="495" t="str">
        <f t="shared" ref="I67" si="822">IF(H67="","",AND(H67&gt;=H$105,H67&lt;=H$104))</f>
        <v/>
      </c>
      <c r="J67" s="386" t="str" cm="1">
        <f t="array" ref="J67">IFERROR(INDEX('Contratações Governo'!$I$1:$I$1000,SMALL(IF(J$1='Contratações Governo'!$G$1:$G$1000,ROW('Contratações Governo'!$G$1:$G$1000)-ROW('Contratações Governo'!$G$1)+1),ROW(29:29))),"")</f>
        <v/>
      </c>
      <c r="K67" s="495" t="str">
        <f t="shared" ref="K67" si="823">IF(J67="","",AND(J67&gt;=J$105,J67&lt;=J$104))</f>
        <v/>
      </c>
      <c r="L67" s="386" cm="1">
        <f t="array" ref="L67">IFERROR(INDEX('Contratações Governo'!$I$1:$I$1000,SMALL(IF(L$1='Contratações Governo'!$G$1:$G$1000,ROW('Contratações Governo'!$G$1:$G$1000)-ROW('Contratações Governo'!$G$1)+1),ROW(29:29))),"")</f>
        <v>2127.7199999999998</v>
      </c>
      <c r="M67" s="495" t="b">
        <f t="shared" ref="M67" si="824">IF(L67="","",AND(L67&gt;=L$105,L67&lt;=L$104))</f>
        <v>1</v>
      </c>
      <c r="N67" s="383" t="str" cm="1">
        <f t="array" ref="N67">IFERROR(INDEX('Contratações Governo'!$I$1:$I$1000,SMALL(IF(N$1='Contratações Governo'!$G$1:$G$1000,ROW('Contratações Governo'!$G$1:$G$1000)-ROW('Contratações Governo'!$G$1)+1),ROW(29:29))),"")</f>
        <v/>
      </c>
      <c r="O67" s="495" t="str">
        <f t="shared" si="549"/>
        <v/>
      </c>
      <c r="P67" s="276" t="str" cm="1">
        <f t="array" ref="P67">IFERROR(INDEX('Contratações Governo'!$I$1:$I$1000,SMALL(IF(P$1='Contratações Governo'!$G$1:$G$1000,ROW('Contratações Governo'!$G$1:$G$1000)-ROW('Contratações Governo'!$G$1)+1),ROW(29:29))),"")</f>
        <v/>
      </c>
      <c r="Q67" s="495" t="str">
        <f t="shared" si="550"/>
        <v/>
      </c>
      <c r="R67" s="386" t="str" cm="1">
        <f t="array" ref="R67">IFERROR(INDEX('Contratações Governo'!$I$1:$I$1000,SMALL(IF(R$1='Contratações Governo'!$G$1:$G$1000,ROW('Contratações Governo'!$G$1:$G$1000)-ROW('Contratações Governo'!$G$1)+1),ROW(29:29))),"")</f>
        <v/>
      </c>
      <c r="S67" s="495" t="str">
        <f t="shared" si="551"/>
        <v/>
      </c>
      <c r="T67" s="386" t="str" cm="1">
        <f t="array" ref="T67">IFERROR(INDEX('Contratações Governo'!$I$1:$I$1000,SMALL(IF(T$1='Contratações Governo'!$G$1:$G$1000,ROW('Contratações Governo'!$G$1:$G$1000)-ROW('Contratações Governo'!$G$1)+1),ROW(29:29))),"")</f>
        <v/>
      </c>
      <c r="U67" s="495" t="str">
        <f t="shared" ref="U67" si="825">IF(T67="","",AND(T67&gt;=T$105,T67&lt;=T$104))</f>
        <v/>
      </c>
      <c r="V67" s="383" t="str" cm="1">
        <f t="array" ref="V67">IFERROR(INDEX('Contratações Governo'!$I$1:$I$1000,SMALL(IF(V$1='Contratações Governo'!$G$1:$G$1000,ROW('Contratações Governo'!$G$1:$G$1000)-ROW('Contratações Governo'!$G$1)+1),ROW(29:29))),"")</f>
        <v/>
      </c>
      <c r="W67" s="495" t="str">
        <f t="shared" ref="W67" si="826">IF(V67="","",AND(V67&gt;=V$105,V67&lt;=V$104))</f>
        <v/>
      </c>
      <c r="X67" s="276" t="str" cm="1">
        <f t="array" ref="X67">IFERROR(INDEX('Contratações Governo'!$I$1:$I$1000,SMALL(IF(X$1='Contratações Governo'!$G$1:$G$1000,ROW('Contratações Governo'!$G$1:$G$1000)-ROW('Contratações Governo'!$G$1)+1),ROW(29:29))),"")</f>
        <v/>
      </c>
      <c r="Y67" s="495" t="str">
        <f t="shared" si="553"/>
        <v/>
      </c>
      <c r="Z67" s="386" t="str" cm="1">
        <f t="array" ref="Z67">IFERROR(INDEX('Contratações Governo'!$I$1:$I$1000,SMALL(IF(Z$1='Contratações Governo'!$G$1:$G$1000,ROW('Contratações Governo'!$G$1:$G$1000)-ROW('Contratações Governo'!$G$1)+1),ROW(29:29))),"")</f>
        <v/>
      </c>
      <c r="AA67" s="495" t="str">
        <f t="shared" si="554"/>
        <v/>
      </c>
      <c r="AB67" s="386" t="str" cm="1">
        <f t="array" ref="AB67">IFERROR(INDEX('Contratações Governo'!$I$1:$I$1000,SMALL(IF(AB$1='Contratações Governo'!$G$1:$G$1000,ROW('Contratações Governo'!$G$1:$G$1000)-ROW('Contratações Governo'!$G$1)+1),ROW(29:29))),"")</f>
        <v/>
      </c>
      <c r="AC67" s="495" t="str">
        <f t="shared" si="555"/>
        <v/>
      </c>
      <c r="AD67" s="383" t="str" cm="1">
        <f t="array" ref="AD67">IFERROR(INDEX('Contratações Governo'!$I$1:$I$1000,SMALL(IF(AD$1='Contratações Governo'!$G$1:$G$1000,ROW('Contratações Governo'!$G$1:$G$1000)-ROW('Contratações Governo'!$G$1)+1),ROW(29:29))),"")</f>
        <v/>
      </c>
      <c r="AE67" s="495" t="str">
        <f t="shared" si="556"/>
        <v/>
      </c>
      <c r="AF67" s="385" t="str" cm="1">
        <f t="array" ref="AF67">IFERROR(INDEX('Contratações Governo'!$I$1:$I$1000,SMALL(IF(AF$1='Contratações Governo'!$G$1:$G$1000,ROW('Contratações Governo'!$G$1:$G$1000)-ROW('Contratações Governo'!$G$1)+1),ROW(29:29))),"")</f>
        <v/>
      </c>
      <c r="AG67" s="495" t="str">
        <f t="shared" si="557"/>
        <v/>
      </c>
      <c r="AH67" s="385" t="str" cm="1">
        <f t="array" ref="AH67">IFERROR(INDEX('Contratações Governo'!$I$1:$I$1000,SMALL(IF(AH$1='Contratações Governo'!$G$1:$G$1000,ROW('Contratações Governo'!$G$1:$G$1000)-ROW('Contratações Governo'!$G$1)+1),ROW(29:29))),"")</f>
        <v/>
      </c>
      <c r="AI67" s="495" t="str">
        <f t="shared" si="558"/>
        <v/>
      </c>
      <c r="AJ67" s="276" t="str" cm="1">
        <f t="array" ref="AJ67">IFERROR(INDEX('Contratações Governo'!$I$1:$I$1000,SMALL(IF(AJ$1='Contratações Governo'!$G$1:$G$1000,ROW('Contratações Governo'!$G$1:$G$1000)-ROW('Contratações Governo'!$G$1)+1),ROW(29:29))),"")</f>
        <v/>
      </c>
      <c r="AK67" s="495" t="str">
        <f t="shared" si="559"/>
        <v/>
      </c>
      <c r="AL67" s="386" t="str" cm="1">
        <f t="array" ref="AL67">IFERROR(INDEX('Contratações Governo'!$I$1:$I$1000,SMALL(IF(AL$1='Contratações Governo'!$G$1:$G$1000,ROW('Contratações Governo'!$G$1:$G$1000)-ROW('Contratações Governo'!$G$1)+1),ROW(29:29))),"")</f>
        <v/>
      </c>
      <c r="AM67" s="495" t="str">
        <f t="shared" si="560"/>
        <v/>
      </c>
      <c r="AN67" s="386" t="str" cm="1">
        <f t="array" ref="AN67">IFERROR(INDEX('Contratações Governo'!$I$1:$I$1000,SMALL(IF(AN$1='Contratações Governo'!$G$1:$G$1000,ROW('Contratações Governo'!$G$1:$G$1000)-ROW('Contratações Governo'!$G$1)+1),ROW(29:29))),"")</f>
        <v/>
      </c>
      <c r="AO67" s="495" t="str">
        <f t="shared" si="561"/>
        <v/>
      </c>
      <c r="AP67" s="383" t="str" cm="1">
        <f t="array" ref="AP67">IFERROR(INDEX('Contratações Governo'!$I$1:$I$1000,SMALL(IF(AP$1='Contratações Governo'!$G$1:$G$1000,ROW('Contratações Governo'!$G$1:$G$1000)-ROW('Contratações Governo'!$G$1)+1),ROW(29:29))),"")</f>
        <v/>
      </c>
      <c r="AQ67" s="495" t="str">
        <f t="shared" si="562"/>
        <v/>
      </c>
      <c r="AR67" s="385" t="str" cm="1">
        <f t="array" ref="AR67">IFERROR(INDEX('Contratações Governo'!$I$1:$I$1000,SMALL(IF(AR$1='Contratações Governo'!$G$1:$G$1000,ROW('Contratações Governo'!$G$1:$G$1000)-ROW('Contratações Governo'!$G$1)+1),ROW(29:29))),"")</f>
        <v/>
      </c>
      <c r="AS67" s="495" t="str">
        <f t="shared" si="563"/>
        <v/>
      </c>
      <c r="AT67" s="385" t="str" cm="1">
        <f t="array" ref="AT67">IFERROR(INDEX('Contratações Governo'!$I$1:$I$1000,SMALL(IF(AT$1='Contratações Governo'!$G$1:$G$1000,ROW('Contratações Governo'!$G$1:$G$1000)-ROW('Contratações Governo'!$G$1)+1),ROW(29:29))),"")</f>
        <v/>
      </c>
      <c r="AU67" s="495" t="str">
        <f t="shared" si="564"/>
        <v/>
      </c>
      <c r="AV67" s="276" t="str" cm="1">
        <f t="array" ref="AV67">IFERROR(INDEX('Contratações Governo'!$I$1:$I$1000,SMALL(IF(AV$1='Contratações Governo'!$G$1:$G$1000,ROW('Contratações Governo'!$G$1:$G$1000)-ROW('Contratações Governo'!$G$1)+1),ROW(29:29))),"")</f>
        <v/>
      </c>
      <c r="AW67" s="495" t="str">
        <f t="shared" si="565"/>
        <v/>
      </c>
      <c r="AX67" s="386" t="str" cm="1">
        <f t="array" ref="AX67">IFERROR(INDEX('Contratações Governo'!$I$1:$I$1000,SMALL(IF(AX$1='Contratações Governo'!$G$1:$G$1000,ROW('Contratações Governo'!$G$1:$G$1000)-ROW('Contratações Governo'!$G$1)+1),ROW(29:29))),"")</f>
        <v/>
      </c>
      <c r="AY67" s="495" t="str">
        <f t="shared" si="566"/>
        <v/>
      </c>
      <c r="AZ67" s="386" t="str" cm="1">
        <f t="array" ref="AZ67">IFERROR(INDEX('Contratações Governo'!$I$1:$I$1000,SMALL(IF(AZ$1='Contratações Governo'!$G$1:$G$1000,ROW('Contratações Governo'!$G$1:$G$1000)-ROW('Contratações Governo'!$G$1)+1),ROW(29:29))),"")</f>
        <v/>
      </c>
      <c r="BA67" s="495" t="str">
        <f t="shared" ref="BA67" si="827">IF(AZ67="","",AND(AZ67&gt;=AZ$105,AZ67&lt;=AZ$104))</f>
        <v/>
      </c>
      <c r="BB67" s="383" t="str" cm="1">
        <f t="array" ref="BB67">IFERROR(INDEX('Contratações Governo'!$I$1:$I$1000,SMALL(IF(BB$1='Contratações Governo'!$G$1:$G$1000,ROW('Contratações Governo'!$G$1:$G$1000)-ROW('Contratações Governo'!$G$1)+1),ROW(29:29))),"")</f>
        <v/>
      </c>
      <c r="BC67" s="495" t="str">
        <f t="shared" ref="BC67" si="828">IF(BB67="","",AND(BB67&gt;=BB$105,BB67&lt;=BB$104))</f>
        <v/>
      </c>
      <c r="BD67" s="385" t="str" cm="1">
        <f t="array" ref="BD67">IFERROR(INDEX('Contratações Governo'!$I$1:$I$1000,SMALL(IF(BD$1='Contratações Governo'!$G$1:$G$1000,ROW('Contratações Governo'!$G$1:$G$1000)-ROW('Contratações Governo'!$G$1)+1),ROW(29:29))),"")</f>
        <v/>
      </c>
      <c r="BE67" s="495" t="str">
        <f t="shared" si="568"/>
        <v/>
      </c>
      <c r="BF67" s="385" t="str" cm="1">
        <f t="array" ref="BF67">IFERROR(INDEX('Contratações Governo'!$I$1:$I$1000,SMALL(IF(BF$1='Contratações Governo'!$G$1:$G$1000,ROW('Contratações Governo'!$G$1:$G$1000)-ROW('Contratações Governo'!$G$1)+1),ROW(29:29))),"")</f>
        <v/>
      </c>
      <c r="BG67" s="495" t="str">
        <f t="shared" si="569"/>
        <v/>
      </c>
      <c r="BH67" s="276" t="str" cm="1">
        <f t="array" ref="BH67">IFERROR(INDEX('Contratações Governo'!$I$1:$I$1000,SMALL(IF(BH$1='Contratações Governo'!$G$1:$G$1000,ROW('Contratações Governo'!$G$1:$G$1000)-ROW('Contratações Governo'!$G$1)+1),ROW(29:29))),"")</f>
        <v/>
      </c>
      <c r="BI67" s="495" t="str">
        <f t="shared" si="570"/>
        <v/>
      </c>
      <c r="BJ67" s="386" t="str" cm="1">
        <f t="array" ref="BJ67">IFERROR(INDEX('Contratações Governo'!$I$1:$I$1000,SMALL(IF(BJ$1='Contratações Governo'!$G$1:$G$1000,ROW('Contratações Governo'!$G$1:$G$1000)-ROW('Contratações Governo'!$G$1)+1),ROW(29:29))),"")</f>
        <v/>
      </c>
      <c r="BK67" s="495" t="str">
        <f t="shared" si="571"/>
        <v/>
      </c>
      <c r="BL67" s="386" t="str" cm="1">
        <f t="array" ref="BL67">IFERROR(INDEX('Contratações Governo'!$I$1:$I$1000,SMALL(IF(BL$1='Contratações Governo'!$G$1:$G$1000,ROW('Contratações Governo'!$G$1:$G$1000)-ROW('Contratações Governo'!$G$1)+1),ROW(29:29))),"")</f>
        <v/>
      </c>
      <c r="BM67" s="495" t="str">
        <f t="shared" si="572"/>
        <v/>
      </c>
      <c r="BN67" s="383" t="str" cm="1">
        <f t="array" ref="BN67">IFERROR(INDEX('Contratações Governo'!$I$1:$I$1000,SMALL(IF(BN$1='Contratações Governo'!$G$1:$G$1000,ROW('Contratações Governo'!$G$1:$G$1000)-ROW('Contratações Governo'!$G$1)+1),ROW(29:29))),"")</f>
        <v/>
      </c>
      <c r="BO67" s="520" t="str">
        <f t="shared" si="573"/>
        <v/>
      </c>
      <c r="BP67" s="386" t="str" cm="1">
        <f t="array" ref="BP67">IFERROR(INDEX('Contratações Governo'!$I$1:$I$1000,SMALL(IF(BP$1='Contratações Governo'!$G$1:$G$1000,ROW('Contratações Governo'!$G$1:$G$1000)-ROW('Contratações Governo'!$G$1)+1),ROW(29:29))),"")</f>
        <v/>
      </c>
      <c r="BQ67" s="495" t="str">
        <f t="shared" ref="BQ67" si="829">IF(BP67="","",AND(BP67&gt;=BP$105,BP67&lt;=BP$104))</f>
        <v/>
      </c>
      <c r="BR67" s="386" t="str" cm="1">
        <f t="array" ref="BR67">IFERROR(INDEX('Contratações Governo'!$I$1:$I$1000,SMALL(IF(BR$1='Contratações Governo'!$G$1:$G$1000,ROW('Contratações Governo'!$G$1:$G$1000)-ROW('Contratações Governo'!$G$1)+1),ROW(29:29))),"")</f>
        <v/>
      </c>
      <c r="BS67" s="520" t="str">
        <f t="shared" si="575"/>
        <v/>
      </c>
    </row>
    <row r="68" spans="1:71" x14ac:dyDescent="0.25">
      <c r="A68" s="692"/>
      <c r="B68" s="383" t="str" cm="1">
        <f t="array" ref="B68">IFERROR(INDEX('Contratações Governo'!$I$1:$I$1000,SMALL(IF(B$1='Contratações Governo'!$G$1:$G$1000,ROW('Contratações Governo'!$G$1:$G$1000)-ROW('Contratações Governo'!$G$1)+1),ROW(30:30))),"")</f>
        <v/>
      </c>
      <c r="C68" s="495" t="str">
        <f t="shared" si="576"/>
        <v/>
      </c>
      <c r="D68" s="385" t="str" cm="1">
        <f t="array" ref="D68">IFERROR(INDEX('Contratações Governo'!$I$1:$I$1000,SMALL(IF(D$1='Contratações Governo'!$G$1:$G$1000,ROW('Contratações Governo'!$G$1:$G$1000)-ROW('Contratações Governo'!$G$1)+1),ROW(30:30))),"")</f>
        <v/>
      </c>
      <c r="E68" s="495" t="str">
        <f t="shared" si="577"/>
        <v/>
      </c>
      <c r="F68" s="385" t="str" cm="1">
        <f t="array" ref="F68">IFERROR(INDEX('Contratações Governo'!$I$1:$I$1000,SMALL(IF(F$1='Contratações Governo'!$G$1:$G$1000,ROW('Contratações Governo'!$G$1:$G$1000)-ROW('Contratações Governo'!$G$1)+1),ROW(30:30))),"")</f>
        <v/>
      </c>
      <c r="G68" s="495" t="str">
        <f t="shared" ref="G68" si="830">IF(F68="","",AND(F68&gt;=F$105,F68&lt;=F$104))</f>
        <v/>
      </c>
      <c r="H68" s="276" t="str" cm="1">
        <f t="array" ref="H68">IFERROR(INDEX('Contratações Governo'!$I$1:$I$1000,SMALL(IF(H$1='Contratações Governo'!$G$1:$G$1000,ROW('Contratações Governo'!$G$1:$G$1000)-ROW('Contratações Governo'!$G$1)+1),ROW(30:30))),"")</f>
        <v/>
      </c>
      <c r="I68" s="495" t="str">
        <f t="shared" ref="I68" si="831">IF(H68="","",AND(H68&gt;=H$105,H68&lt;=H$104))</f>
        <v/>
      </c>
      <c r="J68" s="386" t="str" cm="1">
        <f t="array" ref="J68">IFERROR(INDEX('Contratações Governo'!$I$1:$I$1000,SMALL(IF(J$1='Contratações Governo'!$G$1:$G$1000,ROW('Contratações Governo'!$G$1:$G$1000)-ROW('Contratações Governo'!$G$1)+1),ROW(30:30))),"")</f>
        <v/>
      </c>
      <c r="K68" s="495" t="str">
        <f t="shared" ref="K68" si="832">IF(J68="","",AND(J68&gt;=J$105,J68&lt;=J$104))</f>
        <v/>
      </c>
      <c r="L68" s="386" cm="1">
        <f t="array" ref="L68">IFERROR(INDEX('Contratações Governo'!$I$1:$I$1000,SMALL(IF(L$1='Contratações Governo'!$G$1:$G$1000,ROW('Contratações Governo'!$G$1:$G$1000)-ROW('Contratações Governo'!$G$1)+1),ROW(30:30))),"")</f>
        <v>3066.26</v>
      </c>
      <c r="M68" s="495" t="b">
        <f t="shared" ref="M68" si="833">IF(L68="","",AND(L68&gt;=L$105,L68&lt;=L$104))</f>
        <v>1</v>
      </c>
      <c r="N68" s="383" t="str" cm="1">
        <f t="array" ref="N68">IFERROR(INDEX('Contratações Governo'!$I$1:$I$1000,SMALL(IF(N$1='Contratações Governo'!$G$1:$G$1000,ROW('Contratações Governo'!$G$1:$G$1000)-ROW('Contratações Governo'!$G$1)+1),ROW(30:30))),"")</f>
        <v/>
      </c>
      <c r="O68" s="495" t="str">
        <f t="shared" si="549"/>
        <v/>
      </c>
      <c r="P68" s="276" t="str" cm="1">
        <f t="array" ref="P68">IFERROR(INDEX('Contratações Governo'!$I$1:$I$1000,SMALL(IF(P$1='Contratações Governo'!$G$1:$G$1000,ROW('Contratações Governo'!$G$1:$G$1000)-ROW('Contratações Governo'!$G$1)+1),ROW(30:30))),"")</f>
        <v/>
      </c>
      <c r="Q68" s="495" t="str">
        <f t="shared" si="550"/>
        <v/>
      </c>
      <c r="R68" s="386" t="str" cm="1">
        <f t="array" ref="R68">IFERROR(INDEX('Contratações Governo'!$I$1:$I$1000,SMALL(IF(R$1='Contratações Governo'!$G$1:$G$1000,ROW('Contratações Governo'!$G$1:$G$1000)-ROW('Contratações Governo'!$G$1)+1),ROW(30:30))),"")</f>
        <v/>
      </c>
      <c r="S68" s="495" t="str">
        <f t="shared" si="551"/>
        <v/>
      </c>
      <c r="T68" s="386" t="str" cm="1">
        <f t="array" ref="T68">IFERROR(INDEX('Contratações Governo'!$I$1:$I$1000,SMALL(IF(T$1='Contratações Governo'!$G$1:$G$1000,ROW('Contratações Governo'!$G$1:$G$1000)-ROW('Contratações Governo'!$G$1)+1),ROW(30:30))),"")</f>
        <v/>
      </c>
      <c r="U68" s="495" t="str">
        <f t="shared" ref="U68" si="834">IF(T68="","",AND(T68&gt;=T$105,T68&lt;=T$104))</f>
        <v/>
      </c>
      <c r="V68" s="383" t="str" cm="1">
        <f t="array" ref="V68">IFERROR(INDEX('Contratações Governo'!$I$1:$I$1000,SMALL(IF(V$1='Contratações Governo'!$G$1:$G$1000,ROW('Contratações Governo'!$G$1:$G$1000)-ROW('Contratações Governo'!$G$1)+1),ROW(30:30))),"")</f>
        <v/>
      </c>
      <c r="W68" s="495" t="str">
        <f t="shared" ref="W68" si="835">IF(V68="","",AND(V68&gt;=V$105,V68&lt;=V$104))</f>
        <v/>
      </c>
      <c r="X68" s="276" t="str" cm="1">
        <f t="array" ref="X68">IFERROR(INDEX('Contratações Governo'!$I$1:$I$1000,SMALL(IF(X$1='Contratações Governo'!$G$1:$G$1000,ROW('Contratações Governo'!$G$1:$G$1000)-ROW('Contratações Governo'!$G$1)+1),ROW(30:30))),"")</f>
        <v/>
      </c>
      <c r="Y68" s="495" t="str">
        <f t="shared" si="553"/>
        <v/>
      </c>
      <c r="Z68" s="386" t="str" cm="1">
        <f t="array" ref="Z68">IFERROR(INDEX('Contratações Governo'!$I$1:$I$1000,SMALL(IF(Z$1='Contratações Governo'!$G$1:$G$1000,ROW('Contratações Governo'!$G$1:$G$1000)-ROW('Contratações Governo'!$G$1)+1),ROW(30:30))),"")</f>
        <v/>
      </c>
      <c r="AA68" s="495" t="str">
        <f t="shared" si="554"/>
        <v/>
      </c>
      <c r="AB68" s="386" t="str" cm="1">
        <f t="array" ref="AB68">IFERROR(INDEX('Contratações Governo'!$I$1:$I$1000,SMALL(IF(AB$1='Contratações Governo'!$G$1:$G$1000,ROW('Contratações Governo'!$G$1:$G$1000)-ROW('Contratações Governo'!$G$1)+1),ROW(30:30))),"")</f>
        <v/>
      </c>
      <c r="AC68" s="495" t="str">
        <f t="shared" si="555"/>
        <v/>
      </c>
      <c r="AD68" s="383" t="str" cm="1">
        <f t="array" ref="AD68">IFERROR(INDEX('Contratações Governo'!$I$1:$I$1000,SMALL(IF(AD$1='Contratações Governo'!$G$1:$G$1000,ROW('Contratações Governo'!$G$1:$G$1000)-ROW('Contratações Governo'!$G$1)+1),ROW(30:30))),"")</f>
        <v/>
      </c>
      <c r="AE68" s="495" t="str">
        <f t="shared" si="556"/>
        <v/>
      </c>
      <c r="AF68" s="385" t="str" cm="1">
        <f t="array" ref="AF68">IFERROR(INDEX('Contratações Governo'!$I$1:$I$1000,SMALL(IF(AF$1='Contratações Governo'!$G$1:$G$1000,ROW('Contratações Governo'!$G$1:$G$1000)-ROW('Contratações Governo'!$G$1)+1),ROW(30:30))),"")</f>
        <v/>
      </c>
      <c r="AG68" s="495" t="str">
        <f t="shared" si="557"/>
        <v/>
      </c>
      <c r="AH68" s="385" t="str" cm="1">
        <f t="array" ref="AH68">IFERROR(INDEX('Contratações Governo'!$I$1:$I$1000,SMALL(IF(AH$1='Contratações Governo'!$G$1:$G$1000,ROW('Contratações Governo'!$G$1:$G$1000)-ROW('Contratações Governo'!$G$1)+1),ROW(30:30))),"")</f>
        <v/>
      </c>
      <c r="AI68" s="495" t="str">
        <f t="shared" si="558"/>
        <v/>
      </c>
      <c r="AJ68" s="276" t="str" cm="1">
        <f t="array" ref="AJ68">IFERROR(INDEX('Contratações Governo'!$I$1:$I$1000,SMALL(IF(AJ$1='Contratações Governo'!$G$1:$G$1000,ROW('Contratações Governo'!$G$1:$G$1000)-ROW('Contratações Governo'!$G$1)+1),ROW(30:30))),"")</f>
        <v/>
      </c>
      <c r="AK68" s="495" t="str">
        <f t="shared" si="559"/>
        <v/>
      </c>
      <c r="AL68" s="386" t="str" cm="1">
        <f t="array" ref="AL68">IFERROR(INDEX('Contratações Governo'!$I$1:$I$1000,SMALL(IF(AL$1='Contratações Governo'!$G$1:$G$1000,ROW('Contratações Governo'!$G$1:$G$1000)-ROW('Contratações Governo'!$G$1)+1),ROW(30:30))),"")</f>
        <v/>
      </c>
      <c r="AM68" s="495" t="str">
        <f t="shared" si="560"/>
        <v/>
      </c>
      <c r="AN68" s="386" t="str" cm="1">
        <f t="array" ref="AN68">IFERROR(INDEX('Contratações Governo'!$I$1:$I$1000,SMALL(IF(AN$1='Contratações Governo'!$G$1:$G$1000,ROW('Contratações Governo'!$G$1:$G$1000)-ROW('Contratações Governo'!$G$1)+1),ROW(30:30))),"")</f>
        <v/>
      </c>
      <c r="AO68" s="495" t="str">
        <f t="shared" si="561"/>
        <v/>
      </c>
      <c r="AP68" s="383" t="str" cm="1">
        <f t="array" ref="AP68">IFERROR(INDEX('Contratações Governo'!$I$1:$I$1000,SMALL(IF(AP$1='Contratações Governo'!$G$1:$G$1000,ROW('Contratações Governo'!$G$1:$G$1000)-ROW('Contratações Governo'!$G$1)+1),ROW(30:30))),"")</f>
        <v/>
      </c>
      <c r="AQ68" s="495" t="str">
        <f t="shared" si="562"/>
        <v/>
      </c>
      <c r="AR68" s="385" t="str" cm="1">
        <f t="array" ref="AR68">IFERROR(INDEX('Contratações Governo'!$I$1:$I$1000,SMALL(IF(AR$1='Contratações Governo'!$G$1:$G$1000,ROW('Contratações Governo'!$G$1:$G$1000)-ROW('Contratações Governo'!$G$1)+1),ROW(30:30))),"")</f>
        <v/>
      </c>
      <c r="AS68" s="495" t="str">
        <f t="shared" si="563"/>
        <v/>
      </c>
      <c r="AT68" s="385" t="str" cm="1">
        <f t="array" ref="AT68">IFERROR(INDEX('Contratações Governo'!$I$1:$I$1000,SMALL(IF(AT$1='Contratações Governo'!$G$1:$G$1000,ROW('Contratações Governo'!$G$1:$G$1000)-ROW('Contratações Governo'!$G$1)+1),ROW(30:30))),"")</f>
        <v/>
      </c>
      <c r="AU68" s="495" t="str">
        <f t="shared" si="564"/>
        <v/>
      </c>
      <c r="AV68" s="276" t="str" cm="1">
        <f t="array" ref="AV68">IFERROR(INDEX('Contratações Governo'!$I$1:$I$1000,SMALL(IF(AV$1='Contratações Governo'!$G$1:$G$1000,ROW('Contratações Governo'!$G$1:$G$1000)-ROW('Contratações Governo'!$G$1)+1),ROW(30:30))),"")</f>
        <v/>
      </c>
      <c r="AW68" s="495" t="str">
        <f t="shared" si="565"/>
        <v/>
      </c>
      <c r="AX68" s="386" t="str" cm="1">
        <f t="array" ref="AX68">IFERROR(INDEX('Contratações Governo'!$I$1:$I$1000,SMALL(IF(AX$1='Contratações Governo'!$G$1:$G$1000,ROW('Contratações Governo'!$G$1:$G$1000)-ROW('Contratações Governo'!$G$1)+1),ROW(30:30))),"")</f>
        <v/>
      </c>
      <c r="AY68" s="495" t="str">
        <f t="shared" si="566"/>
        <v/>
      </c>
      <c r="AZ68" s="386" t="str" cm="1">
        <f t="array" ref="AZ68">IFERROR(INDEX('Contratações Governo'!$I$1:$I$1000,SMALL(IF(AZ$1='Contratações Governo'!$G$1:$G$1000,ROW('Contratações Governo'!$G$1:$G$1000)-ROW('Contratações Governo'!$G$1)+1),ROW(30:30))),"")</f>
        <v/>
      </c>
      <c r="BA68" s="495" t="str">
        <f t="shared" ref="BA68" si="836">IF(AZ68="","",AND(AZ68&gt;=AZ$105,AZ68&lt;=AZ$104))</f>
        <v/>
      </c>
      <c r="BB68" s="383" t="str" cm="1">
        <f t="array" ref="BB68">IFERROR(INDEX('Contratações Governo'!$I$1:$I$1000,SMALL(IF(BB$1='Contratações Governo'!$G$1:$G$1000,ROW('Contratações Governo'!$G$1:$G$1000)-ROW('Contratações Governo'!$G$1)+1),ROW(30:30))),"")</f>
        <v/>
      </c>
      <c r="BC68" s="495" t="str">
        <f t="shared" ref="BC68" si="837">IF(BB68="","",AND(BB68&gt;=BB$105,BB68&lt;=BB$104))</f>
        <v/>
      </c>
      <c r="BD68" s="385" t="str" cm="1">
        <f t="array" ref="BD68">IFERROR(INDEX('Contratações Governo'!$I$1:$I$1000,SMALL(IF(BD$1='Contratações Governo'!$G$1:$G$1000,ROW('Contratações Governo'!$G$1:$G$1000)-ROW('Contratações Governo'!$G$1)+1),ROW(30:30))),"")</f>
        <v/>
      </c>
      <c r="BE68" s="495" t="str">
        <f t="shared" si="568"/>
        <v/>
      </c>
      <c r="BF68" s="385" t="str" cm="1">
        <f t="array" ref="BF68">IFERROR(INDEX('Contratações Governo'!$I$1:$I$1000,SMALL(IF(BF$1='Contratações Governo'!$G$1:$G$1000,ROW('Contratações Governo'!$G$1:$G$1000)-ROW('Contratações Governo'!$G$1)+1),ROW(30:30))),"")</f>
        <v/>
      </c>
      <c r="BG68" s="495" t="str">
        <f t="shared" si="569"/>
        <v/>
      </c>
      <c r="BH68" s="276" t="str" cm="1">
        <f t="array" ref="BH68">IFERROR(INDEX('Contratações Governo'!$I$1:$I$1000,SMALL(IF(BH$1='Contratações Governo'!$G$1:$G$1000,ROW('Contratações Governo'!$G$1:$G$1000)-ROW('Contratações Governo'!$G$1)+1),ROW(30:30))),"")</f>
        <v/>
      </c>
      <c r="BI68" s="495" t="str">
        <f t="shared" si="570"/>
        <v/>
      </c>
      <c r="BJ68" s="386" t="str" cm="1">
        <f t="array" ref="BJ68">IFERROR(INDEX('Contratações Governo'!$I$1:$I$1000,SMALL(IF(BJ$1='Contratações Governo'!$G$1:$G$1000,ROW('Contratações Governo'!$G$1:$G$1000)-ROW('Contratações Governo'!$G$1)+1),ROW(30:30))),"")</f>
        <v/>
      </c>
      <c r="BK68" s="495" t="str">
        <f t="shared" si="571"/>
        <v/>
      </c>
      <c r="BL68" s="386" t="str" cm="1">
        <f t="array" ref="BL68">IFERROR(INDEX('Contratações Governo'!$I$1:$I$1000,SMALL(IF(BL$1='Contratações Governo'!$G$1:$G$1000,ROW('Contratações Governo'!$G$1:$G$1000)-ROW('Contratações Governo'!$G$1)+1),ROW(30:30))),"")</f>
        <v/>
      </c>
      <c r="BM68" s="495" t="str">
        <f t="shared" si="572"/>
        <v/>
      </c>
      <c r="BN68" s="383" t="str" cm="1">
        <f t="array" ref="BN68">IFERROR(INDEX('Contratações Governo'!$I$1:$I$1000,SMALL(IF(BN$1='Contratações Governo'!$G$1:$G$1000,ROW('Contratações Governo'!$G$1:$G$1000)-ROW('Contratações Governo'!$G$1)+1),ROW(30:30))),"")</f>
        <v/>
      </c>
      <c r="BO68" s="520" t="str">
        <f t="shared" si="573"/>
        <v/>
      </c>
      <c r="BP68" s="386" t="str" cm="1">
        <f t="array" ref="BP68">IFERROR(INDEX('Contratações Governo'!$I$1:$I$1000,SMALL(IF(BP$1='Contratações Governo'!$G$1:$G$1000,ROW('Contratações Governo'!$G$1:$G$1000)-ROW('Contratações Governo'!$G$1)+1),ROW(30:30))),"")</f>
        <v/>
      </c>
      <c r="BQ68" s="495" t="str">
        <f t="shared" ref="BQ68" si="838">IF(BP68="","",AND(BP68&gt;=BP$105,BP68&lt;=BP$104))</f>
        <v/>
      </c>
      <c r="BR68" s="386" t="str" cm="1">
        <f t="array" ref="BR68">IFERROR(INDEX('Contratações Governo'!$I$1:$I$1000,SMALL(IF(BR$1='Contratações Governo'!$G$1:$G$1000,ROW('Contratações Governo'!$G$1:$G$1000)-ROW('Contratações Governo'!$G$1)+1),ROW(30:30))),"")</f>
        <v/>
      </c>
      <c r="BS68" s="520" t="str">
        <f t="shared" si="575"/>
        <v/>
      </c>
    </row>
    <row r="69" spans="1:71" x14ac:dyDescent="0.25">
      <c r="A69" s="692"/>
      <c r="B69" s="383" t="str" cm="1">
        <f t="array" ref="B69">IFERROR(INDEX('Contratações Governo'!$I$1:$I$1000,SMALL(IF(B$1='Contratações Governo'!$G$1:$G$1000,ROW('Contratações Governo'!$G$1:$G$1000)-ROW('Contratações Governo'!$G$1)+1),ROW(31:31))),"")</f>
        <v/>
      </c>
      <c r="C69" s="495" t="str">
        <f t="shared" si="576"/>
        <v/>
      </c>
      <c r="D69" s="385" t="str" cm="1">
        <f t="array" ref="D69">IFERROR(INDEX('Contratações Governo'!$I$1:$I$1000,SMALL(IF(D$1='Contratações Governo'!$G$1:$G$1000,ROW('Contratações Governo'!$G$1:$G$1000)-ROW('Contratações Governo'!$G$1)+1),ROW(31:31))),"")</f>
        <v/>
      </c>
      <c r="E69" s="495" t="str">
        <f t="shared" si="577"/>
        <v/>
      </c>
      <c r="F69" s="385" t="str" cm="1">
        <f t="array" ref="F69">IFERROR(INDEX('Contratações Governo'!$I$1:$I$1000,SMALL(IF(F$1='Contratações Governo'!$G$1:$G$1000,ROW('Contratações Governo'!$G$1:$G$1000)-ROW('Contratações Governo'!$G$1)+1),ROW(31:31))),"")</f>
        <v/>
      </c>
      <c r="G69" s="495" t="str">
        <f t="shared" ref="G69" si="839">IF(F69="","",AND(F69&gt;=F$105,F69&lt;=F$104))</f>
        <v/>
      </c>
      <c r="H69" s="276" t="str" cm="1">
        <f t="array" ref="H69">IFERROR(INDEX('Contratações Governo'!$I$1:$I$1000,SMALL(IF(H$1='Contratações Governo'!$G$1:$G$1000,ROW('Contratações Governo'!$G$1:$G$1000)-ROW('Contratações Governo'!$G$1)+1),ROW(31:31))),"")</f>
        <v/>
      </c>
      <c r="I69" s="495" t="str">
        <f t="shared" ref="I69" si="840">IF(H69="","",AND(H69&gt;=H$105,H69&lt;=H$104))</f>
        <v/>
      </c>
      <c r="J69" s="386" t="str" cm="1">
        <f t="array" ref="J69">IFERROR(INDEX('Contratações Governo'!$I$1:$I$1000,SMALL(IF(J$1='Contratações Governo'!$G$1:$G$1000,ROW('Contratações Governo'!$G$1:$G$1000)-ROW('Contratações Governo'!$G$1)+1),ROW(31:31))),"")</f>
        <v/>
      </c>
      <c r="K69" s="495" t="str">
        <f t="shared" ref="K69" si="841">IF(J69="","",AND(J69&gt;=J$105,J69&lt;=J$104))</f>
        <v/>
      </c>
      <c r="L69" s="386" cm="1">
        <f t="array" ref="L69">IFERROR(INDEX('Contratações Governo'!$I$1:$I$1000,SMALL(IF(L$1='Contratações Governo'!$G$1:$G$1000,ROW('Contratações Governo'!$G$1:$G$1000)-ROW('Contratações Governo'!$G$1)+1),ROW(31:31))),"")</f>
        <v>3256</v>
      </c>
      <c r="M69" s="495" t="b">
        <f t="shared" ref="M69" si="842">IF(L69="","",AND(L69&gt;=L$105,L69&lt;=L$104))</f>
        <v>1</v>
      </c>
      <c r="N69" s="383" t="str" cm="1">
        <f t="array" ref="N69">IFERROR(INDEX('Contratações Governo'!$I$1:$I$1000,SMALL(IF(N$1='Contratações Governo'!$G$1:$G$1000,ROW('Contratações Governo'!$G$1:$G$1000)-ROW('Contratações Governo'!$G$1)+1),ROW(31:31))),"")</f>
        <v/>
      </c>
      <c r="O69" s="495" t="str">
        <f t="shared" si="549"/>
        <v/>
      </c>
      <c r="P69" s="276" t="str" cm="1">
        <f t="array" ref="P69">IFERROR(INDEX('Contratações Governo'!$I$1:$I$1000,SMALL(IF(P$1='Contratações Governo'!$G$1:$G$1000,ROW('Contratações Governo'!$G$1:$G$1000)-ROW('Contratações Governo'!$G$1)+1),ROW(31:31))),"")</f>
        <v/>
      </c>
      <c r="Q69" s="495" t="str">
        <f t="shared" si="550"/>
        <v/>
      </c>
      <c r="R69" s="386" t="str" cm="1">
        <f t="array" ref="R69">IFERROR(INDEX('Contratações Governo'!$I$1:$I$1000,SMALL(IF(R$1='Contratações Governo'!$G$1:$G$1000,ROW('Contratações Governo'!$G$1:$G$1000)-ROW('Contratações Governo'!$G$1)+1),ROW(31:31))),"")</f>
        <v/>
      </c>
      <c r="S69" s="495" t="str">
        <f t="shared" si="551"/>
        <v/>
      </c>
      <c r="T69" s="386" t="str" cm="1">
        <f t="array" ref="T69">IFERROR(INDEX('Contratações Governo'!$I$1:$I$1000,SMALL(IF(T$1='Contratações Governo'!$G$1:$G$1000,ROW('Contratações Governo'!$G$1:$G$1000)-ROW('Contratações Governo'!$G$1)+1),ROW(31:31))),"")</f>
        <v/>
      </c>
      <c r="U69" s="495" t="str">
        <f t="shared" ref="U69" si="843">IF(T69="","",AND(T69&gt;=T$105,T69&lt;=T$104))</f>
        <v/>
      </c>
      <c r="V69" s="383" t="str" cm="1">
        <f t="array" ref="V69">IFERROR(INDEX('Contratações Governo'!$I$1:$I$1000,SMALL(IF(V$1='Contratações Governo'!$G$1:$G$1000,ROW('Contratações Governo'!$G$1:$G$1000)-ROW('Contratações Governo'!$G$1)+1),ROW(31:31))),"")</f>
        <v/>
      </c>
      <c r="W69" s="495" t="str">
        <f t="shared" ref="W69" si="844">IF(V69="","",AND(V69&gt;=V$105,V69&lt;=V$104))</f>
        <v/>
      </c>
      <c r="X69" s="276" t="str" cm="1">
        <f t="array" ref="X69">IFERROR(INDEX('Contratações Governo'!$I$1:$I$1000,SMALL(IF(X$1='Contratações Governo'!$G$1:$G$1000,ROW('Contratações Governo'!$G$1:$G$1000)-ROW('Contratações Governo'!$G$1)+1),ROW(31:31))),"")</f>
        <v/>
      </c>
      <c r="Y69" s="495" t="str">
        <f t="shared" si="553"/>
        <v/>
      </c>
      <c r="Z69" s="386" t="str" cm="1">
        <f t="array" ref="Z69">IFERROR(INDEX('Contratações Governo'!$I$1:$I$1000,SMALL(IF(Z$1='Contratações Governo'!$G$1:$G$1000,ROW('Contratações Governo'!$G$1:$G$1000)-ROW('Contratações Governo'!$G$1)+1),ROW(31:31))),"")</f>
        <v/>
      </c>
      <c r="AA69" s="495" t="str">
        <f t="shared" si="554"/>
        <v/>
      </c>
      <c r="AB69" s="386" t="str" cm="1">
        <f t="array" ref="AB69">IFERROR(INDEX('Contratações Governo'!$I$1:$I$1000,SMALL(IF(AB$1='Contratações Governo'!$G$1:$G$1000,ROW('Contratações Governo'!$G$1:$G$1000)-ROW('Contratações Governo'!$G$1)+1),ROW(31:31))),"")</f>
        <v/>
      </c>
      <c r="AC69" s="495" t="str">
        <f t="shared" si="555"/>
        <v/>
      </c>
      <c r="AD69" s="383" t="str" cm="1">
        <f t="array" ref="AD69">IFERROR(INDEX('Contratações Governo'!$I$1:$I$1000,SMALL(IF(AD$1='Contratações Governo'!$G$1:$G$1000,ROW('Contratações Governo'!$G$1:$G$1000)-ROW('Contratações Governo'!$G$1)+1),ROW(31:31))),"")</f>
        <v/>
      </c>
      <c r="AE69" s="495" t="str">
        <f t="shared" si="556"/>
        <v/>
      </c>
      <c r="AF69" s="385" t="str" cm="1">
        <f t="array" ref="AF69">IFERROR(INDEX('Contratações Governo'!$I$1:$I$1000,SMALL(IF(AF$1='Contratações Governo'!$G$1:$G$1000,ROW('Contratações Governo'!$G$1:$G$1000)-ROW('Contratações Governo'!$G$1)+1),ROW(31:31))),"")</f>
        <v/>
      </c>
      <c r="AG69" s="495" t="str">
        <f t="shared" si="557"/>
        <v/>
      </c>
      <c r="AH69" s="385" t="str" cm="1">
        <f t="array" ref="AH69">IFERROR(INDEX('Contratações Governo'!$I$1:$I$1000,SMALL(IF(AH$1='Contratações Governo'!$G$1:$G$1000,ROW('Contratações Governo'!$G$1:$G$1000)-ROW('Contratações Governo'!$G$1)+1),ROW(31:31))),"")</f>
        <v/>
      </c>
      <c r="AI69" s="495" t="str">
        <f t="shared" si="558"/>
        <v/>
      </c>
      <c r="AJ69" s="276" t="str" cm="1">
        <f t="array" ref="AJ69">IFERROR(INDEX('Contratações Governo'!$I$1:$I$1000,SMALL(IF(AJ$1='Contratações Governo'!$G$1:$G$1000,ROW('Contratações Governo'!$G$1:$G$1000)-ROW('Contratações Governo'!$G$1)+1),ROW(31:31))),"")</f>
        <v/>
      </c>
      <c r="AK69" s="495" t="str">
        <f t="shared" si="559"/>
        <v/>
      </c>
      <c r="AL69" s="386" t="str" cm="1">
        <f t="array" ref="AL69">IFERROR(INDEX('Contratações Governo'!$I$1:$I$1000,SMALL(IF(AL$1='Contratações Governo'!$G$1:$G$1000,ROW('Contratações Governo'!$G$1:$G$1000)-ROW('Contratações Governo'!$G$1)+1),ROW(31:31))),"")</f>
        <v/>
      </c>
      <c r="AM69" s="495" t="str">
        <f t="shared" si="560"/>
        <v/>
      </c>
      <c r="AN69" s="386" t="str" cm="1">
        <f t="array" ref="AN69">IFERROR(INDEX('Contratações Governo'!$I$1:$I$1000,SMALL(IF(AN$1='Contratações Governo'!$G$1:$G$1000,ROW('Contratações Governo'!$G$1:$G$1000)-ROW('Contratações Governo'!$G$1)+1),ROW(31:31))),"")</f>
        <v/>
      </c>
      <c r="AO69" s="495" t="str">
        <f t="shared" si="561"/>
        <v/>
      </c>
      <c r="AP69" s="383" t="str" cm="1">
        <f t="array" ref="AP69">IFERROR(INDEX('Contratações Governo'!$I$1:$I$1000,SMALL(IF(AP$1='Contratações Governo'!$G$1:$G$1000,ROW('Contratações Governo'!$G$1:$G$1000)-ROW('Contratações Governo'!$G$1)+1),ROW(31:31))),"")</f>
        <v/>
      </c>
      <c r="AQ69" s="495" t="str">
        <f t="shared" si="562"/>
        <v/>
      </c>
      <c r="AR69" s="385" t="str" cm="1">
        <f t="array" ref="AR69">IFERROR(INDEX('Contratações Governo'!$I$1:$I$1000,SMALL(IF(AR$1='Contratações Governo'!$G$1:$G$1000,ROW('Contratações Governo'!$G$1:$G$1000)-ROW('Contratações Governo'!$G$1)+1),ROW(31:31))),"")</f>
        <v/>
      </c>
      <c r="AS69" s="495" t="str">
        <f t="shared" si="563"/>
        <v/>
      </c>
      <c r="AT69" s="385" t="str" cm="1">
        <f t="array" ref="AT69">IFERROR(INDEX('Contratações Governo'!$I$1:$I$1000,SMALL(IF(AT$1='Contratações Governo'!$G$1:$G$1000,ROW('Contratações Governo'!$G$1:$G$1000)-ROW('Contratações Governo'!$G$1)+1),ROW(31:31))),"")</f>
        <v/>
      </c>
      <c r="AU69" s="495" t="str">
        <f t="shared" si="564"/>
        <v/>
      </c>
      <c r="AV69" s="276" t="str" cm="1">
        <f t="array" ref="AV69">IFERROR(INDEX('Contratações Governo'!$I$1:$I$1000,SMALL(IF(AV$1='Contratações Governo'!$G$1:$G$1000,ROW('Contratações Governo'!$G$1:$G$1000)-ROW('Contratações Governo'!$G$1)+1),ROW(31:31))),"")</f>
        <v/>
      </c>
      <c r="AW69" s="495" t="str">
        <f t="shared" si="565"/>
        <v/>
      </c>
      <c r="AX69" s="386" t="str" cm="1">
        <f t="array" ref="AX69">IFERROR(INDEX('Contratações Governo'!$I$1:$I$1000,SMALL(IF(AX$1='Contratações Governo'!$G$1:$G$1000,ROW('Contratações Governo'!$G$1:$G$1000)-ROW('Contratações Governo'!$G$1)+1),ROW(31:31))),"")</f>
        <v/>
      </c>
      <c r="AY69" s="495" t="str">
        <f t="shared" si="566"/>
        <v/>
      </c>
      <c r="AZ69" s="386" t="str" cm="1">
        <f t="array" ref="AZ69">IFERROR(INDEX('Contratações Governo'!$I$1:$I$1000,SMALL(IF(AZ$1='Contratações Governo'!$G$1:$G$1000,ROW('Contratações Governo'!$G$1:$G$1000)-ROW('Contratações Governo'!$G$1)+1),ROW(31:31))),"")</f>
        <v/>
      </c>
      <c r="BA69" s="495" t="str">
        <f t="shared" ref="BA69" si="845">IF(AZ69="","",AND(AZ69&gt;=AZ$105,AZ69&lt;=AZ$104))</f>
        <v/>
      </c>
      <c r="BB69" s="383" t="str" cm="1">
        <f t="array" ref="BB69">IFERROR(INDEX('Contratações Governo'!$I$1:$I$1000,SMALL(IF(BB$1='Contratações Governo'!$G$1:$G$1000,ROW('Contratações Governo'!$G$1:$G$1000)-ROW('Contratações Governo'!$G$1)+1),ROW(31:31))),"")</f>
        <v/>
      </c>
      <c r="BC69" s="495" t="str">
        <f t="shared" ref="BC69" si="846">IF(BB69="","",AND(BB69&gt;=BB$105,BB69&lt;=BB$104))</f>
        <v/>
      </c>
      <c r="BD69" s="385" t="str" cm="1">
        <f t="array" ref="BD69">IFERROR(INDEX('Contratações Governo'!$I$1:$I$1000,SMALL(IF(BD$1='Contratações Governo'!$G$1:$G$1000,ROW('Contratações Governo'!$G$1:$G$1000)-ROW('Contratações Governo'!$G$1)+1),ROW(31:31))),"")</f>
        <v/>
      </c>
      <c r="BE69" s="495" t="str">
        <f t="shared" si="568"/>
        <v/>
      </c>
      <c r="BF69" s="385" t="str" cm="1">
        <f t="array" ref="BF69">IFERROR(INDEX('Contratações Governo'!$I$1:$I$1000,SMALL(IF(BF$1='Contratações Governo'!$G$1:$G$1000,ROW('Contratações Governo'!$G$1:$G$1000)-ROW('Contratações Governo'!$G$1)+1),ROW(31:31))),"")</f>
        <v/>
      </c>
      <c r="BG69" s="495" t="str">
        <f t="shared" si="569"/>
        <v/>
      </c>
      <c r="BH69" s="276" t="str" cm="1">
        <f t="array" ref="BH69">IFERROR(INDEX('Contratações Governo'!$I$1:$I$1000,SMALL(IF(BH$1='Contratações Governo'!$G$1:$G$1000,ROW('Contratações Governo'!$G$1:$G$1000)-ROW('Contratações Governo'!$G$1)+1),ROW(31:31))),"")</f>
        <v/>
      </c>
      <c r="BI69" s="495" t="str">
        <f t="shared" si="570"/>
        <v/>
      </c>
      <c r="BJ69" s="386" t="str" cm="1">
        <f t="array" ref="BJ69">IFERROR(INDEX('Contratações Governo'!$I$1:$I$1000,SMALL(IF(BJ$1='Contratações Governo'!$G$1:$G$1000,ROW('Contratações Governo'!$G$1:$G$1000)-ROW('Contratações Governo'!$G$1)+1),ROW(31:31))),"")</f>
        <v/>
      </c>
      <c r="BK69" s="495" t="str">
        <f t="shared" si="571"/>
        <v/>
      </c>
      <c r="BL69" s="386" t="str" cm="1">
        <f t="array" ref="BL69">IFERROR(INDEX('Contratações Governo'!$I$1:$I$1000,SMALL(IF(BL$1='Contratações Governo'!$G$1:$G$1000,ROW('Contratações Governo'!$G$1:$G$1000)-ROW('Contratações Governo'!$G$1)+1),ROW(31:31))),"")</f>
        <v/>
      </c>
      <c r="BM69" s="495" t="str">
        <f t="shared" si="572"/>
        <v/>
      </c>
      <c r="BN69" s="383" t="str" cm="1">
        <f t="array" ref="BN69">IFERROR(INDEX('Contratações Governo'!$I$1:$I$1000,SMALL(IF(BN$1='Contratações Governo'!$G$1:$G$1000,ROW('Contratações Governo'!$G$1:$G$1000)-ROW('Contratações Governo'!$G$1)+1),ROW(31:31))),"")</f>
        <v/>
      </c>
      <c r="BO69" s="520" t="str">
        <f t="shared" si="573"/>
        <v/>
      </c>
      <c r="BP69" s="386" t="str" cm="1">
        <f t="array" ref="BP69">IFERROR(INDEX('Contratações Governo'!$I$1:$I$1000,SMALL(IF(BP$1='Contratações Governo'!$G$1:$G$1000,ROW('Contratações Governo'!$G$1:$G$1000)-ROW('Contratações Governo'!$G$1)+1),ROW(31:31))),"")</f>
        <v/>
      </c>
      <c r="BQ69" s="495" t="str">
        <f t="shared" ref="BQ69" si="847">IF(BP69="","",AND(BP69&gt;=BP$105,BP69&lt;=BP$104))</f>
        <v/>
      </c>
      <c r="BR69" s="386" t="str" cm="1">
        <f t="array" ref="BR69">IFERROR(INDEX('Contratações Governo'!$I$1:$I$1000,SMALL(IF(BR$1='Contratações Governo'!$G$1:$G$1000,ROW('Contratações Governo'!$G$1:$G$1000)-ROW('Contratações Governo'!$G$1)+1),ROW(31:31))),"")</f>
        <v/>
      </c>
      <c r="BS69" s="520" t="str">
        <f t="shared" si="575"/>
        <v/>
      </c>
    </row>
    <row r="70" spans="1:71" x14ac:dyDescent="0.25">
      <c r="A70" s="692"/>
      <c r="B70" s="383" t="str" cm="1">
        <f t="array" ref="B70">IFERROR(INDEX('Contratações Governo'!$I$1:$I$1000,SMALL(IF(B$1='Contratações Governo'!$G$1:$G$1000,ROW('Contratações Governo'!$G$1:$G$1000)-ROW('Contratações Governo'!$G$1)+1),ROW(32:32))),"")</f>
        <v/>
      </c>
      <c r="C70" s="495" t="str">
        <f t="shared" si="576"/>
        <v/>
      </c>
      <c r="D70" s="385" t="str" cm="1">
        <f t="array" ref="D70">IFERROR(INDEX('Contratações Governo'!$I$1:$I$1000,SMALL(IF(D$1='Contratações Governo'!$G$1:$G$1000,ROW('Contratações Governo'!$G$1:$G$1000)-ROW('Contratações Governo'!$G$1)+1),ROW(32:32))),"")</f>
        <v/>
      </c>
      <c r="E70" s="495" t="str">
        <f t="shared" si="577"/>
        <v/>
      </c>
      <c r="F70" s="385" t="str" cm="1">
        <f t="array" ref="F70">IFERROR(INDEX('Contratações Governo'!$I$1:$I$1000,SMALL(IF(F$1='Contratações Governo'!$G$1:$G$1000,ROW('Contratações Governo'!$G$1:$G$1000)-ROW('Contratações Governo'!$G$1)+1),ROW(32:32))),"")</f>
        <v/>
      </c>
      <c r="G70" s="495" t="str">
        <f t="shared" ref="G70" si="848">IF(F70="","",AND(F70&gt;=F$105,F70&lt;=F$104))</f>
        <v/>
      </c>
      <c r="H70" s="276" t="str" cm="1">
        <f t="array" ref="H70">IFERROR(INDEX('Contratações Governo'!$I$1:$I$1000,SMALL(IF(H$1='Contratações Governo'!$G$1:$G$1000,ROW('Contratações Governo'!$G$1:$G$1000)-ROW('Contratações Governo'!$G$1)+1),ROW(32:32))),"")</f>
        <v/>
      </c>
      <c r="I70" s="495" t="str">
        <f t="shared" ref="I70" si="849">IF(H70="","",AND(H70&gt;=H$105,H70&lt;=H$104))</f>
        <v/>
      </c>
      <c r="J70" s="386" t="str" cm="1">
        <f t="array" ref="J70">IFERROR(INDEX('Contratações Governo'!$I$1:$I$1000,SMALL(IF(J$1='Contratações Governo'!$G$1:$G$1000,ROW('Contratações Governo'!$G$1:$G$1000)-ROW('Contratações Governo'!$G$1)+1),ROW(32:32))),"")</f>
        <v/>
      </c>
      <c r="K70" s="495" t="str">
        <f t="shared" ref="K70" si="850">IF(J70="","",AND(J70&gt;=J$105,J70&lt;=J$104))</f>
        <v/>
      </c>
      <c r="L70" s="386" cm="1">
        <f t="array" ref="L70">IFERROR(INDEX('Contratações Governo'!$I$1:$I$1000,SMALL(IF(L$1='Contratações Governo'!$G$1:$G$1000,ROW('Contratações Governo'!$G$1:$G$1000)-ROW('Contratações Governo'!$G$1)+1),ROW(32:32))),"")</f>
        <v>2127.7199999999998</v>
      </c>
      <c r="M70" s="495" t="b">
        <f t="shared" ref="M70" si="851">IF(L70="","",AND(L70&gt;=L$105,L70&lt;=L$104))</f>
        <v>1</v>
      </c>
      <c r="N70" s="383" t="str" cm="1">
        <f t="array" ref="N70">IFERROR(INDEX('Contratações Governo'!$I$1:$I$1000,SMALL(IF(N$1='Contratações Governo'!$G$1:$G$1000,ROW('Contratações Governo'!$G$1:$G$1000)-ROW('Contratações Governo'!$G$1)+1),ROW(32:32))),"")</f>
        <v/>
      </c>
      <c r="O70" s="495" t="str">
        <f t="shared" si="549"/>
        <v/>
      </c>
      <c r="P70" s="276" t="str" cm="1">
        <f t="array" ref="P70">IFERROR(INDEX('Contratações Governo'!$I$1:$I$1000,SMALL(IF(P$1='Contratações Governo'!$G$1:$G$1000,ROW('Contratações Governo'!$G$1:$G$1000)-ROW('Contratações Governo'!$G$1)+1),ROW(32:32))),"")</f>
        <v/>
      </c>
      <c r="Q70" s="495" t="str">
        <f t="shared" si="550"/>
        <v/>
      </c>
      <c r="R70" s="386" t="str" cm="1">
        <f t="array" ref="R70">IFERROR(INDEX('Contratações Governo'!$I$1:$I$1000,SMALL(IF(R$1='Contratações Governo'!$G$1:$G$1000,ROW('Contratações Governo'!$G$1:$G$1000)-ROW('Contratações Governo'!$G$1)+1),ROW(32:32))),"")</f>
        <v/>
      </c>
      <c r="S70" s="495" t="str">
        <f t="shared" si="551"/>
        <v/>
      </c>
      <c r="T70" s="386" t="str" cm="1">
        <f t="array" ref="T70">IFERROR(INDEX('Contratações Governo'!$I$1:$I$1000,SMALL(IF(T$1='Contratações Governo'!$G$1:$G$1000,ROW('Contratações Governo'!$G$1:$G$1000)-ROW('Contratações Governo'!$G$1)+1),ROW(32:32))),"")</f>
        <v/>
      </c>
      <c r="U70" s="495" t="str">
        <f t="shared" ref="U70" si="852">IF(T70="","",AND(T70&gt;=T$105,T70&lt;=T$104))</f>
        <v/>
      </c>
      <c r="V70" s="383" t="str" cm="1">
        <f t="array" ref="V70">IFERROR(INDEX('Contratações Governo'!$I$1:$I$1000,SMALL(IF(V$1='Contratações Governo'!$G$1:$G$1000,ROW('Contratações Governo'!$G$1:$G$1000)-ROW('Contratações Governo'!$G$1)+1),ROW(32:32))),"")</f>
        <v/>
      </c>
      <c r="W70" s="495" t="str">
        <f t="shared" ref="W70" si="853">IF(V70="","",AND(V70&gt;=V$105,V70&lt;=V$104))</f>
        <v/>
      </c>
      <c r="X70" s="276" t="str" cm="1">
        <f t="array" ref="X70">IFERROR(INDEX('Contratações Governo'!$I$1:$I$1000,SMALL(IF(X$1='Contratações Governo'!$G$1:$G$1000,ROW('Contratações Governo'!$G$1:$G$1000)-ROW('Contratações Governo'!$G$1)+1),ROW(32:32))),"")</f>
        <v/>
      </c>
      <c r="Y70" s="495" t="str">
        <f t="shared" si="553"/>
        <v/>
      </c>
      <c r="Z70" s="386" t="str" cm="1">
        <f t="array" ref="Z70">IFERROR(INDEX('Contratações Governo'!$I$1:$I$1000,SMALL(IF(Z$1='Contratações Governo'!$G$1:$G$1000,ROW('Contratações Governo'!$G$1:$G$1000)-ROW('Contratações Governo'!$G$1)+1),ROW(32:32))),"")</f>
        <v/>
      </c>
      <c r="AA70" s="495" t="str">
        <f t="shared" si="554"/>
        <v/>
      </c>
      <c r="AB70" s="386" t="str" cm="1">
        <f t="array" ref="AB70">IFERROR(INDEX('Contratações Governo'!$I$1:$I$1000,SMALL(IF(AB$1='Contratações Governo'!$G$1:$G$1000,ROW('Contratações Governo'!$G$1:$G$1000)-ROW('Contratações Governo'!$G$1)+1),ROW(32:32))),"")</f>
        <v/>
      </c>
      <c r="AC70" s="495" t="str">
        <f t="shared" si="555"/>
        <v/>
      </c>
      <c r="AD70" s="383" t="str" cm="1">
        <f t="array" ref="AD70">IFERROR(INDEX('Contratações Governo'!$I$1:$I$1000,SMALL(IF(AD$1='Contratações Governo'!$G$1:$G$1000,ROW('Contratações Governo'!$G$1:$G$1000)-ROW('Contratações Governo'!$G$1)+1),ROW(32:32))),"")</f>
        <v/>
      </c>
      <c r="AE70" s="495" t="str">
        <f t="shared" si="556"/>
        <v/>
      </c>
      <c r="AF70" s="385" t="str" cm="1">
        <f t="array" ref="AF70">IFERROR(INDEX('Contratações Governo'!$I$1:$I$1000,SMALL(IF(AF$1='Contratações Governo'!$G$1:$G$1000,ROW('Contratações Governo'!$G$1:$G$1000)-ROW('Contratações Governo'!$G$1)+1),ROW(32:32))),"")</f>
        <v/>
      </c>
      <c r="AG70" s="495" t="str">
        <f t="shared" si="557"/>
        <v/>
      </c>
      <c r="AH70" s="385" t="str" cm="1">
        <f t="array" ref="AH70">IFERROR(INDEX('Contratações Governo'!$I$1:$I$1000,SMALL(IF(AH$1='Contratações Governo'!$G$1:$G$1000,ROW('Contratações Governo'!$G$1:$G$1000)-ROW('Contratações Governo'!$G$1)+1),ROW(32:32))),"")</f>
        <v/>
      </c>
      <c r="AI70" s="495" t="str">
        <f t="shared" si="558"/>
        <v/>
      </c>
      <c r="AJ70" s="276" t="str" cm="1">
        <f t="array" ref="AJ70">IFERROR(INDEX('Contratações Governo'!$I$1:$I$1000,SMALL(IF(AJ$1='Contratações Governo'!$G$1:$G$1000,ROW('Contratações Governo'!$G$1:$G$1000)-ROW('Contratações Governo'!$G$1)+1),ROW(32:32))),"")</f>
        <v/>
      </c>
      <c r="AK70" s="495" t="str">
        <f t="shared" si="559"/>
        <v/>
      </c>
      <c r="AL70" s="386" t="str" cm="1">
        <f t="array" ref="AL70">IFERROR(INDEX('Contratações Governo'!$I$1:$I$1000,SMALL(IF(AL$1='Contratações Governo'!$G$1:$G$1000,ROW('Contratações Governo'!$G$1:$G$1000)-ROW('Contratações Governo'!$G$1)+1),ROW(32:32))),"")</f>
        <v/>
      </c>
      <c r="AM70" s="495" t="str">
        <f t="shared" si="560"/>
        <v/>
      </c>
      <c r="AN70" s="386" t="str" cm="1">
        <f t="array" ref="AN70">IFERROR(INDEX('Contratações Governo'!$I$1:$I$1000,SMALL(IF(AN$1='Contratações Governo'!$G$1:$G$1000,ROW('Contratações Governo'!$G$1:$G$1000)-ROW('Contratações Governo'!$G$1)+1),ROW(32:32))),"")</f>
        <v/>
      </c>
      <c r="AO70" s="495" t="str">
        <f t="shared" si="561"/>
        <v/>
      </c>
      <c r="AP70" s="383" t="str" cm="1">
        <f t="array" ref="AP70">IFERROR(INDEX('Contratações Governo'!$I$1:$I$1000,SMALL(IF(AP$1='Contratações Governo'!$G$1:$G$1000,ROW('Contratações Governo'!$G$1:$G$1000)-ROW('Contratações Governo'!$G$1)+1),ROW(32:32))),"")</f>
        <v/>
      </c>
      <c r="AQ70" s="495" t="str">
        <f t="shared" si="562"/>
        <v/>
      </c>
      <c r="AR70" s="385" t="str" cm="1">
        <f t="array" ref="AR70">IFERROR(INDEX('Contratações Governo'!$I$1:$I$1000,SMALL(IF(AR$1='Contratações Governo'!$G$1:$G$1000,ROW('Contratações Governo'!$G$1:$G$1000)-ROW('Contratações Governo'!$G$1)+1),ROW(32:32))),"")</f>
        <v/>
      </c>
      <c r="AS70" s="495" t="str">
        <f t="shared" si="563"/>
        <v/>
      </c>
      <c r="AT70" s="385" t="str" cm="1">
        <f t="array" ref="AT70">IFERROR(INDEX('Contratações Governo'!$I$1:$I$1000,SMALL(IF(AT$1='Contratações Governo'!$G$1:$G$1000,ROW('Contratações Governo'!$G$1:$G$1000)-ROW('Contratações Governo'!$G$1)+1),ROW(32:32))),"")</f>
        <v/>
      </c>
      <c r="AU70" s="495" t="str">
        <f t="shared" si="564"/>
        <v/>
      </c>
      <c r="AV70" s="276" t="str" cm="1">
        <f t="array" ref="AV70">IFERROR(INDEX('Contratações Governo'!$I$1:$I$1000,SMALL(IF(AV$1='Contratações Governo'!$G$1:$G$1000,ROW('Contratações Governo'!$G$1:$G$1000)-ROW('Contratações Governo'!$G$1)+1),ROW(32:32))),"")</f>
        <v/>
      </c>
      <c r="AW70" s="495" t="str">
        <f t="shared" si="565"/>
        <v/>
      </c>
      <c r="AX70" s="386" t="str" cm="1">
        <f t="array" ref="AX70">IFERROR(INDEX('Contratações Governo'!$I$1:$I$1000,SMALL(IF(AX$1='Contratações Governo'!$G$1:$G$1000,ROW('Contratações Governo'!$G$1:$G$1000)-ROW('Contratações Governo'!$G$1)+1),ROW(32:32))),"")</f>
        <v/>
      </c>
      <c r="AY70" s="495" t="str">
        <f t="shared" si="566"/>
        <v/>
      </c>
      <c r="AZ70" s="386" t="str" cm="1">
        <f t="array" ref="AZ70">IFERROR(INDEX('Contratações Governo'!$I$1:$I$1000,SMALL(IF(AZ$1='Contratações Governo'!$G$1:$G$1000,ROW('Contratações Governo'!$G$1:$G$1000)-ROW('Contratações Governo'!$G$1)+1),ROW(32:32))),"")</f>
        <v/>
      </c>
      <c r="BA70" s="495" t="str">
        <f t="shared" ref="BA70" si="854">IF(AZ70="","",AND(AZ70&gt;=AZ$105,AZ70&lt;=AZ$104))</f>
        <v/>
      </c>
      <c r="BB70" s="383" t="str" cm="1">
        <f t="array" ref="BB70">IFERROR(INDEX('Contratações Governo'!$I$1:$I$1000,SMALL(IF(BB$1='Contratações Governo'!$G$1:$G$1000,ROW('Contratações Governo'!$G$1:$G$1000)-ROW('Contratações Governo'!$G$1)+1),ROW(32:32))),"")</f>
        <v/>
      </c>
      <c r="BC70" s="495" t="str">
        <f t="shared" ref="BC70" si="855">IF(BB70="","",AND(BB70&gt;=BB$105,BB70&lt;=BB$104))</f>
        <v/>
      </c>
      <c r="BD70" s="385" t="str" cm="1">
        <f t="array" ref="BD70">IFERROR(INDEX('Contratações Governo'!$I$1:$I$1000,SMALL(IF(BD$1='Contratações Governo'!$G$1:$G$1000,ROW('Contratações Governo'!$G$1:$G$1000)-ROW('Contratações Governo'!$G$1)+1),ROW(32:32))),"")</f>
        <v/>
      </c>
      <c r="BE70" s="495" t="str">
        <f t="shared" si="568"/>
        <v/>
      </c>
      <c r="BF70" s="385" t="str" cm="1">
        <f t="array" ref="BF70">IFERROR(INDEX('Contratações Governo'!$I$1:$I$1000,SMALL(IF(BF$1='Contratações Governo'!$G$1:$G$1000,ROW('Contratações Governo'!$G$1:$G$1000)-ROW('Contratações Governo'!$G$1)+1),ROW(32:32))),"")</f>
        <v/>
      </c>
      <c r="BG70" s="495" t="str">
        <f t="shared" si="569"/>
        <v/>
      </c>
      <c r="BH70" s="276" t="str" cm="1">
        <f t="array" ref="BH70">IFERROR(INDEX('Contratações Governo'!$I$1:$I$1000,SMALL(IF(BH$1='Contratações Governo'!$G$1:$G$1000,ROW('Contratações Governo'!$G$1:$G$1000)-ROW('Contratações Governo'!$G$1)+1),ROW(32:32))),"")</f>
        <v/>
      </c>
      <c r="BI70" s="495" t="str">
        <f t="shared" si="570"/>
        <v/>
      </c>
      <c r="BJ70" s="386" t="str" cm="1">
        <f t="array" ref="BJ70">IFERROR(INDEX('Contratações Governo'!$I$1:$I$1000,SMALL(IF(BJ$1='Contratações Governo'!$G$1:$G$1000,ROW('Contratações Governo'!$G$1:$G$1000)-ROW('Contratações Governo'!$G$1)+1),ROW(32:32))),"")</f>
        <v/>
      </c>
      <c r="BK70" s="495" t="str">
        <f t="shared" si="571"/>
        <v/>
      </c>
      <c r="BL70" s="386" t="str" cm="1">
        <f t="array" ref="BL70">IFERROR(INDEX('Contratações Governo'!$I$1:$I$1000,SMALL(IF(BL$1='Contratações Governo'!$G$1:$G$1000,ROW('Contratações Governo'!$G$1:$G$1000)-ROW('Contratações Governo'!$G$1)+1),ROW(32:32))),"")</f>
        <v/>
      </c>
      <c r="BM70" s="495" t="str">
        <f t="shared" si="572"/>
        <v/>
      </c>
      <c r="BN70" s="383" t="str" cm="1">
        <f t="array" ref="BN70">IFERROR(INDEX('Contratações Governo'!$I$1:$I$1000,SMALL(IF(BN$1='Contratações Governo'!$G$1:$G$1000,ROW('Contratações Governo'!$G$1:$G$1000)-ROW('Contratações Governo'!$G$1)+1),ROW(32:32))),"")</f>
        <v/>
      </c>
      <c r="BO70" s="520" t="str">
        <f t="shared" si="573"/>
        <v/>
      </c>
      <c r="BP70" s="386" t="str" cm="1">
        <f t="array" ref="BP70">IFERROR(INDEX('Contratações Governo'!$I$1:$I$1000,SMALL(IF(BP$1='Contratações Governo'!$G$1:$G$1000,ROW('Contratações Governo'!$G$1:$G$1000)-ROW('Contratações Governo'!$G$1)+1),ROW(32:32))),"")</f>
        <v/>
      </c>
      <c r="BQ70" s="495" t="str">
        <f t="shared" ref="BQ70" si="856">IF(BP70="","",AND(BP70&gt;=BP$105,BP70&lt;=BP$104))</f>
        <v/>
      </c>
      <c r="BR70" s="386" t="str" cm="1">
        <f t="array" ref="BR70">IFERROR(INDEX('Contratações Governo'!$I$1:$I$1000,SMALL(IF(BR$1='Contratações Governo'!$G$1:$G$1000,ROW('Contratações Governo'!$G$1:$G$1000)-ROW('Contratações Governo'!$G$1)+1),ROW(32:32))),"")</f>
        <v/>
      </c>
      <c r="BS70" s="520" t="str">
        <f t="shared" si="575"/>
        <v/>
      </c>
    </row>
    <row r="71" spans="1:71" x14ac:dyDescent="0.25">
      <c r="A71" s="692"/>
      <c r="B71" s="383" t="str" cm="1">
        <f t="array" ref="B71">IFERROR(INDEX('Contratações Governo'!$I$1:$I$1000,SMALL(IF(B$1='Contratações Governo'!$G$1:$G$1000,ROW('Contratações Governo'!$G$1:$G$1000)-ROW('Contratações Governo'!$G$1)+1),ROW(33:33))),"")</f>
        <v/>
      </c>
      <c r="C71" s="495" t="str">
        <f t="shared" si="576"/>
        <v/>
      </c>
      <c r="D71" s="385" t="str" cm="1">
        <f t="array" ref="D71">IFERROR(INDEX('Contratações Governo'!$I$1:$I$1000,SMALL(IF(D$1='Contratações Governo'!$G$1:$G$1000,ROW('Contratações Governo'!$G$1:$G$1000)-ROW('Contratações Governo'!$G$1)+1),ROW(33:33))),"")</f>
        <v/>
      </c>
      <c r="E71" s="495" t="str">
        <f t="shared" si="577"/>
        <v/>
      </c>
      <c r="F71" s="385" t="str" cm="1">
        <f t="array" ref="F71">IFERROR(INDEX('Contratações Governo'!$I$1:$I$1000,SMALL(IF(F$1='Contratações Governo'!$G$1:$G$1000,ROW('Contratações Governo'!$G$1:$G$1000)-ROW('Contratações Governo'!$G$1)+1),ROW(33:33))),"")</f>
        <v/>
      </c>
      <c r="G71" s="495" t="str">
        <f t="shared" ref="G71" si="857">IF(F71="","",AND(F71&gt;=F$105,F71&lt;=F$104))</f>
        <v/>
      </c>
      <c r="H71" s="276" t="str" cm="1">
        <f t="array" ref="H71">IFERROR(INDEX('Contratações Governo'!$I$1:$I$1000,SMALL(IF(H$1='Contratações Governo'!$G$1:$G$1000,ROW('Contratações Governo'!$G$1:$G$1000)-ROW('Contratações Governo'!$G$1)+1),ROW(33:33))),"")</f>
        <v/>
      </c>
      <c r="I71" s="495" t="str">
        <f t="shared" ref="I71" si="858">IF(H71="","",AND(H71&gt;=H$105,H71&lt;=H$104))</f>
        <v/>
      </c>
      <c r="J71" s="386" t="str" cm="1">
        <f t="array" ref="J71">IFERROR(INDEX('Contratações Governo'!$I$1:$I$1000,SMALL(IF(J$1='Contratações Governo'!$G$1:$G$1000,ROW('Contratações Governo'!$G$1:$G$1000)-ROW('Contratações Governo'!$G$1)+1),ROW(33:33))),"")</f>
        <v/>
      </c>
      <c r="K71" s="495" t="str">
        <f t="shared" ref="K71" si="859">IF(J71="","",AND(J71&gt;=J$105,J71&lt;=J$104))</f>
        <v/>
      </c>
      <c r="L71" s="386" cm="1">
        <f t="array" ref="L71">IFERROR(INDEX('Contratações Governo'!$I$1:$I$1000,SMALL(IF(L$1='Contratações Governo'!$G$1:$G$1000,ROW('Contratações Governo'!$G$1:$G$1000)-ROW('Contratações Governo'!$G$1)+1),ROW(33:33))),"")</f>
        <v>2127.7199999999998</v>
      </c>
      <c r="M71" s="495" t="b">
        <f t="shared" ref="M71" si="860">IF(L71="","",AND(L71&gt;=L$105,L71&lt;=L$104))</f>
        <v>1</v>
      </c>
      <c r="N71" s="383" t="str" cm="1">
        <f t="array" ref="N71">IFERROR(INDEX('Contratações Governo'!$I$1:$I$1000,SMALL(IF(N$1='Contratações Governo'!$G$1:$G$1000,ROW('Contratações Governo'!$G$1:$G$1000)-ROW('Contratações Governo'!$G$1)+1),ROW(33:33))),"")</f>
        <v/>
      </c>
      <c r="O71" s="495" t="str">
        <f t="shared" si="549"/>
        <v/>
      </c>
      <c r="P71" s="276" t="str" cm="1">
        <f t="array" ref="P71">IFERROR(INDEX('Contratações Governo'!$I$1:$I$1000,SMALL(IF(P$1='Contratações Governo'!$G$1:$G$1000,ROW('Contratações Governo'!$G$1:$G$1000)-ROW('Contratações Governo'!$G$1)+1),ROW(33:33))),"")</f>
        <v/>
      </c>
      <c r="Q71" s="495" t="str">
        <f t="shared" si="550"/>
        <v/>
      </c>
      <c r="R71" s="386" t="str" cm="1">
        <f t="array" ref="R71">IFERROR(INDEX('Contratações Governo'!$I$1:$I$1000,SMALL(IF(R$1='Contratações Governo'!$G$1:$G$1000,ROW('Contratações Governo'!$G$1:$G$1000)-ROW('Contratações Governo'!$G$1)+1),ROW(33:33))),"")</f>
        <v/>
      </c>
      <c r="S71" s="495" t="str">
        <f t="shared" si="551"/>
        <v/>
      </c>
      <c r="T71" s="386" t="str" cm="1">
        <f t="array" ref="T71">IFERROR(INDEX('Contratações Governo'!$I$1:$I$1000,SMALL(IF(T$1='Contratações Governo'!$G$1:$G$1000,ROW('Contratações Governo'!$G$1:$G$1000)-ROW('Contratações Governo'!$G$1)+1),ROW(33:33))),"")</f>
        <v/>
      </c>
      <c r="U71" s="495" t="str">
        <f t="shared" ref="U71" si="861">IF(T71="","",AND(T71&gt;=T$105,T71&lt;=T$104))</f>
        <v/>
      </c>
      <c r="V71" s="383" t="str" cm="1">
        <f t="array" ref="V71">IFERROR(INDEX('Contratações Governo'!$I$1:$I$1000,SMALL(IF(V$1='Contratações Governo'!$G$1:$G$1000,ROW('Contratações Governo'!$G$1:$G$1000)-ROW('Contratações Governo'!$G$1)+1),ROW(33:33))),"")</f>
        <v/>
      </c>
      <c r="W71" s="495" t="str">
        <f t="shared" ref="W71" si="862">IF(V71="","",AND(V71&gt;=V$105,V71&lt;=V$104))</f>
        <v/>
      </c>
      <c r="X71" s="276" t="str" cm="1">
        <f t="array" ref="X71">IFERROR(INDEX('Contratações Governo'!$I$1:$I$1000,SMALL(IF(X$1='Contratações Governo'!$G$1:$G$1000,ROW('Contratações Governo'!$G$1:$G$1000)-ROW('Contratações Governo'!$G$1)+1),ROW(33:33))),"")</f>
        <v/>
      </c>
      <c r="Y71" s="495" t="str">
        <f t="shared" si="553"/>
        <v/>
      </c>
      <c r="Z71" s="386" t="str" cm="1">
        <f t="array" ref="Z71">IFERROR(INDEX('Contratações Governo'!$I$1:$I$1000,SMALL(IF(Z$1='Contratações Governo'!$G$1:$G$1000,ROW('Contratações Governo'!$G$1:$G$1000)-ROW('Contratações Governo'!$G$1)+1),ROW(33:33))),"")</f>
        <v/>
      </c>
      <c r="AA71" s="495" t="str">
        <f t="shared" si="554"/>
        <v/>
      </c>
      <c r="AB71" s="386" t="str" cm="1">
        <f t="array" ref="AB71">IFERROR(INDEX('Contratações Governo'!$I$1:$I$1000,SMALL(IF(AB$1='Contratações Governo'!$G$1:$G$1000,ROW('Contratações Governo'!$G$1:$G$1000)-ROW('Contratações Governo'!$G$1)+1),ROW(33:33))),"")</f>
        <v/>
      </c>
      <c r="AC71" s="495" t="str">
        <f t="shared" si="555"/>
        <v/>
      </c>
      <c r="AD71" s="383" t="str" cm="1">
        <f t="array" ref="AD71">IFERROR(INDEX('Contratações Governo'!$I$1:$I$1000,SMALL(IF(AD$1='Contratações Governo'!$G$1:$G$1000,ROW('Contratações Governo'!$G$1:$G$1000)-ROW('Contratações Governo'!$G$1)+1),ROW(33:33))),"")</f>
        <v/>
      </c>
      <c r="AE71" s="495" t="str">
        <f t="shared" si="556"/>
        <v/>
      </c>
      <c r="AF71" s="385" t="str" cm="1">
        <f t="array" ref="AF71">IFERROR(INDEX('Contratações Governo'!$I$1:$I$1000,SMALL(IF(AF$1='Contratações Governo'!$G$1:$G$1000,ROW('Contratações Governo'!$G$1:$G$1000)-ROW('Contratações Governo'!$G$1)+1),ROW(33:33))),"")</f>
        <v/>
      </c>
      <c r="AG71" s="495" t="str">
        <f t="shared" si="557"/>
        <v/>
      </c>
      <c r="AH71" s="385" t="str" cm="1">
        <f t="array" ref="AH71">IFERROR(INDEX('Contratações Governo'!$I$1:$I$1000,SMALL(IF(AH$1='Contratações Governo'!$G$1:$G$1000,ROW('Contratações Governo'!$G$1:$G$1000)-ROW('Contratações Governo'!$G$1)+1),ROW(33:33))),"")</f>
        <v/>
      </c>
      <c r="AI71" s="495" t="str">
        <f t="shared" si="558"/>
        <v/>
      </c>
      <c r="AJ71" s="276" t="str" cm="1">
        <f t="array" ref="AJ71">IFERROR(INDEX('Contratações Governo'!$I$1:$I$1000,SMALL(IF(AJ$1='Contratações Governo'!$G$1:$G$1000,ROW('Contratações Governo'!$G$1:$G$1000)-ROW('Contratações Governo'!$G$1)+1),ROW(33:33))),"")</f>
        <v/>
      </c>
      <c r="AK71" s="495" t="str">
        <f t="shared" si="559"/>
        <v/>
      </c>
      <c r="AL71" s="386" t="str" cm="1">
        <f t="array" ref="AL71">IFERROR(INDEX('Contratações Governo'!$I$1:$I$1000,SMALL(IF(AL$1='Contratações Governo'!$G$1:$G$1000,ROW('Contratações Governo'!$G$1:$G$1000)-ROW('Contratações Governo'!$G$1)+1),ROW(33:33))),"")</f>
        <v/>
      </c>
      <c r="AM71" s="495" t="str">
        <f t="shared" si="560"/>
        <v/>
      </c>
      <c r="AN71" s="386" t="str" cm="1">
        <f t="array" ref="AN71">IFERROR(INDEX('Contratações Governo'!$I$1:$I$1000,SMALL(IF(AN$1='Contratações Governo'!$G$1:$G$1000,ROW('Contratações Governo'!$G$1:$G$1000)-ROW('Contratações Governo'!$G$1)+1),ROW(33:33))),"")</f>
        <v/>
      </c>
      <c r="AO71" s="495" t="str">
        <f t="shared" si="561"/>
        <v/>
      </c>
      <c r="AP71" s="383" t="str" cm="1">
        <f t="array" ref="AP71">IFERROR(INDEX('Contratações Governo'!$I$1:$I$1000,SMALL(IF(AP$1='Contratações Governo'!$G$1:$G$1000,ROW('Contratações Governo'!$G$1:$G$1000)-ROW('Contratações Governo'!$G$1)+1),ROW(33:33))),"")</f>
        <v/>
      </c>
      <c r="AQ71" s="495" t="str">
        <f t="shared" si="562"/>
        <v/>
      </c>
      <c r="AR71" s="385" t="str" cm="1">
        <f t="array" ref="AR71">IFERROR(INDEX('Contratações Governo'!$I$1:$I$1000,SMALL(IF(AR$1='Contratações Governo'!$G$1:$G$1000,ROW('Contratações Governo'!$G$1:$G$1000)-ROW('Contratações Governo'!$G$1)+1),ROW(33:33))),"")</f>
        <v/>
      </c>
      <c r="AS71" s="495" t="str">
        <f t="shared" si="563"/>
        <v/>
      </c>
      <c r="AT71" s="385" t="str" cm="1">
        <f t="array" ref="AT71">IFERROR(INDEX('Contratações Governo'!$I$1:$I$1000,SMALL(IF(AT$1='Contratações Governo'!$G$1:$G$1000,ROW('Contratações Governo'!$G$1:$G$1000)-ROW('Contratações Governo'!$G$1)+1),ROW(33:33))),"")</f>
        <v/>
      </c>
      <c r="AU71" s="495" t="str">
        <f t="shared" si="564"/>
        <v/>
      </c>
      <c r="AV71" s="276" t="str" cm="1">
        <f t="array" ref="AV71">IFERROR(INDEX('Contratações Governo'!$I$1:$I$1000,SMALL(IF(AV$1='Contratações Governo'!$G$1:$G$1000,ROW('Contratações Governo'!$G$1:$G$1000)-ROW('Contratações Governo'!$G$1)+1),ROW(33:33))),"")</f>
        <v/>
      </c>
      <c r="AW71" s="495" t="str">
        <f t="shared" si="565"/>
        <v/>
      </c>
      <c r="AX71" s="386" t="str" cm="1">
        <f t="array" ref="AX71">IFERROR(INDEX('Contratações Governo'!$I$1:$I$1000,SMALL(IF(AX$1='Contratações Governo'!$G$1:$G$1000,ROW('Contratações Governo'!$G$1:$G$1000)-ROW('Contratações Governo'!$G$1)+1),ROW(33:33))),"")</f>
        <v/>
      </c>
      <c r="AY71" s="495" t="str">
        <f t="shared" si="566"/>
        <v/>
      </c>
      <c r="AZ71" s="386" t="str" cm="1">
        <f t="array" ref="AZ71">IFERROR(INDEX('Contratações Governo'!$I$1:$I$1000,SMALL(IF(AZ$1='Contratações Governo'!$G$1:$G$1000,ROW('Contratações Governo'!$G$1:$G$1000)-ROW('Contratações Governo'!$G$1)+1),ROW(33:33))),"")</f>
        <v/>
      </c>
      <c r="BA71" s="495" t="str">
        <f t="shared" ref="BA71" si="863">IF(AZ71="","",AND(AZ71&gt;=AZ$105,AZ71&lt;=AZ$104))</f>
        <v/>
      </c>
      <c r="BB71" s="383" t="str" cm="1">
        <f t="array" ref="BB71">IFERROR(INDEX('Contratações Governo'!$I$1:$I$1000,SMALL(IF(BB$1='Contratações Governo'!$G$1:$G$1000,ROW('Contratações Governo'!$G$1:$G$1000)-ROW('Contratações Governo'!$G$1)+1),ROW(33:33))),"")</f>
        <v/>
      </c>
      <c r="BC71" s="495" t="str">
        <f t="shared" ref="BC71" si="864">IF(BB71="","",AND(BB71&gt;=BB$105,BB71&lt;=BB$104))</f>
        <v/>
      </c>
      <c r="BD71" s="385" t="str" cm="1">
        <f t="array" ref="BD71">IFERROR(INDEX('Contratações Governo'!$I$1:$I$1000,SMALL(IF(BD$1='Contratações Governo'!$G$1:$G$1000,ROW('Contratações Governo'!$G$1:$G$1000)-ROW('Contratações Governo'!$G$1)+1),ROW(33:33))),"")</f>
        <v/>
      </c>
      <c r="BE71" s="495" t="str">
        <f t="shared" si="568"/>
        <v/>
      </c>
      <c r="BF71" s="385" t="str" cm="1">
        <f t="array" ref="BF71">IFERROR(INDEX('Contratações Governo'!$I$1:$I$1000,SMALL(IF(BF$1='Contratações Governo'!$G$1:$G$1000,ROW('Contratações Governo'!$G$1:$G$1000)-ROW('Contratações Governo'!$G$1)+1),ROW(33:33))),"")</f>
        <v/>
      </c>
      <c r="BG71" s="495" t="str">
        <f t="shared" si="569"/>
        <v/>
      </c>
      <c r="BH71" s="276" t="str" cm="1">
        <f t="array" ref="BH71">IFERROR(INDEX('Contratações Governo'!$I$1:$I$1000,SMALL(IF(BH$1='Contratações Governo'!$G$1:$G$1000,ROW('Contratações Governo'!$G$1:$G$1000)-ROW('Contratações Governo'!$G$1)+1),ROW(33:33))),"")</f>
        <v/>
      </c>
      <c r="BI71" s="495" t="str">
        <f t="shared" si="570"/>
        <v/>
      </c>
      <c r="BJ71" s="386" t="str" cm="1">
        <f t="array" ref="BJ71">IFERROR(INDEX('Contratações Governo'!$I$1:$I$1000,SMALL(IF(BJ$1='Contratações Governo'!$G$1:$G$1000,ROW('Contratações Governo'!$G$1:$G$1000)-ROW('Contratações Governo'!$G$1)+1),ROW(33:33))),"")</f>
        <v/>
      </c>
      <c r="BK71" s="495" t="str">
        <f t="shared" si="571"/>
        <v/>
      </c>
      <c r="BL71" s="386" t="str" cm="1">
        <f t="array" ref="BL71">IFERROR(INDEX('Contratações Governo'!$I$1:$I$1000,SMALL(IF(BL$1='Contratações Governo'!$G$1:$G$1000,ROW('Contratações Governo'!$G$1:$G$1000)-ROW('Contratações Governo'!$G$1)+1),ROW(33:33))),"")</f>
        <v/>
      </c>
      <c r="BM71" s="495" t="str">
        <f t="shared" si="572"/>
        <v/>
      </c>
      <c r="BN71" s="383" t="str" cm="1">
        <f t="array" ref="BN71">IFERROR(INDEX('Contratações Governo'!$I$1:$I$1000,SMALL(IF(BN$1='Contratações Governo'!$G$1:$G$1000,ROW('Contratações Governo'!$G$1:$G$1000)-ROW('Contratações Governo'!$G$1)+1),ROW(33:33))),"")</f>
        <v/>
      </c>
      <c r="BO71" s="520" t="str">
        <f t="shared" si="573"/>
        <v/>
      </c>
      <c r="BP71" s="386" t="str" cm="1">
        <f t="array" ref="BP71">IFERROR(INDEX('Contratações Governo'!$I$1:$I$1000,SMALL(IF(BP$1='Contratações Governo'!$G$1:$G$1000,ROW('Contratações Governo'!$G$1:$G$1000)-ROW('Contratações Governo'!$G$1)+1),ROW(33:33))),"")</f>
        <v/>
      </c>
      <c r="BQ71" s="495" t="str">
        <f t="shared" ref="BQ71" si="865">IF(BP71="","",AND(BP71&gt;=BP$105,BP71&lt;=BP$104))</f>
        <v/>
      </c>
      <c r="BR71" s="386" t="str" cm="1">
        <f t="array" ref="BR71">IFERROR(INDEX('Contratações Governo'!$I$1:$I$1000,SMALL(IF(BR$1='Contratações Governo'!$G$1:$G$1000,ROW('Contratações Governo'!$G$1:$G$1000)-ROW('Contratações Governo'!$G$1)+1),ROW(33:33))),"")</f>
        <v/>
      </c>
      <c r="BS71" s="520" t="str">
        <f t="shared" si="575"/>
        <v/>
      </c>
    </row>
    <row r="72" spans="1:71" x14ac:dyDescent="0.25">
      <c r="A72" s="692"/>
      <c r="B72" s="383" t="str" cm="1">
        <f t="array" ref="B72">IFERROR(INDEX('Contratações Governo'!$I$1:$I$1000,SMALL(IF(B$1='Contratações Governo'!$G$1:$G$1000,ROW('Contratações Governo'!$G$1:$G$1000)-ROW('Contratações Governo'!$G$1)+1),ROW(34:34))),"")</f>
        <v/>
      </c>
      <c r="C72" s="495" t="str">
        <f t="shared" si="576"/>
        <v/>
      </c>
      <c r="D72" s="385" t="str" cm="1">
        <f t="array" ref="D72">IFERROR(INDEX('Contratações Governo'!$I$1:$I$1000,SMALL(IF(D$1='Contratações Governo'!$G$1:$G$1000,ROW('Contratações Governo'!$G$1:$G$1000)-ROW('Contratações Governo'!$G$1)+1),ROW(34:34))),"")</f>
        <v/>
      </c>
      <c r="E72" s="495" t="str">
        <f t="shared" si="577"/>
        <v/>
      </c>
      <c r="F72" s="385" t="str" cm="1">
        <f t="array" ref="F72">IFERROR(INDEX('Contratações Governo'!$I$1:$I$1000,SMALL(IF(F$1='Contratações Governo'!$G$1:$G$1000,ROW('Contratações Governo'!$G$1:$G$1000)-ROW('Contratações Governo'!$G$1)+1),ROW(34:34))),"")</f>
        <v/>
      </c>
      <c r="G72" s="495" t="str">
        <f t="shared" ref="G72" si="866">IF(F72="","",AND(F72&gt;=F$105,F72&lt;=F$104))</f>
        <v/>
      </c>
      <c r="H72" s="276" t="str" cm="1">
        <f t="array" ref="H72">IFERROR(INDEX('Contratações Governo'!$I$1:$I$1000,SMALL(IF(H$1='Contratações Governo'!$G$1:$G$1000,ROW('Contratações Governo'!$G$1:$G$1000)-ROW('Contratações Governo'!$G$1)+1),ROW(34:34))),"")</f>
        <v/>
      </c>
      <c r="I72" s="495" t="str">
        <f t="shared" ref="I72" si="867">IF(H72="","",AND(H72&gt;=H$105,H72&lt;=H$104))</f>
        <v/>
      </c>
      <c r="J72" s="386" t="str" cm="1">
        <f t="array" ref="J72">IFERROR(INDEX('Contratações Governo'!$I$1:$I$1000,SMALL(IF(J$1='Contratações Governo'!$G$1:$G$1000,ROW('Contratações Governo'!$G$1:$G$1000)-ROW('Contratações Governo'!$G$1)+1),ROW(34:34))),"")</f>
        <v/>
      </c>
      <c r="K72" s="495" t="str">
        <f t="shared" ref="K72" si="868">IF(J72="","",AND(J72&gt;=J$105,J72&lt;=J$104))</f>
        <v/>
      </c>
      <c r="L72" s="386" cm="1">
        <f t="array" ref="L72">IFERROR(INDEX('Contratações Governo'!$I$1:$I$1000,SMALL(IF(L$1='Contratações Governo'!$G$1:$G$1000,ROW('Contratações Governo'!$G$1:$G$1000)-ROW('Contratações Governo'!$G$1)+1),ROW(34:34))),"")</f>
        <v>2127.7199999999998</v>
      </c>
      <c r="M72" s="495" t="b">
        <f t="shared" ref="M72" si="869">IF(L72="","",AND(L72&gt;=L$105,L72&lt;=L$104))</f>
        <v>1</v>
      </c>
      <c r="N72" s="383" t="str" cm="1">
        <f t="array" ref="N72">IFERROR(INDEX('Contratações Governo'!$I$1:$I$1000,SMALL(IF(N$1='Contratações Governo'!$G$1:$G$1000,ROW('Contratações Governo'!$G$1:$G$1000)-ROW('Contratações Governo'!$G$1)+1),ROW(34:34))),"")</f>
        <v/>
      </c>
      <c r="O72" s="495" t="str">
        <f t="shared" si="549"/>
        <v/>
      </c>
      <c r="P72" s="276" t="str" cm="1">
        <f t="array" ref="P72">IFERROR(INDEX('Contratações Governo'!$I$1:$I$1000,SMALL(IF(P$1='Contratações Governo'!$G$1:$G$1000,ROW('Contratações Governo'!$G$1:$G$1000)-ROW('Contratações Governo'!$G$1)+1),ROW(34:34))),"")</f>
        <v/>
      </c>
      <c r="Q72" s="495" t="str">
        <f t="shared" si="550"/>
        <v/>
      </c>
      <c r="R72" s="386" t="str" cm="1">
        <f t="array" ref="R72">IFERROR(INDEX('Contratações Governo'!$I$1:$I$1000,SMALL(IF(R$1='Contratações Governo'!$G$1:$G$1000,ROW('Contratações Governo'!$G$1:$G$1000)-ROW('Contratações Governo'!$G$1)+1),ROW(34:34))),"")</f>
        <v/>
      </c>
      <c r="S72" s="495" t="str">
        <f t="shared" si="551"/>
        <v/>
      </c>
      <c r="T72" s="386" t="str" cm="1">
        <f t="array" ref="T72">IFERROR(INDEX('Contratações Governo'!$I$1:$I$1000,SMALL(IF(T$1='Contratações Governo'!$G$1:$G$1000,ROW('Contratações Governo'!$G$1:$G$1000)-ROW('Contratações Governo'!$G$1)+1),ROW(34:34))),"")</f>
        <v/>
      </c>
      <c r="U72" s="495" t="str">
        <f t="shared" ref="U72" si="870">IF(T72="","",AND(T72&gt;=T$105,T72&lt;=T$104))</f>
        <v/>
      </c>
      <c r="V72" s="383" t="str" cm="1">
        <f t="array" ref="V72">IFERROR(INDEX('Contratações Governo'!$I$1:$I$1000,SMALL(IF(V$1='Contratações Governo'!$G$1:$G$1000,ROW('Contratações Governo'!$G$1:$G$1000)-ROW('Contratações Governo'!$G$1)+1),ROW(34:34))),"")</f>
        <v/>
      </c>
      <c r="W72" s="495" t="str">
        <f t="shared" ref="W72" si="871">IF(V72="","",AND(V72&gt;=V$105,V72&lt;=V$104))</f>
        <v/>
      </c>
      <c r="X72" s="276" t="str" cm="1">
        <f t="array" ref="X72">IFERROR(INDEX('Contratações Governo'!$I$1:$I$1000,SMALL(IF(X$1='Contratações Governo'!$G$1:$G$1000,ROW('Contratações Governo'!$G$1:$G$1000)-ROW('Contratações Governo'!$G$1)+1),ROW(34:34))),"")</f>
        <v/>
      </c>
      <c r="Y72" s="495" t="str">
        <f t="shared" si="553"/>
        <v/>
      </c>
      <c r="Z72" s="386" t="str" cm="1">
        <f t="array" ref="Z72">IFERROR(INDEX('Contratações Governo'!$I$1:$I$1000,SMALL(IF(Z$1='Contratações Governo'!$G$1:$G$1000,ROW('Contratações Governo'!$G$1:$G$1000)-ROW('Contratações Governo'!$G$1)+1),ROW(34:34))),"")</f>
        <v/>
      </c>
      <c r="AA72" s="495" t="str">
        <f t="shared" si="554"/>
        <v/>
      </c>
      <c r="AB72" s="386" t="str" cm="1">
        <f t="array" ref="AB72">IFERROR(INDEX('Contratações Governo'!$I$1:$I$1000,SMALL(IF(AB$1='Contratações Governo'!$G$1:$G$1000,ROW('Contratações Governo'!$G$1:$G$1000)-ROW('Contratações Governo'!$G$1)+1),ROW(34:34))),"")</f>
        <v/>
      </c>
      <c r="AC72" s="495" t="str">
        <f t="shared" si="555"/>
        <v/>
      </c>
      <c r="AD72" s="383" t="str" cm="1">
        <f t="array" ref="AD72">IFERROR(INDEX('Contratações Governo'!$I$1:$I$1000,SMALL(IF(AD$1='Contratações Governo'!$G$1:$G$1000,ROW('Contratações Governo'!$G$1:$G$1000)-ROW('Contratações Governo'!$G$1)+1),ROW(34:34))),"")</f>
        <v/>
      </c>
      <c r="AE72" s="495" t="str">
        <f t="shared" si="556"/>
        <v/>
      </c>
      <c r="AF72" s="385" t="str" cm="1">
        <f t="array" ref="AF72">IFERROR(INDEX('Contratações Governo'!$I$1:$I$1000,SMALL(IF(AF$1='Contratações Governo'!$G$1:$G$1000,ROW('Contratações Governo'!$G$1:$G$1000)-ROW('Contratações Governo'!$G$1)+1),ROW(34:34))),"")</f>
        <v/>
      </c>
      <c r="AG72" s="495" t="str">
        <f t="shared" si="557"/>
        <v/>
      </c>
      <c r="AH72" s="385" t="str" cm="1">
        <f t="array" ref="AH72">IFERROR(INDEX('Contratações Governo'!$I$1:$I$1000,SMALL(IF(AH$1='Contratações Governo'!$G$1:$G$1000,ROW('Contratações Governo'!$G$1:$G$1000)-ROW('Contratações Governo'!$G$1)+1),ROW(34:34))),"")</f>
        <v/>
      </c>
      <c r="AI72" s="495" t="str">
        <f t="shared" si="558"/>
        <v/>
      </c>
      <c r="AJ72" s="276" t="str" cm="1">
        <f t="array" ref="AJ72">IFERROR(INDEX('Contratações Governo'!$I$1:$I$1000,SMALL(IF(AJ$1='Contratações Governo'!$G$1:$G$1000,ROW('Contratações Governo'!$G$1:$G$1000)-ROW('Contratações Governo'!$G$1)+1),ROW(34:34))),"")</f>
        <v/>
      </c>
      <c r="AK72" s="495" t="str">
        <f t="shared" si="559"/>
        <v/>
      </c>
      <c r="AL72" s="386" t="str" cm="1">
        <f t="array" ref="AL72">IFERROR(INDEX('Contratações Governo'!$I$1:$I$1000,SMALL(IF(AL$1='Contratações Governo'!$G$1:$G$1000,ROW('Contratações Governo'!$G$1:$G$1000)-ROW('Contratações Governo'!$G$1)+1),ROW(34:34))),"")</f>
        <v/>
      </c>
      <c r="AM72" s="495" t="str">
        <f t="shared" si="560"/>
        <v/>
      </c>
      <c r="AN72" s="386" t="str" cm="1">
        <f t="array" ref="AN72">IFERROR(INDEX('Contratações Governo'!$I$1:$I$1000,SMALL(IF(AN$1='Contratações Governo'!$G$1:$G$1000,ROW('Contratações Governo'!$G$1:$G$1000)-ROW('Contratações Governo'!$G$1)+1),ROW(34:34))),"")</f>
        <v/>
      </c>
      <c r="AO72" s="495" t="str">
        <f t="shared" si="561"/>
        <v/>
      </c>
      <c r="AP72" s="383" t="str" cm="1">
        <f t="array" ref="AP72">IFERROR(INDEX('Contratações Governo'!$I$1:$I$1000,SMALL(IF(AP$1='Contratações Governo'!$G$1:$G$1000,ROW('Contratações Governo'!$G$1:$G$1000)-ROW('Contratações Governo'!$G$1)+1),ROW(34:34))),"")</f>
        <v/>
      </c>
      <c r="AQ72" s="495" t="str">
        <f t="shared" si="562"/>
        <v/>
      </c>
      <c r="AR72" s="385" t="str" cm="1">
        <f t="array" ref="AR72">IFERROR(INDEX('Contratações Governo'!$I$1:$I$1000,SMALL(IF(AR$1='Contratações Governo'!$G$1:$G$1000,ROW('Contratações Governo'!$G$1:$G$1000)-ROW('Contratações Governo'!$G$1)+1),ROW(34:34))),"")</f>
        <v/>
      </c>
      <c r="AS72" s="495" t="str">
        <f t="shared" si="563"/>
        <v/>
      </c>
      <c r="AT72" s="385" t="str" cm="1">
        <f t="array" ref="AT72">IFERROR(INDEX('Contratações Governo'!$I$1:$I$1000,SMALL(IF(AT$1='Contratações Governo'!$G$1:$G$1000,ROW('Contratações Governo'!$G$1:$G$1000)-ROW('Contratações Governo'!$G$1)+1),ROW(34:34))),"")</f>
        <v/>
      </c>
      <c r="AU72" s="495" t="str">
        <f t="shared" si="564"/>
        <v/>
      </c>
      <c r="AV72" s="276" t="str" cm="1">
        <f t="array" ref="AV72">IFERROR(INDEX('Contratações Governo'!$I$1:$I$1000,SMALL(IF(AV$1='Contratações Governo'!$G$1:$G$1000,ROW('Contratações Governo'!$G$1:$G$1000)-ROW('Contratações Governo'!$G$1)+1),ROW(34:34))),"")</f>
        <v/>
      </c>
      <c r="AW72" s="495" t="str">
        <f t="shared" si="565"/>
        <v/>
      </c>
      <c r="AX72" s="386" t="str" cm="1">
        <f t="array" ref="AX72">IFERROR(INDEX('Contratações Governo'!$I$1:$I$1000,SMALL(IF(AX$1='Contratações Governo'!$G$1:$G$1000,ROW('Contratações Governo'!$G$1:$G$1000)-ROW('Contratações Governo'!$G$1)+1),ROW(34:34))),"")</f>
        <v/>
      </c>
      <c r="AY72" s="495" t="str">
        <f t="shared" si="566"/>
        <v/>
      </c>
      <c r="AZ72" s="386" t="str" cm="1">
        <f t="array" ref="AZ72">IFERROR(INDEX('Contratações Governo'!$I$1:$I$1000,SMALL(IF(AZ$1='Contratações Governo'!$G$1:$G$1000,ROW('Contratações Governo'!$G$1:$G$1000)-ROW('Contratações Governo'!$G$1)+1),ROW(34:34))),"")</f>
        <v/>
      </c>
      <c r="BA72" s="495" t="str">
        <f t="shared" ref="BA72" si="872">IF(AZ72="","",AND(AZ72&gt;=AZ$105,AZ72&lt;=AZ$104))</f>
        <v/>
      </c>
      <c r="BB72" s="383" t="str" cm="1">
        <f t="array" ref="BB72">IFERROR(INDEX('Contratações Governo'!$I$1:$I$1000,SMALL(IF(BB$1='Contratações Governo'!$G$1:$G$1000,ROW('Contratações Governo'!$G$1:$G$1000)-ROW('Contratações Governo'!$G$1)+1),ROW(34:34))),"")</f>
        <v/>
      </c>
      <c r="BC72" s="495" t="str">
        <f t="shared" ref="BC72" si="873">IF(BB72="","",AND(BB72&gt;=BB$105,BB72&lt;=BB$104))</f>
        <v/>
      </c>
      <c r="BD72" s="385" t="str" cm="1">
        <f t="array" ref="BD72">IFERROR(INDEX('Contratações Governo'!$I$1:$I$1000,SMALL(IF(BD$1='Contratações Governo'!$G$1:$G$1000,ROW('Contratações Governo'!$G$1:$G$1000)-ROW('Contratações Governo'!$G$1)+1),ROW(34:34))),"")</f>
        <v/>
      </c>
      <c r="BE72" s="495" t="str">
        <f t="shared" si="568"/>
        <v/>
      </c>
      <c r="BF72" s="385" t="str" cm="1">
        <f t="array" ref="BF72">IFERROR(INDEX('Contratações Governo'!$I$1:$I$1000,SMALL(IF(BF$1='Contratações Governo'!$G$1:$G$1000,ROW('Contratações Governo'!$G$1:$G$1000)-ROW('Contratações Governo'!$G$1)+1),ROW(34:34))),"")</f>
        <v/>
      </c>
      <c r="BG72" s="495" t="str">
        <f t="shared" si="569"/>
        <v/>
      </c>
      <c r="BH72" s="276" t="str" cm="1">
        <f t="array" ref="BH72">IFERROR(INDEX('Contratações Governo'!$I$1:$I$1000,SMALL(IF(BH$1='Contratações Governo'!$G$1:$G$1000,ROW('Contratações Governo'!$G$1:$G$1000)-ROW('Contratações Governo'!$G$1)+1),ROW(34:34))),"")</f>
        <v/>
      </c>
      <c r="BI72" s="495" t="str">
        <f t="shared" si="570"/>
        <v/>
      </c>
      <c r="BJ72" s="386" t="str" cm="1">
        <f t="array" ref="BJ72">IFERROR(INDEX('Contratações Governo'!$I$1:$I$1000,SMALL(IF(BJ$1='Contratações Governo'!$G$1:$G$1000,ROW('Contratações Governo'!$G$1:$G$1000)-ROW('Contratações Governo'!$G$1)+1),ROW(34:34))),"")</f>
        <v/>
      </c>
      <c r="BK72" s="495" t="str">
        <f t="shared" si="571"/>
        <v/>
      </c>
      <c r="BL72" s="386" t="str" cm="1">
        <f t="array" ref="BL72">IFERROR(INDEX('Contratações Governo'!$I$1:$I$1000,SMALL(IF(BL$1='Contratações Governo'!$G$1:$G$1000,ROW('Contratações Governo'!$G$1:$G$1000)-ROW('Contratações Governo'!$G$1)+1),ROW(34:34))),"")</f>
        <v/>
      </c>
      <c r="BM72" s="495" t="str">
        <f t="shared" si="572"/>
        <v/>
      </c>
      <c r="BN72" s="383" t="str" cm="1">
        <f t="array" ref="BN72">IFERROR(INDEX('Contratações Governo'!$I$1:$I$1000,SMALL(IF(BN$1='Contratações Governo'!$G$1:$G$1000,ROW('Contratações Governo'!$G$1:$G$1000)-ROW('Contratações Governo'!$G$1)+1),ROW(34:34))),"")</f>
        <v/>
      </c>
      <c r="BO72" s="520" t="str">
        <f t="shared" si="573"/>
        <v/>
      </c>
      <c r="BP72" s="386" t="str" cm="1">
        <f t="array" ref="BP72">IFERROR(INDEX('Contratações Governo'!$I$1:$I$1000,SMALL(IF(BP$1='Contratações Governo'!$G$1:$G$1000,ROW('Contratações Governo'!$G$1:$G$1000)-ROW('Contratações Governo'!$G$1)+1),ROW(34:34))),"")</f>
        <v/>
      </c>
      <c r="BQ72" s="495" t="str">
        <f t="shared" ref="BQ72" si="874">IF(BP72="","",AND(BP72&gt;=BP$105,BP72&lt;=BP$104))</f>
        <v/>
      </c>
      <c r="BR72" s="386" t="str" cm="1">
        <f t="array" ref="BR72">IFERROR(INDEX('Contratações Governo'!$I$1:$I$1000,SMALL(IF(BR$1='Contratações Governo'!$G$1:$G$1000,ROW('Contratações Governo'!$G$1:$G$1000)-ROW('Contratações Governo'!$G$1)+1),ROW(34:34))),"")</f>
        <v/>
      </c>
      <c r="BS72" s="520" t="str">
        <f t="shared" si="575"/>
        <v/>
      </c>
    </row>
    <row r="73" spans="1:71" x14ac:dyDescent="0.25">
      <c r="A73" s="692"/>
      <c r="B73" s="383" t="str" cm="1">
        <f t="array" ref="B73">IFERROR(INDEX('Contratações Governo'!$I$1:$I$1000,SMALL(IF(B$1='Contratações Governo'!$G$1:$G$1000,ROW('Contratações Governo'!$G$1:$G$1000)-ROW('Contratações Governo'!$G$1)+1),ROW(35:35))),"")</f>
        <v/>
      </c>
      <c r="C73" s="495" t="str">
        <f t="shared" si="576"/>
        <v/>
      </c>
      <c r="D73" s="385" t="str" cm="1">
        <f t="array" ref="D73">IFERROR(INDEX('Contratações Governo'!$I$1:$I$1000,SMALL(IF(D$1='Contratações Governo'!$G$1:$G$1000,ROW('Contratações Governo'!$G$1:$G$1000)-ROW('Contratações Governo'!$G$1)+1),ROW(35:35))),"")</f>
        <v/>
      </c>
      <c r="E73" s="495" t="str">
        <f t="shared" si="577"/>
        <v/>
      </c>
      <c r="F73" s="385" t="str" cm="1">
        <f t="array" ref="F73">IFERROR(INDEX('Contratações Governo'!$I$1:$I$1000,SMALL(IF(F$1='Contratações Governo'!$G$1:$G$1000,ROW('Contratações Governo'!$G$1:$G$1000)-ROW('Contratações Governo'!$G$1)+1),ROW(35:35))),"")</f>
        <v/>
      </c>
      <c r="G73" s="495" t="str">
        <f t="shared" ref="G73" si="875">IF(F73="","",AND(F73&gt;=F$105,F73&lt;=F$104))</f>
        <v/>
      </c>
      <c r="H73" s="276" t="str" cm="1">
        <f t="array" ref="H73">IFERROR(INDEX('Contratações Governo'!$I$1:$I$1000,SMALL(IF(H$1='Contratações Governo'!$G$1:$G$1000,ROW('Contratações Governo'!$G$1:$G$1000)-ROW('Contratações Governo'!$G$1)+1),ROW(35:35))),"")</f>
        <v/>
      </c>
      <c r="I73" s="495" t="str">
        <f t="shared" ref="I73" si="876">IF(H73="","",AND(H73&gt;=H$105,H73&lt;=H$104))</f>
        <v/>
      </c>
      <c r="J73" s="386" t="str" cm="1">
        <f t="array" ref="J73">IFERROR(INDEX('Contratações Governo'!$I$1:$I$1000,SMALL(IF(J$1='Contratações Governo'!$G$1:$G$1000,ROW('Contratações Governo'!$G$1:$G$1000)-ROW('Contratações Governo'!$G$1)+1),ROW(35:35))),"")</f>
        <v/>
      </c>
      <c r="K73" s="495" t="str">
        <f t="shared" ref="K73" si="877">IF(J73="","",AND(J73&gt;=J$105,J73&lt;=J$104))</f>
        <v/>
      </c>
      <c r="L73" s="386" cm="1">
        <f t="array" ref="L73">IFERROR(INDEX('Contratações Governo'!$I$1:$I$1000,SMALL(IF(L$1='Contratações Governo'!$G$1:$G$1000,ROW('Contratações Governo'!$G$1:$G$1000)-ROW('Contratações Governo'!$G$1)+1),ROW(35:35))),"")</f>
        <v>2797.44</v>
      </c>
      <c r="M73" s="495" t="b">
        <f t="shared" ref="M73" si="878">IF(L73="","",AND(L73&gt;=L$105,L73&lt;=L$104))</f>
        <v>1</v>
      </c>
      <c r="N73" s="383" t="str" cm="1">
        <f t="array" ref="N73">IFERROR(INDEX('Contratações Governo'!$I$1:$I$1000,SMALL(IF(N$1='Contratações Governo'!$G$1:$G$1000,ROW('Contratações Governo'!$G$1:$G$1000)-ROW('Contratações Governo'!$G$1)+1),ROW(35:35))),"")</f>
        <v/>
      </c>
      <c r="O73" s="495" t="str">
        <f t="shared" si="549"/>
        <v/>
      </c>
      <c r="P73" s="276" t="str" cm="1">
        <f t="array" ref="P73">IFERROR(INDEX('Contratações Governo'!$I$1:$I$1000,SMALL(IF(P$1='Contratações Governo'!$G$1:$G$1000,ROW('Contratações Governo'!$G$1:$G$1000)-ROW('Contratações Governo'!$G$1)+1),ROW(35:35))),"")</f>
        <v/>
      </c>
      <c r="Q73" s="495" t="str">
        <f t="shared" si="550"/>
        <v/>
      </c>
      <c r="R73" s="386" t="str" cm="1">
        <f t="array" ref="R73">IFERROR(INDEX('Contratações Governo'!$I$1:$I$1000,SMALL(IF(R$1='Contratações Governo'!$G$1:$G$1000,ROW('Contratações Governo'!$G$1:$G$1000)-ROW('Contratações Governo'!$G$1)+1),ROW(35:35))),"")</f>
        <v/>
      </c>
      <c r="S73" s="495" t="str">
        <f t="shared" si="551"/>
        <v/>
      </c>
      <c r="T73" s="386" t="str" cm="1">
        <f t="array" ref="T73">IFERROR(INDEX('Contratações Governo'!$I$1:$I$1000,SMALL(IF(T$1='Contratações Governo'!$G$1:$G$1000,ROW('Contratações Governo'!$G$1:$G$1000)-ROW('Contratações Governo'!$G$1)+1),ROW(35:35))),"")</f>
        <v/>
      </c>
      <c r="U73" s="495" t="str">
        <f t="shared" ref="U73" si="879">IF(T73="","",AND(T73&gt;=T$105,T73&lt;=T$104))</f>
        <v/>
      </c>
      <c r="V73" s="383" t="str" cm="1">
        <f t="array" ref="V73">IFERROR(INDEX('Contratações Governo'!$I$1:$I$1000,SMALL(IF(V$1='Contratações Governo'!$G$1:$G$1000,ROW('Contratações Governo'!$G$1:$G$1000)-ROW('Contratações Governo'!$G$1)+1),ROW(35:35))),"")</f>
        <v/>
      </c>
      <c r="W73" s="495" t="str">
        <f t="shared" ref="W73" si="880">IF(V73="","",AND(V73&gt;=V$105,V73&lt;=V$104))</f>
        <v/>
      </c>
      <c r="X73" s="276" t="str" cm="1">
        <f t="array" ref="X73">IFERROR(INDEX('Contratações Governo'!$I$1:$I$1000,SMALL(IF(X$1='Contratações Governo'!$G$1:$G$1000,ROW('Contratações Governo'!$G$1:$G$1000)-ROW('Contratações Governo'!$G$1)+1),ROW(35:35))),"")</f>
        <v/>
      </c>
      <c r="Y73" s="495" t="str">
        <f t="shared" si="553"/>
        <v/>
      </c>
      <c r="Z73" s="386" t="str" cm="1">
        <f t="array" ref="Z73">IFERROR(INDEX('Contratações Governo'!$I$1:$I$1000,SMALL(IF(Z$1='Contratações Governo'!$G$1:$G$1000,ROW('Contratações Governo'!$G$1:$G$1000)-ROW('Contratações Governo'!$G$1)+1),ROW(35:35))),"")</f>
        <v/>
      </c>
      <c r="AA73" s="495" t="str">
        <f t="shared" si="554"/>
        <v/>
      </c>
      <c r="AB73" s="386" t="str" cm="1">
        <f t="array" ref="AB73">IFERROR(INDEX('Contratações Governo'!$I$1:$I$1000,SMALL(IF(AB$1='Contratações Governo'!$G$1:$G$1000,ROW('Contratações Governo'!$G$1:$G$1000)-ROW('Contratações Governo'!$G$1)+1),ROW(35:35))),"")</f>
        <v/>
      </c>
      <c r="AC73" s="495" t="str">
        <f t="shared" si="555"/>
        <v/>
      </c>
      <c r="AD73" s="383" t="str" cm="1">
        <f t="array" ref="AD73">IFERROR(INDEX('Contratações Governo'!$I$1:$I$1000,SMALL(IF(AD$1='Contratações Governo'!$G$1:$G$1000,ROW('Contratações Governo'!$G$1:$G$1000)-ROW('Contratações Governo'!$G$1)+1),ROW(35:35))),"")</f>
        <v/>
      </c>
      <c r="AE73" s="495" t="str">
        <f t="shared" si="556"/>
        <v/>
      </c>
      <c r="AF73" s="385" t="str" cm="1">
        <f t="array" ref="AF73">IFERROR(INDEX('Contratações Governo'!$I$1:$I$1000,SMALL(IF(AF$1='Contratações Governo'!$G$1:$G$1000,ROW('Contratações Governo'!$G$1:$G$1000)-ROW('Contratações Governo'!$G$1)+1),ROW(35:35))),"")</f>
        <v/>
      </c>
      <c r="AG73" s="495" t="str">
        <f t="shared" si="557"/>
        <v/>
      </c>
      <c r="AH73" s="385" t="str" cm="1">
        <f t="array" ref="AH73">IFERROR(INDEX('Contratações Governo'!$I$1:$I$1000,SMALL(IF(AH$1='Contratações Governo'!$G$1:$G$1000,ROW('Contratações Governo'!$G$1:$G$1000)-ROW('Contratações Governo'!$G$1)+1),ROW(35:35))),"")</f>
        <v/>
      </c>
      <c r="AI73" s="495" t="str">
        <f t="shared" si="558"/>
        <v/>
      </c>
      <c r="AJ73" s="276" t="str" cm="1">
        <f t="array" ref="AJ73">IFERROR(INDEX('Contratações Governo'!$I$1:$I$1000,SMALL(IF(AJ$1='Contratações Governo'!$G$1:$G$1000,ROW('Contratações Governo'!$G$1:$G$1000)-ROW('Contratações Governo'!$G$1)+1),ROW(35:35))),"")</f>
        <v/>
      </c>
      <c r="AK73" s="495" t="str">
        <f t="shared" si="559"/>
        <v/>
      </c>
      <c r="AL73" s="386" t="str" cm="1">
        <f t="array" ref="AL73">IFERROR(INDEX('Contratações Governo'!$I$1:$I$1000,SMALL(IF(AL$1='Contratações Governo'!$G$1:$G$1000,ROW('Contratações Governo'!$G$1:$G$1000)-ROW('Contratações Governo'!$G$1)+1),ROW(35:35))),"")</f>
        <v/>
      </c>
      <c r="AM73" s="495" t="str">
        <f t="shared" si="560"/>
        <v/>
      </c>
      <c r="AN73" s="386" t="str" cm="1">
        <f t="array" ref="AN73">IFERROR(INDEX('Contratações Governo'!$I$1:$I$1000,SMALL(IF(AN$1='Contratações Governo'!$G$1:$G$1000,ROW('Contratações Governo'!$G$1:$G$1000)-ROW('Contratações Governo'!$G$1)+1),ROW(35:35))),"")</f>
        <v/>
      </c>
      <c r="AO73" s="495" t="str">
        <f t="shared" si="561"/>
        <v/>
      </c>
      <c r="AP73" s="383" t="str" cm="1">
        <f t="array" ref="AP73">IFERROR(INDEX('Contratações Governo'!$I$1:$I$1000,SMALL(IF(AP$1='Contratações Governo'!$G$1:$G$1000,ROW('Contratações Governo'!$G$1:$G$1000)-ROW('Contratações Governo'!$G$1)+1),ROW(35:35))),"")</f>
        <v/>
      </c>
      <c r="AQ73" s="495" t="str">
        <f t="shared" si="562"/>
        <v/>
      </c>
      <c r="AR73" s="385" t="str" cm="1">
        <f t="array" ref="AR73">IFERROR(INDEX('Contratações Governo'!$I$1:$I$1000,SMALL(IF(AR$1='Contratações Governo'!$G$1:$G$1000,ROW('Contratações Governo'!$G$1:$G$1000)-ROW('Contratações Governo'!$G$1)+1),ROW(35:35))),"")</f>
        <v/>
      </c>
      <c r="AS73" s="495" t="str">
        <f t="shared" si="563"/>
        <v/>
      </c>
      <c r="AT73" s="385" t="str" cm="1">
        <f t="array" ref="AT73">IFERROR(INDEX('Contratações Governo'!$I$1:$I$1000,SMALL(IF(AT$1='Contratações Governo'!$G$1:$G$1000,ROW('Contratações Governo'!$G$1:$G$1000)-ROW('Contratações Governo'!$G$1)+1),ROW(35:35))),"")</f>
        <v/>
      </c>
      <c r="AU73" s="495" t="str">
        <f t="shared" si="564"/>
        <v/>
      </c>
      <c r="AV73" s="276" t="str" cm="1">
        <f t="array" ref="AV73">IFERROR(INDEX('Contratações Governo'!$I$1:$I$1000,SMALL(IF(AV$1='Contratações Governo'!$G$1:$G$1000,ROW('Contratações Governo'!$G$1:$G$1000)-ROW('Contratações Governo'!$G$1)+1),ROW(35:35))),"")</f>
        <v/>
      </c>
      <c r="AW73" s="495" t="str">
        <f t="shared" si="565"/>
        <v/>
      </c>
      <c r="AX73" s="386" t="str" cm="1">
        <f t="array" ref="AX73">IFERROR(INDEX('Contratações Governo'!$I$1:$I$1000,SMALL(IF(AX$1='Contratações Governo'!$G$1:$G$1000,ROW('Contratações Governo'!$G$1:$G$1000)-ROW('Contratações Governo'!$G$1)+1),ROW(35:35))),"")</f>
        <v/>
      </c>
      <c r="AY73" s="495" t="str">
        <f t="shared" si="566"/>
        <v/>
      </c>
      <c r="AZ73" s="386" t="str" cm="1">
        <f t="array" ref="AZ73">IFERROR(INDEX('Contratações Governo'!$I$1:$I$1000,SMALL(IF(AZ$1='Contratações Governo'!$G$1:$G$1000,ROW('Contratações Governo'!$G$1:$G$1000)-ROW('Contratações Governo'!$G$1)+1),ROW(35:35))),"")</f>
        <v/>
      </c>
      <c r="BA73" s="495" t="str">
        <f t="shared" ref="BA73" si="881">IF(AZ73="","",AND(AZ73&gt;=AZ$105,AZ73&lt;=AZ$104))</f>
        <v/>
      </c>
      <c r="BB73" s="383" t="str" cm="1">
        <f t="array" ref="BB73">IFERROR(INDEX('Contratações Governo'!$I$1:$I$1000,SMALL(IF(BB$1='Contratações Governo'!$G$1:$G$1000,ROW('Contratações Governo'!$G$1:$G$1000)-ROW('Contratações Governo'!$G$1)+1),ROW(35:35))),"")</f>
        <v/>
      </c>
      <c r="BC73" s="495" t="str">
        <f t="shared" ref="BC73" si="882">IF(BB73="","",AND(BB73&gt;=BB$105,BB73&lt;=BB$104))</f>
        <v/>
      </c>
      <c r="BD73" s="385" t="str" cm="1">
        <f t="array" ref="BD73">IFERROR(INDEX('Contratações Governo'!$I$1:$I$1000,SMALL(IF(BD$1='Contratações Governo'!$G$1:$G$1000,ROW('Contratações Governo'!$G$1:$G$1000)-ROW('Contratações Governo'!$G$1)+1),ROW(35:35))),"")</f>
        <v/>
      </c>
      <c r="BE73" s="495" t="str">
        <f t="shared" si="568"/>
        <v/>
      </c>
      <c r="BF73" s="385" t="str" cm="1">
        <f t="array" ref="BF73">IFERROR(INDEX('Contratações Governo'!$I$1:$I$1000,SMALL(IF(BF$1='Contratações Governo'!$G$1:$G$1000,ROW('Contratações Governo'!$G$1:$G$1000)-ROW('Contratações Governo'!$G$1)+1),ROW(35:35))),"")</f>
        <v/>
      </c>
      <c r="BG73" s="495" t="str">
        <f t="shared" si="569"/>
        <v/>
      </c>
      <c r="BH73" s="276" t="str" cm="1">
        <f t="array" ref="BH73">IFERROR(INDEX('Contratações Governo'!$I$1:$I$1000,SMALL(IF(BH$1='Contratações Governo'!$G$1:$G$1000,ROW('Contratações Governo'!$G$1:$G$1000)-ROW('Contratações Governo'!$G$1)+1),ROW(35:35))),"")</f>
        <v/>
      </c>
      <c r="BI73" s="495" t="str">
        <f t="shared" si="570"/>
        <v/>
      </c>
      <c r="BJ73" s="386" t="str" cm="1">
        <f t="array" ref="BJ73">IFERROR(INDEX('Contratações Governo'!$I$1:$I$1000,SMALL(IF(BJ$1='Contratações Governo'!$G$1:$G$1000,ROW('Contratações Governo'!$G$1:$G$1000)-ROW('Contratações Governo'!$G$1)+1),ROW(35:35))),"")</f>
        <v/>
      </c>
      <c r="BK73" s="495" t="str">
        <f t="shared" si="571"/>
        <v/>
      </c>
      <c r="BL73" s="386" t="str" cm="1">
        <f t="array" ref="BL73">IFERROR(INDEX('Contratações Governo'!$I$1:$I$1000,SMALL(IF(BL$1='Contratações Governo'!$G$1:$G$1000,ROW('Contratações Governo'!$G$1:$G$1000)-ROW('Contratações Governo'!$G$1)+1),ROW(35:35))),"")</f>
        <v/>
      </c>
      <c r="BM73" s="495" t="str">
        <f t="shared" si="572"/>
        <v/>
      </c>
      <c r="BN73" s="383" t="str" cm="1">
        <f t="array" ref="BN73">IFERROR(INDEX('Contratações Governo'!$I$1:$I$1000,SMALL(IF(BN$1='Contratações Governo'!$G$1:$G$1000,ROW('Contratações Governo'!$G$1:$G$1000)-ROW('Contratações Governo'!$G$1)+1),ROW(35:35))),"")</f>
        <v/>
      </c>
      <c r="BO73" s="520" t="str">
        <f t="shared" si="573"/>
        <v/>
      </c>
      <c r="BP73" s="386" t="str" cm="1">
        <f t="array" ref="BP73">IFERROR(INDEX('Contratações Governo'!$I$1:$I$1000,SMALL(IF(BP$1='Contratações Governo'!$G$1:$G$1000,ROW('Contratações Governo'!$G$1:$G$1000)-ROW('Contratações Governo'!$G$1)+1),ROW(35:35))),"")</f>
        <v/>
      </c>
      <c r="BQ73" s="495" t="str">
        <f t="shared" ref="BQ73" si="883">IF(BP73="","",AND(BP73&gt;=BP$105,BP73&lt;=BP$104))</f>
        <v/>
      </c>
      <c r="BR73" s="386" t="str" cm="1">
        <f t="array" ref="BR73">IFERROR(INDEX('Contratações Governo'!$I$1:$I$1000,SMALL(IF(BR$1='Contratações Governo'!$G$1:$G$1000,ROW('Contratações Governo'!$G$1:$G$1000)-ROW('Contratações Governo'!$G$1)+1),ROW(35:35))),"")</f>
        <v/>
      </c>
      <c r="BS73" s="520" t="str">
        <f t="shared" si="575"/>
        <v/>
      </c>
    </row>
    <row r="74" spans="1:71" x14ac:dyDescent="0.25">
      <c r="A74" s="692"/>
      <c r="B74" s="383" t="str" cm="1">
        <f t="array" ref="B74">IFERROR(INDEX('Contratações Governo'!$I$1:$I$1000,SMALL(IF(B$1='Contratações Governo'!$G$1:$G$1000,ROW('Contratações Governo'!$G$1:$G$1000)-ROW('Contratações Governo'!$G$1)+1),ROW(36:36))),"")</f>
        <v/>
      </c>
      <c r="C74" s="495" t="str">
        <f t="shared" si="576"/>
        <v/>
      </c>
      <c r="D74" s="385" t="str" cm="1">
        <f t="array" ref="D74">IFERROR(INDEX('Contratações Governo'!$I$1:$I$1000,SMALL(IF(D$1='Contratações Governo'!$G$1:$G$1000,ROW('Contratações Governo'!$G$1:$G$1000)-ROW('Contratações Governo'!$G$1)+1),ROW(36:36))),"")</f>
        <v/>
      </c>
      <c r="E74" s="495" t="str">
        <f t="shared" si="577"/>
        <v/>
      </c>
      <c r="F74" s="385" t="str" cm="1">
        <f t="array" ref="F74">IFERROR(INDEX('Contratações Governo'!$I$1:$I$1000,SMALL(IF(F$1='Contratações Governo'!$G$1:$G$1000,ROW('Contratações Governo'!$G$1:$G$1000)-ROW('Contratações Governo'!$G$1)+1),ROW(36:36))),"")</f>
        <v/>
      </c>
      <c r="G74" s="495" t="str">
        <f t="shared" ref="G74" si="884">IF(F74="","",AND(F74&gt;=F$105,F74&lt;=F$104))</f>
        <v/>
      </c>
      <c r="H74" s="276" t="str" cm="1">
        <f t="array" ref="H74">IFERROR(INDEX('Contratações Governo'!$I$1:$I$1000,SMALL(IF(H$1='Contratações Governo'!$G$1:$G$1000,ROW('Contratações Governo'!$G$1:$G$1000)-ROW('Contratações Governo'!$G$1)+1),ROW(36:36))),"")</f>
        <v/>
      </c>
      <c r="I74" s="495" t="str">
        <f t="shared" ref="I74" si="885">IF(H74="","",AND(H74&gt;=H$105,H74&lt;=H$104))</f>
        <v/>
      </c>
      <c r="J74" s="386" t="str" cm="1">
        <f t="array" ref="J74">IFERROR(INDEX('Contratações Governo'!$I$1:$I$1000,SMALL(IF(J$1='Contratações Governo'!$G$1:$G$1000,ROW('Contratações Governo'!$G$1:$G$1000)-ROW('Contratações Governo'!$G$1)+1),ROW(36:36))),"")</f>
        <v/>
      </c>
      <c r="K74" s="495" t="str">
        <f t="shared" ref="K74" si="886">IF(J74="","",AND(J74&gt;=J$105,J74&lt;=J$104))</f>
        <v/>
      </c>
      <c r="L74" s="386" cm="1">
        <f t="array" ref="L74">IFERROR(INDEX('Contratações Governo'!$I$1:$I$1000,SMALL(IF(L$1='Contratações Governo'!$G$1:$G$1000,ROW('Contratações Governo'!$G$1:$G$1000)-ROW('Contratações Governo'!$G$1)+1),ROW(36:36))),"")</f>
        <v>2984.6595744680849</v>
      </c>
      <c r="M74" s="495" t="b">
        <f t="shared" ref="M74" si="887">IF(L74="","",AND(L74&gt;=L$105,L74&lt;=L$104))</f>
        <v>1</v>
      </c>
      <c r="N74" s="383" t="str" cm="1">
        <f t="array" ref="N74">IFERROR(INDEX('Contratações Governo'!$I$1:$I$1000,SMALL(IF(N$1='Contratações Governo'!$G$1:$G$1000,ROW('Contratações Governo'!$G$1:$G$1000)-ROW('Contratações Governo'!$G$1)+1),ROW(36:36))),"")</f>
        <v/>
      </c>
      <c r="O74" s="495" t="str">
        <f t="shared" si="549"/>
        <v/>
      </c>
      <c r="P74" s="276" t="str" cm="1">
        <f t="array" ref="P74">IFERROR(INDEX('Contratações Governo'!$I$1:$I$1000,SMALL(IF(P$1='Contratações Governo'!$G$1:$G$1000,ROW('Contratações Governo'!$G$1:$G$1000)-ROW('Contratações Governo'!$G$1)+1),ROW(36:36))),"")</f>
        <v/>
      </c>
      <c r="Q74" s="495" t="str">
        <f t="shared" si="550"/>
        <v/>
      </c>
      <c r="R74" s="386" t="str" cm="1">
        <f t="array" ref="R74">IFERROR(INDEX('Contratações Governo'!$I$1:$I$1000,SMALL(IF(R$1='Contratações Governo'!$G$1:$G$1000,ROW('Contratações Governo'!$G$1:$G$1000)-ROW('Contratações Governo'!$G$1)+1),ROW(36:36))),"")</f>
        <v/>
      </c>
      <c r="S74" s="495" t="str">
        <f t="shared" si="551"/>
        <v/>
      </c>
      <c r="T74" s="386" t="str" cm="1">
        <f t="array" ref="T74">IFERROR(INDEX('Contratações Governo'!$I$1:$I$1000,SMALL(IF(T$1='Contratações Governo'!$G$1:$G$1000,ROW('Contratações Governo'!$G$1:$G$1000)-ROW('Contratações Governo'!$G$1)+1),ROW(36:36))),"")</f>
        <v/>
      </c>
      <c r="U74" s="495" t="str">
        <f t="shared" ref="U74" si="888">IF(T74="","",AND(T74&gt;=T$105,T74&lt;=T$104))</f>
        <v/>
      </c>
      <c r="V74" s="383" t="str" cm="1">
        <f t="array" ref="V74">IFERROR(INDEX('Contratações Governo'!$I$1:$I$1000,SMALL(IF(V$1='Contratações Governo'!$G$1:$G$1000,ROW('Contratações Governo'!$G$1:$G$1000)-ROW('Contratações Governo'!$G$1)+1),ROW(36:36))),"")</f>
        <v/>
      </c>
      <c r="W74" s="495" t="str">
        <f t="shared" ref="W74" si="889">IF(V74="","",AND(V74&gt;=V$105,V74&lt;=V$104))</f>
        <v/>
      </c>
      <c r="X74" s="276" t="str" cm="1">
        <f t="array" ref="X74">IFERROR(INDEX('Contratações Governo'!$I$1:$I$1000,SMALL(IF(X$1='Contratações Governo'!$G$1:$G$1000,ROW('Contratações Governo'!$G$1:$G$1000)-ROW('Contratações Governo'!$G$1)+1),ROW(36:36))),"")</f>
        <v/>
      </c>
      <c r="Y74" s="495" t="str">
        <f t="shared" si="553"/>
        <v/>
      </c>
      <c r="Z74" s="386" t="str" cm="1">
        <f t="array" ref="Z74">IFERROR(INDEX('Contratações Governo'!$I$1:$I$1000,SMALL(IF(Z$1='Contratações Governo'!$G$1:$G$1000,ROW('Contratações Governo'!$G$1:$G$1000)-ROW('Contratações Governo'!$G$1)+1),ROW(36:36))),"")</f>
        <v/>
      </c>
      <c r="AA74" s="495" t="str">
        <f t="shared" si="554"/>
        <v/>
      </c>
      <c r="AB74" s="386" t="str" cm="1">
        <f t="array" ref="AB74">IFERROR(INDEX('Contratações Governo'!$I$1:$I$1000,SMALL(IF(AB$1='Contratações Governo'!$G$1:$G$1000,ROW('Contratações Governo'!$G$1:$G$1000)-ROW('Contratações Governo'!$G$1)+1),ROW(36:36))),"")</f>
        <v/>
      </c>
      <c r="AC74" s="495" t="str">
        <f t="shared" si="555"/>
        <v/>
      </c>
      <c r="AD74" s="383" t="str" cm="1">
        <f t="array" ref="AD74">IFERROR(INDEX('Contratações Governo'!$I$1:$I$1000,SMALL(IF(AD$1='Contratações Governo'!$G$1:$G$1000,ROW('Contratações Governo'!$G$1:$G$1000)-ROW('Contratações Governo'!$G$1)+1),ROW(36:36))),"")</f>
        <v/>
      </c>
      <c r="AE74" s="495" t="str">
        <f t="shared" si="556"/>
        <v/>
      </c>
      <c r="AF74" s="385" t="str" cm="1">
        <f t="array" ref="AF74">IFERROR(INDEX('Contratações Governo'!$I$1:$I$1000,SMALL(IF(AF$1='Contratações Governo'!$G$1:$G$1000,ROW('Contratações Governo'!$G$1:$G$1000)-ROW('Contratações Governo'!$G$1)+1),ROW(36:36))),"")</f>
        <v/>
      </c>
      <c r="AG74" s="495" t="str">
        <f t="shared" si="557"/>
        <v/>
      </c>
      <c r="AH74" s="385" t="str" cm="1">
        <f t="array" ref="AH74">IFERROR(INDEX('Contratações Governo'!$I$1:$I$1000,SMALL(IF(AH$1='Contratações Governo'!$G$1:$G$1000,ROW('Contratações Governo'!$G$1:$G$1000)-ROW('Contratações Governo'!$G$1)+1),ROW(36:36))),"")</f>
        <v/>
      </c>
      <c r="AI74" s="495" t="str">
        <f t="shared" si="558"/>
        <v/>
      </c>
      <c r="AJ74" s="276" t="str" cm="1">
        <f t="array" ref="AJ74">IFERROR(INDEX('Contratações Governo'!$I$1:$I$1000,SMALL(IF(AJ$1='Contratações Governo'!$G$1:$G$1000,ROW('Contratações Governo'!$G$1:$G$1000)-ROW('Contratações Governo'!$G$1)+1),ROW(36:36))),"")</f>
        <v/>
      </c>
      <c r="AK74" s="495" t="str">
        <f t="shared" si="559"/>
        <v/>
      </c>
      <c r="AL74" s="386" t="str" cm="1">
        <f t="array" ref="AL74">IFERROR(INDEX('Contratações Governo'!$I$1:$I$1000,SMALL(IF(AL$1='Contratações Governo'!$G$1:$G$1000,ROW('Contratações Governo'!$G$1:$G$1000)-ROW('Contratações Governo'!$G$1)+1),ROW(36:36))),"")</f>
        <v/>
      </c>
      <c r="AM74" s="495" t="str">
        <f t="shared" si="560"/>
        <v/>
      </c>
      <c r="AN74" s="386" t="str" cm="1">
        <f t="array" ref="AN74">IFERROR(INDEX('Contratações Governo'!$I$1:$I$1000,SMALL(IF(AN$1='Contratações Governo'!$G$1:$G$1000,ROW('Contratações Governo'!$G$1:$G$1000)-ROW('Contratações Governo'!$G$1)+1),ROW(36:36))),"")</f>
        <v/>
      </c>
      <c r="AO74" s="495" t="str">
        <f t="shared" si="561"/>
        <v/>
      </c>
      <c r="AP74" s="383" t="str" cm="1">
        <f t="array" ref="AP74">IFERROR(INDEX('Contratações Governo'!$I$1:$I$1000,SMALL(IF(AP$1='Contratações Governo'!$G$1:$G$1000,ROW('Contratações Governo'!$G$1:$G$1000)-ROW('Contratações Governo'!$G$1)+1),ROW(36:36))),"")</f>
        <v/>
      </c>
      <c r="AQ74" s="495" t="str">
        <f t="shared" si="562"/>
        <v/>
      </c>
      <c r="AR74" s="385" t="str" cm="1">
        <f t="array" ref="AR74">IFERROR(INDEX('Contratações Governo'!$I$1:$I$1000,SMALL(IF(AR$1='Contratações Governo'!$G$1:$G$1000,ROW('Contratações Governo'!$G$1:$G$1000)-ROW('Contratações Governo'!$G$1)+1),ROW(36:36))),"")</f>
        <v/>
      </c>
      <c r="AS74" s="495" t="str">
        <f t="shared" si="563"/>
        <v/>
      </c>
      <c r="AT74" s="385" t="str" cm="1">
        <f t="array" ref="AT74">IFERROR(INDEX('Contratações Governo'!$I$1:$I$1000,SMALL(IF(AT$1='Contratações Governo'!$G$1:$G$1000,ROW('Contratações Governo'!$G$1:$G$1000)-ROW('Contratações Governo'!$G$1)+1),ROW(36:36))),"")</f>
        <v/>
      </c>
      <c r="AU74" s="495" t="str">
        <f t="shared" si="564"/>
        <v/>
      </c>
      <c r="AV74" s="276" t="str" cm="1">
        <f t="array" ref="AV74">IFERROR(INDEX('Contratações Governo'!$I$1:$I$1000,SMALL(IF(AV$1='Contratações Governo'!$G$1:$G$1000,ROW('Contratações Governo'!$G$1:$G$1000)-ROW('Contratações Governo'!$G$1)+1),ROW(36:36))),"")</f>
        <v/>
      </c>
      <c r="AW74" s="495" t="str">
        <f t="shared" si="565"/>
        <v/>
      </c>
      <c r="AX74" s="386" t="str" cm="1">
        <f t="array" ref="AX74">IFERROR(INDEX('Contratações Governo'!$I$1:$I$1000,SMALL(IF(AX$1='Contratações Governo'!$G$1:$G$1000,ROW('Contratações Governo'!$G$1:$G$1000)-ROW('Contratações Governo'!$G$1)+1),ROW(36:36))),"")</f>
        <v/>
      </c>
      <c r="AY74" s="495" t="str">
        <f t="shared" si="566"/>
        <v/>
      </c>
      <c r="AZ74" s="386" t="str" cm="1">
        <f t="array" ref="AZ74">IFERROR(INDEX('Contratações Governo'!$I$1:$I$1000,SMALL(IF(AZ$1='Contratações Governo'!$G$1:$G$1000,ROW('Contratações Governo'!$G$1:$G$1000)-ROW('Contratações Governo'!$G$1)+1),ROW(36:36))),"")</f>
        <v/>
      </c>
      <c r="BA74" s="495" t="str">
        <f t="shared" ref="BA74" si="890">IF(AZ74="","",AND(AZ74&gt;=AZ$105,AZ74&lt;=AZ$104))</f>
        <v/>
      </c>
      <c r="BB74" s="383" t="str" cm="1">
        <f t="array" ref="BB74">IFERROR(INDEX('Contratações Governo'!$I$1:$I$1000,SMALL(IF(BB$1='Contratações Governo'!$G$1:$G$1000,ROW('Contratações Governo'!$G$1:$G$1000)-ROW('Contratações Governo'!$G$1)+1),ROW(36:36))),"")</f>
        <v/>
      </c>
      <c r="BC74" s="495" t="str">
        <f t="shared" ref="BC74" si="891">IF(BB74="","",AND(BB74&gt;=BB$105,BB74&lt;=BB$104))</f>
        <v/>
      </c>
      <c r="BD74" s="385" t="str" cm="1">
        <f t="array" ref="BD74">IFERROR(INDEX('Contratações Governo'!$I$1:$I$1000,SMALL(IF(BD$1='Contratações Governo'!$G$1:$G$1000,ROW('Contratações Governo'!$G$1:$G$1000)-ROW('Contratações Governo'!$G$1)+1),ROW(36:36))),"")</f>
        <v/>
      </c>
      <c r="BE74" s="495" t="str">
        <f t="shared" si="568"/>
        <v/>
      </c>
      <c r="BF74" s="385" t="str" cm="1">
        <f t="array" ref="BF74">IFERROR(INDEX('Contratações Governo'!$I$1:$I$1000,SMALL(IF(BF$1='Contratações Governo'!$G$1:$G$1000,ROW('Contratações Governo'!$G$1:$G$1000)-ROW('Contratações Governo'!$G$1)+1),ROW(36:36))),"")</f>
        <v/>
      </c>
      <c r="BG74" s="495" t="str">
        <f t="shared" si="569"/>
        <v/>
      </c>
      <c r="BH74" s="276" t="str" cm="1">
        <f t="array" ref="BH74">IFERROR(INDEX('Contratações Governo'!$I$1:$I$1000,SMALL(IF(BH$1='Contratações Governo'!$G$1:$G$1000,ROW('Contratações Governo'!$G$1:$G$1000)-ROW('Contratações Governo'!$G$1)+1),ROW(36:36))),"")</f>
        <v/>
      </c>
      <c r="BI74" s="495" t="str">
        <f t="shared" si="570"/>
        <v/>
      </c>
      <c r="BJ74" s="386" t="str" cm="1">
        <f t="array" ref="BJ74">IFERROR(INDEX('Contratações Governo'!$I$1:$I$1000,SMALL(IF(BJ$1='Contratações Governo'!$G$1:$G$1000,ROW('Contratações Governo'!$G$1:$G$1000)-ROW('Contratações Governo'!$G$1)+1),ROW(36:36))),"")</f>
        <v/>
      </c>
      <c r="BK74" s="495" t="str">
        <f t="shared" si="571"/>
        <v/>
      </c>
      <c r="BL74" s="386" t="str" cm="1">
        <f t="array" ref="BL74">IFERROR(INDEX('Contratações Governo'!$I$1:$I$1000,SMALL(IF(BL$1='Contratações Governo'!$G$1:$G$1000,ROW('Contratações Governo'!$G$1:$G$1000)-ROW('Contratações Governo'!$G$1)+1),ROW(36:36))),"")</f>
        <v/>
      </c>
      <c r="BM74" s="495" t="str">
        <f t="shared" si="572"/>
        <v/>
      </c>
      <c r="BN74" s="383" t="str" cm="1">
        <f t="array" ref="BN74">IFERROR(INDEX('Contratações Governo'!$I$1:$I$1000,SMALL(IF(BN$1='Contratações Governo'!$G$1:$G$1000,ROW('Contratações Governo'!$G$1:$G$1000)-ROW('Contratações Governo'!$G$1)+1),ROW(36:36))),"")</f>
        <v/>
      </c>
      <c r="BO74" s="520" t="str">
        <f t="shared" si="573"/>
        <v/>
      </c>
      <c r="BP74" s="386" t="str" cm="1">
        <f t="array" ref="BP74">IFERROR(INDEX('Contratações Governo'!$I$1:$I$1000,SMALL(IF(BP$1='Contratações Governo'!$G$1:$G$1000,ROW('Contratações Governo'!$G$1:$G$1000)-ROW('Contratações Governo'!$G$1)+1),ROW(36:36))),"")</f>
        <v/>
      </c>
      <c r="BQ74" s="495" t="str">
        <f t="shared" ref="BQ74" si="892">IF(BP74="","",AND(BP74&gt;=BP$105,BP74&lt;=BP$104))</f>
        <v/>
      </c>
      <c r="BR74" s="386" t="str" cm="1">
        <f t="array" ref="BR74">IFERROR(INDEX('Contratações Governo'!$I$1:$I$1000,SMALL(IF(BR$1='Contratações Governo'!$G$1:$G$1000,ROW('Contratações Governo'!$G$1:$G$1000)-ROW('Contratações Governo'!$G$1)+1),ROW(36:36))),"")</f>
        <v/>
      </c>
      <c r="BS74" s="520" t="str">
        <f t="shared" si="575"/>
        <v/>
      </c>
    </row>
    <row r="75" spans="1:71" x14ac:dyDescent="0.25">
      <c r="A75" s="692"/>
      <c r="B75" s="383" t="str" cm="1">
        <f t="array" ref="B75">IFERROR(INDEX('Contratações Governo'!$I$1:$I$1000,SMALL(IF(B$1='Contratações Governo'!$G$1:$G$1000,ROW('Contratações Governo'!$G$1:$G$1000)-ROW('Contratações Governo'!$G$1)+1),ROW(37:37))),"")</f>
        <v/>
      </c>
      <c r="C75" s="495" t="str">
        <f t="shared" si="576"/>
        <v/>
      </c>
      <c r="D75" s="385" t="str" cm="1">
        <f t="array" ref="D75">IFERROR(INDEX('Contratações Governo'!$I$1:$I$1000,SMALL(IF(D$1='Contratações Governo'!$G$1:$G$1000,ROW('Contratações Governo'!$G$1:$G$1000)-ROW('Contratações Governo'!$G$1)+1),ROW(37:37))),"")</f>
        <v/>
      </c>
      <c r="E75" s="495" t="str">
        <f t="shared" si="577"/>
        <v/>
      </c>
      <c r="F75" s="385" t="str" cm="1">
        <f t="array" ref="F75">IFERROR(INDEX('Contratações Governo'!$I$1:$I$1000,SMALL(IF(F$1='Contratações Governo'!$G$1:$G$1000,ROW('Contratações Governo'!$G$1:$G$1000)-ROW('Contratações Governo'!$G$1)+1),ROW(37:37))),"")</f>
        <v/>
      </c>
      <c r="G75" s="495" t="str">
        <f t="shared" ref="G75" si="893">IF(F75="","",AND(F75&gt;=F$105,F75&lt;=F$104))</f>
        <v/>
      </c>
      <c r="H75" s="276" t="str" cm="1">
        <f t="array" ref="H75">IFERROR(INDEX('Contratações Governo'!$I$1:$I$1000,SMALL(IF(H$1='Contratações Governo'!$G$1:$G$1000,ROW('Contratações Governo'!$G$1:$G$1000)-ROW('Contratações Governo'!$G$1)+1),ROW(37:37))),"")</f>
        <v/>
      </c>
      <c r="I75" s="495" t="str">
        <f t="shared" ref="I75" si="894">IF(H75="","",AND(H75&gt;=H$105,H75&lt;=H$104))</f>
        <v/>
      </c>
      <c r="J75" s="386" t="str" cm="1">
        <f t="array" ref="J75">IFERROR(INDEX('Contratações Governo'!$I$1:$I$1000,SMALL(IF(J$1='Contratações Governo'!$G$1:$G$1000,ROW('Contratações Governo'!$G$1:$G$1000)-ROW('Contratações Governo'!$G$1)+1),ROW(37:37))),"")</f>
        <v/>
      </c>
      <c r="K75" s="495" t="str">
        <f t="shared" ref="K75" si="895">IF(J75="","",AND(J75&gt;=J$105,J75&lt;=J$104))</f>
        <v/>
      </c>
      <c r="L75" s="386" cm="1">
        <f t="array" ref="L75">IFERROR(INDEX('Contratações Governo'!$I$1:$I$1000,SMALL(IF(L$1='Contratações Governo'!$G$1:$G$1000,ROW('Contratações Governo'!$G$1:$G$1000)-ROW('Contratações Governo'!$G$1)+1),ROW(37:37))),"")</f>
        <v>1708</v>
      </c>
      <c r="M75" s="495" t="b">
        <f t="shared" ref="M75" si="896">IF(L75="","",AND(L75&gt;=L$105,L75&lt;=L$104))</f>
        <v>1</v>
      </c>
      <c r="N75" s="383" t="str" cm="1">
        <f t="array" ref="N75">IFERROR(INDEX('Contratações Governo'!$I$1:$I$1000,SMALL(IF(N$1='Contratações Governo'!$G$1:$G$1000,ROW('Contratações Governo'!$G$1:$G$1000)-ROW('Contratações Governo'!$G$1)+1),ROW(37:37))),"")</f>
        <v/>
      </c>
      <c r="O75" s="495" t="str">
        <f t="shared" si="549"/>
        <v/>
      </c>
      <c r="P75" s="276" t="str" cm="1">
        <f t="array" ref="P75">IFERROR(INDEX('Contratações Governo'!$I$1:$I$1000,SMALL(IF(P$1='Contratações Governo'!$G$1:$G$1000,ROW('Contratações Governo'!$G$1:$G$1000)-ROW('Contratações Governo'!$G$1)+1),ROW(37:37))),"")</f>
        <v/>
      </c>
      <c r="Q75" s="495" t="str">
        <f t="shared" si="550"/>
        <v/>
      </c>
      <c r="R75" s="386" t="str" cm="1">
        <f t="array" ref="R75">IFERROR(INDEX('Contratações Governo'!$I$1:$I$1000,SMALL(IF(R$1='Contratações Governo'!$G$1:$G$1000,ROW('Contratações Governo'!$G$1:$G$1000)-ROW('Contratações Governo'!$G$1)+1),ROW(37:37))),"")</f>
        <v/>
      </c>
      <c r="S75" s="495" t="str">
        <f t="shared" si="551"/>
        <v/>
      </c>
      <c r="T75" s="386" t="str" cm="1">
        <f t="array" ref="T75">IFERROR(INDEX('Contratações Governo'!$I$1:$I$1000,SMALL(IF(T$1='Contratações Governo'!$G$1:$G$1000,ROW('Contratações Governo'!$G$1:$G$1000)-ROW('Contratações Governo'!$G$1)+1),ROW(37:37))),"")</f>
        <v/>
      </c>
      <c r="U75" s="495" t="str">
        <f t="shared" ref="U75" si="897">IF(T75="","",AND(T75&gt;=T$105,T75&lt;=T$104))</f>
        <v/>
      </c>
      <c r="V75" s="383" t="str" cm="1">
        <f t="array" ref="V75">IFERROR(INDEX('Contratações Governo'!$I$1:$I$1000,SMALL(IF(V$1='Contratações Governo'!$G$1:$G$1000,ROW('Contratações Governo'!$G$1:$G$1000)-ROW('Contratações Governo'!$G$1)+1),ROW(37:37))),"")</f>
        <v/>
      </c>
      <c r="W75" s="495" t="str">
        <f t="shared" ref="W75" si="898">IF(V75="","",AND(V75&gt;=V$105,V75&lt;=V$104))</f>
        <v/>
      </c>
      <c r="X75" s="276" t="str" cm="1">
        <f t="array" ref="X75">IFERROR(INDEX('Contratações Governo'!$I$1:$I$1000,SMALL(IF(X$1='Contratações Governo'!$G$1:$G$1000,ROW('Contratações Governo'!$G$1:$G$1000)-ROW('Contratações Governo'!$G$1)+1),ROW(37:37))),"")</f>
        <v/>
      </c>
      <c r="Y75" s="495" t="str">
        <f t="shared" si="553"/>
        <v/>
      </c>
      <c r="Z75" s="386" t="str" cm="1">
        <f t="array" ref="Z75">IFERROR(INDEX('Contratações Governo'!$I$1:$I$1000,SMALL(IF(Z$1='Contratações Governo'!$G$1:$G$1000,ROW('Contratações Governo'!$G$1:$G$1000)-ROW('Contratações Governo'!$G$1)+1),ROW(37:37))),"")</f>
        <v/>
      </c>
      <c r="AA75" s="495" t="str">
        <f t="shared" si="554"/>
        <v/>
      </c>
      <c r="AB75" s="386" t="str" cm="1">
        <f t="array" ref="AB75">IFERROR(INDEX('Contratações Governo'!$I$1:$I$1000,SMALL(IF(AB$1='Contratações Governo'!$G$1:$G$1000,ROW('Contratações Governo'!$G$1:$G$1000)-ROW('Contratações Governo'!$G$1)+1),ROW(37:37))),"")</f>
        <v/>
      </c>
      <c r="AC75" s="495" t="str">
        <f t="shared" si="555"/>
        <v/>
      </c>
      <c r="AD75" s="383" t="str" cm="1">
        <f t="array" ref="AD75">IFERROR(INDEX('Contratações Governo'!$I$1:$I$1000,SMALL(IF(AD$1='Contratações Governo'!$G$1:$G$1000,ROW('Contratações Governo'!$G$1:$G$1000)-ROW('Contratações Governo'!$G$1)+1),ROW(37:37))),"")</f>
        <v/>
      </c>
      <c r="AE75" s="495" t="str">
        <f t="shared" si="556"/>
        <v/>
      </c>
      <c r="AF75" s="385" t="str" cm="1">
        <f t="array" ref="AF75">IFERROR(INDEX('Contratações Governo'!$I$1:$I$1000,SMALL(IF(AF$1='Contratações Governo'!$G$1:$G$1000,ROW('Contratações Governo'!$G$1:$G$1000)-ROW('Contratações Governo'!$G$1)+1),ROW(37:37))),"")</f>
        <v/>
      </c>
      <c r="AG75" s="495" t="str">
        <f t="shared" si="557"/>
        <v/>
      </c>
      <c r="AH75" s="385" t="str" cm="1">
        <f t="array" ref="AH75">IFERROR(INDEX('Contratações Governo'!$I$1:$I$1000,SMALL(IF(AH$1='Contratações Governo'!$G$1:$G$1000,ROW('Contratações Governo'!$G$1:$G$1000)-ROW('Contratações Governo'!$G$1)+1),ROW(37:37))),"")</f>
        <v/>
      </c>
      <c r="AI75" s="495" t="str">
        <f t="shared" si="558"/>
        <v/>
      </c>
      <c r="AJ75" s="276" t="str" cm="1">
        <f t="array" ref="AJ75">IFERROR(INDEX('Contratações Governo'!$I$1:$I$1000,SMALL(IF(AJ$1='Contratações Governo'!$G$1:$G$1000,ROW('Contratações Governo'!$G$1:$G$1000)-ROW('Contratações Governo'!$G$1)+1),ROW(37:37))),"")</f>
        <v/>
      </c>
      <c r="AK75" s="495" t="str">
        <f t="shared" si="559"/>
        <v/>
      </c>
      <c r="AL75" s="386" t="str" cm="1">
        <f t="array" ref="AL75">IFERROR(INDEX('Contratações Governo'!$I$1:$I$1000,SMALL(IF(AL$1='Contratações Governo'!$G$1:$G$1000,ROW('Contratações Governo'!$G$1:$G$1000)-ROW('Contratações Governo'!$G$1)+1),ROW(37:37))),"")</f>
        <v/>
      </c>
      <c r="AM75" s="495" t="str">
        <f t="shared" si="560"/>
        <v/>
      </c>
      <c r="AN75" s="386" t="str" cm="1">
        <f t="array" ref="AN75">IFERROR(INDEX('Contratações Governo'!$I$1:$I$1000,SMALL(IF(AN$1='Contratações Governo'!$G$1:$G$1000,ROW('Contratações Governo'!$G$1:$G$1000)-ROW('Contratações Governo'!$G$1)+1),ROW(37:37))),"")</f>
        <v/>
      </c>
      <c r="AO75" s="495" t="str">
        <f t="shared" si="561"/>
        <v/>
      </c>
      <c r="AP75" s="383" t="str" cm="1">
        <f t="array" ref="AP75">IFERROR(INDEX('Contratações Governo'!$I$1:$I$1000,SMALL(IF(AP$1='Contratações Governo'!$G$1:$G$1000,ROW('Contratações Governo'!$G$1:$G$1000)-ROW('Contratações Governo'!$G$1)+1),ROW(37:37))),"")</f>
        <v/>
      </c>
      <c r="AQ75" s="495" t="str">
        <f t="shared" si="562"/>
        <v/>
      </c>
      <c r="AR75" s="385" t="str" cm="1">
        <f t="array" ref="AR75">IFERROR(INDEX('Contratações Governo'!$I$1:$I$1000,SMALL(IF(AR$1='Contratações Governo'!$G$1:$G$1000,ROW('Contratações Governo'!$G$1:$G$1000)-ROW('Contratações Governo'!$G$1)+1),ROW(37:37))),"")</f>
        <v/>
      </c>
      <c r="AS75" s="495" t="str">
        <f t="shared" si="563"/>
        <v/>
      </c>
      <c r="AT75" s="385" t="str" cm="1">
        <f t="array" ref="AT75">IFERROR(INDEX('Contratações Governo'!$I$1:$I$1000,SMALL(IF(AT$1='Contratações Governo'!$G$1:$G$1000,ROW('Contratações Governo'!$G$1:$G$1000)-ROW('Contratações Governo'!$G$1)+1),ROW(37:37))),"")</f>
        <v/>
      </c>
      <c r="AU75" s="495" t="str">
        <f t="shared" si="564"/>
        <v/>
      </c>
      <c r="AV75" s="276" t="str" cm="1">
        <f t="array" ref="AV75">IFERROR(INDEX('Contratações Governo'!$I$1:$I$1000,SMALL(IF(AV$1='Contratações Governo'!$G$1:$G$1000,ROW('Contratações Governo'!$G$1:$G$1000)-ROW('Contratações Governo'!$G$1)+1),ROW(37:37))),"")</f>
        <v/>
      </c>
      <c r="AW75" s="495" t="str">
        <f t="shared" si="565"/>
        <v/>
      </c>
      <c r="AX75" s="386" t="str" cm="1">
        <f t="array" ref="AX75">IFERROR(INDEX('Contratações Governo'!$I$1:$I$1000,SMALL(IF(AX$1='Contratações Governo'!$G$1:$G$1000,ROW('Contratações Governo'!$G$1:$G$1000)-ROW('Contratações Governo'!$G$1)+1),ROW(37:37))),"")</f>
        <v/>
      </c>
      <c r="AY75" s="495" t="str">
        <f t="shared" si="566"/>
        <v/>
      </c>
      <c r="AZ75" s="386" t="str" cm="1">
        <f t="array" ref="AZ75">IFERROR(INDEX('Contratações Governo'!$I$1:$I$1000,SMALL(IF(AZ$1='Contratações Governo'!$G$1:$G$1000,ROW('Contratações Governo'!$G$1:$G$1000)-ROW('Contratações Governo'!$G$1)+1),ROW(37:37))),"")</f>
        <v/>
      </c>
      <c r="BA75" s="495" t="str">
        <f t="shared" ref="BA75" si="899">IF(AZ75="","",AND(AZ75&gt;=AZ$105,AZ75&lt;=AZ$104))</f>
        <v/>
      </c>
      <c r="BB75" s="383" t="str" cm="1">
        <f t="array" ref="BB75">IFERROR(INDEX('Contratações Governo'!$I$1:$I$1000,SMALL(IF(BB$1='Contratações Governo'!$G$1:$G$1000,ROW('Contratações Governo'!$G$1:$G$1000)-ROW('Contratações Governo'!$G$1)+1),ROW(37:37))),"")</f>
        <v/>
      </c>
      <c r="BC75" s="495" t="str">
        <f t="shared" ref="BC75" si="900">IF(BB75="","",AND(BB75&gt;=BB$105,BB75&lt;=BB$104))</f>
        <v/>
      </c>
      <c r="BD75" s="385" t="str" cm="1">
        <f t="array" ref="BD75">IFERROR(INDEX('Contratações Governo'!$I$1:$I$1000,SMALL(IF(BD$1='Contratações Governo'!$G$1:$G$1000,ROW('Contratações Governo'!$G$1:$G$1000)-ROW('Contratações Governo'!$G$1)+1),ROW(37:37))),"")</f>
        <v/>
      </c>
      <c r="BE75" s="495" t="str">
        <f t="shared" si="568"/>
        <v/>
      </c>
      <c r="BF75" s="385" t="str" cm="1">
        <f t="array" ref="BF75">IFERROR(INDEX('Contratações Governo'!$I$1:$I$1000,SMALL(IF(BF$1='Contratações Governo'!$G$1:$G$1000,ROW('Contratações Governo'!$G$1:$G$1000)-ROW('Contratações Governo'!$G$1)+1),ROW(37:37))),"")</f>
        <v/>
      </c>
      <c r="BG75" s="495" t="str">
        <f t="shared" si="569"/>
        <v/>
      </c>
      <c r="BH75" s="276" t="str" cm="1">
        <f t="array" ref="BH75">IFERROR(INDEX('Contratações Governo'!$I$1:$I$1000,SMALL(IF(BH$1='Contratações Governo'!$G$1:$G$1000,ROW('Contratações Governo'!$G$1:$G$1000)-ROW('Contratações Governo'!$G$1)+1),ROW(37:37))),"")</f>
        <v/>
      </c>
      <c r="BI75" s="495" t="str">
        <f t="shared" si="570"/>
        <v/>
      </c>
      <c r="BJ75" s="386" t="str" cm="1">
        <f t="array" ref="BJ75">IFERROR(INDEX('Contratações Governo'!$I$1:$I$1000,SMALL(IF(BJ$1='Contratações Governo'!$G$1:$G$1000,ROW('Contratações Governo'!$G$1:$G$1000)-ROW('Contratações Governo'!$G$1)+1),ROW(37:37))),"")</f>
        <v/>
      </c>
      <c r="BK75" s="495" t="str">
        <f t="shared" si="571"/>
        <v/>
      </c>
      <c r="BL75" s="386" t="str" cm="1">
        <f t="array" ref="BL75">IFERROR(INDEX('Contratações Governo'!$I$1:$I$1000,SMALL(IF(BL$1='Contratações Governo'!$G$1:$G$1000,ROW('Contratações Governo'!$G$1:$G$1000)-ROW('Contratações Governo'!$G$1)+1),ROW(37:37))),"")</f>
        <v/>
      </c>
      <c r="BM75" s="495" t="str">
        <f t="shared" si="572"/>
        <v/>
      </c>
      <c r="BN75" s="383" t="str" cm="1">
        <f t="array" ref="BN75">IFERROR(INDEX('Contratações Governo'!$I$1:$I$1000,SMALL(IF(BN$1='Contratações Governo'!$G$1:$G$1000,ROW('Contratações Governo'!$G$1:$G$1000)-ROW('Contratações Governo'!$G$1)+1),ROW(37:37))),"")</f>
        <v/>
      </c>
      <c r="BO75" s="520" t="str">
        <f t="shared" si="573"/>
        <v/>
      </c>
      <c r="BP75" s="386" t="str" cm="1">
        <f t="array" ref="BP75">IFERROR(INDEX('Contratações Governo'!$I$1:$I$1000,SMALL(IF(BP$1='Contratações Governo'!$G$1:$G$1000,ROW('Contratações Governo'!$G$1:$G$1000)-ROW('Contratações Governo'!$G$1)+1),ROW(37:37))),"")</f>
        <v/>
      </c>
      <c r="BQ75" s="495" t="str">
        <f t="shared" ref="BQ75" si="901">IF(BP75="","",AND(BP75&gt;=BP$105,BP75&lt;=BP$104))</f>
        <v/>
      </c>
      <c r="BR75" s="386" t="str" cm="1">
        <f t="array" ref="BR75">IFERROR(INDEX('Contratações Governo'!$I$1:$I$1000,SMALL(IF(BR$1='Contratações Governo'!$G$1:$G$1000,ROW('Contratações Governo'!$G$1:$G$1000)-ROW('Contratações Governo'!$G$1)+1),ROW(37:37))),"")</f>
        <v/>
      </c>
      <c r="BS75" s="520" t="str">
        <f t="shared" si="575"/>
        <v/>
      </c>
    </row>
    <row r="76" spans="1:71" x14ac:dyDescent="0.25">
      <c r="A76" s="692"/>
      <c r="B76" s="383" t="str" cm="1">
        <f t="array" ref="B76">IFERROR(INDEX('Contratações Governo'!$I$1:$I$1000,SMALL(IF(B$1='Contratações Governo'!$G$1:$G$1000,ROW('Contratações Governo'!$G$1:$G$1000)-ROW('Contratações Governo'!$G$1)+1),ROW(38:38))),"")</f>
        <v/>
      </c>
      <c r="C76" s="495" t="str">
        <f t="shared" si="576"/>
        <v/>
      </c>
      <c r="D76" s="385" t="str" cm="1">
        <f t="array" ref="D76">IFERROR(INDEX('Contratações Governo'!$I$1:$I$1000,SMALL(IF(D$1='Contratações Governo'!$G$1:$G$1000,ROW('Contratações Governo'!$G$1:$G$1000)-ROW('Contratações Governo'!$G$1)+1),ROW(38:38))),"")</f>
        <v/>
      </c>
      <c r="E76" s="495" t="str">
        <f t="shared" si="577"/>
        <v/>
      </c>
      <c r="F76" s="385" t="str" cm="1">
        <f t="array" ref="F76">IFERROR(INDEX('Contratações Governo'!$I$1:$I$1000,SMALL(IF(F$1='Contratações Governo'!$G$1:$G$1000,ROW('Contratações Governo'!$G$1:$G$1000)-ROW('Contratações Governo'!$G$1)+1),ROW(38:38))),"")</f>
        <v/>
      </c>
      <c r="G76" s="495" t="str">
        <f t="shared" ref="G76" si="902">IF(F76="","",AND(F76&gt;=F$105,F76&lt;=F$104))</f>
        <v/>
      </c>
      <c r="H76" s="276" t="str" cm="1">
        <f t="array" ref="H76">IFERROR(INDEX('Contratações Governo'!$I$1:$I$1000,SMALL(IF(H$1='Contratações Governo'!$G$1:$G$1000,ROW('Contratações Governo'!$G$1:$G$1000)-ROW('Contratações Governo'!$G$1)+1),ROW(38:38))),"")</f>
        <v/>
      </c>
      <c r="I76" s="495" t="str">
        <f t="shared" ref="I76" si="903">IF(H76="","",AND(H76&gt;=H$105,H76&lt;=H$104))</f>
        <v/>
      </c>
      <c r="J76" s="386" t="str" cm="1">
        <f t="array" ref="J76">IFERROR(INDEX('Contratações Governo'!$I$1:$I$1000,SMALL(IF(J$1='Contratações Governo'!$G$1:$G$1000,ROW('Contratações Governo'!$G$1:$G$1000)-ROW('Contratações Governo'!$G$1)+1),ROW(38:38))),"")</f>
        <v/>
      </c>
      <c r="K76" s="495" t="str">
        <f t="shared" ref="K76" si="904">IF(J76="","",AND(J76&gt;=J$105,J76&lt;=J$104))</f>
        <v/>
      </c>
      <c r="L76" s="386" t="str" cm="1">
        <f t="array" ref="L76">IFERROR(INDEX('Contratações Governo'!$I$1:$I$1000,SMALL(IF(L$1='Contratações Governo'!$G$1:$G$1000,ROW('Contratações Governo'!$G$1:$G$1000)-ROW('Contratações Governo'!$G$1)+1),ROW(38:38))),"")</f>
        <v/>
      </c>
      <c r="M76" s="495" t="str">
        <f t="shared" ref="M76" si="905">IF(L76="","",AND(L76&gt;=L$105,L76&lt;=L$104))</f>
        <v/>
      </c>
      <c r="N76" s="383" t="str" cm="1">
        <f t="array" ref="N76">IFERROR(INDEX('Contratações Governo'!$I$1:$I$1000,SMALL(IF(N$1='Contratações Governo'!$G$1:$G$1000,ROW('Contratações Governo'!$G$1:$G$1000)-ROW('Contratações Governo'!$G$1)+1),ROW(38:38))),"")</f>
        <v/>
      </c>
      <c r="O76" s="495" t="str">
        <f t="shared" si="549"/>
        <v/>
      </c>
      <c r="P76" s="276" t="str" cm="1">
        <f t="array" ref="P76">IFERROR(INDEX('Contratações Governo'!$I$1:$I$1000,SMALL(IF(P$1='Contratações Governo'!$G$1:$G$1000,ROW('Contratações Governo'!$G$1:$G$1000)-ROW('Contratações Governo'!$G$1)+1),ROW(38:38))),"")</f>
        <v/>
      </c>
      <c r="Q76" s="495" t="str">
        <f t="shared" si="550"/>
        <v/>
      </c>
      <c r="R76" s="386" t="str" cm="1">
        <f t="array" ref="R76">IFERROR(INDEX('Contratações Governo'!$I$1:$I$1000,SMALL(IF(R$1='Contratações Governo'!$G$1:$G$1000,ROW('Contratações Governo'!$G$1:$G$1000)-ROW('Contratações Governo'!$G$1)+1),ROW(38:38))),"")</f>
        <v/>
      </c>
      <c r="S76" s="495" t="str">
        <f t="shared" si="551"/>
        <v/>
      </c>
      <c r="T76" s="386" t="str" cm="1">
        <f t="array" ref="T76">IFERROR(INDEX('Contratações Governo'!$I$1:$I$1000,SMALL(IF(T$1='Contratações Governo'!$G$1:$G$1000,ROW('Contratações Governo'!$G$1:$G$1000)-ROW('Contratações Governo'!$G$1)+1),ROW(38:38))),"")</f>
        <v/>
      </c>
      <c r="U76" s="495" t="str">
        <f t="shared" ref="U76" si="906">IF(T76="","",AND(T76&gt;=T$105,T76&lt;=T$104))</f>
        <v/>
      </c>
      <c r="V76" s="383" t="str" cm="1">
        <f t="array" ref="V76">IFERROR(INDEX('Contratações Governo'!$I$1:$I$1000,SMALL(IF(V$1='Contratações Governo'!$G$1:$G$1000,ROW('Contratações Governo'!$G$1:$G$1000)-ROW('Contratações Governo'!$G$1)+1),ROW(38:38))),"")</f>
        <v/>
      </c>
      <c r="W76" s="495" t="str">
        <f t="shared" ref="W76" si="907">IF(V76="","",AND(V76&gt;=V$105,V76&lt;=V$104))</f>
        <v/>
      </c>
      <c r="X76" s="276" t="str" cm="1">
        <f t="array" ref="X76">IFERROR(INDEX('Contratações Governo'!$I$1:$I$1000,SMALL(IF(X$1='Contratações Governo'!$G$1:$G$1000,ROW('Contratações Governo'!$G$1:$G$1000)-ROW('Contratações Governo'!$G$1)+1),ROW(38:38))),"")</f>
        <v/>
      </c>
      <c r="Y76" s="495" t="str">
        <f t="shared" si="553"/>
        <v/>
      </c>
      <c r="Z76" s="386" t="str" cm="1">
        <f t="array" ref="Z76">IFERROR(INDEX('Contratações Governo'!$I$1:$I$1000,SMALL(IF(Z$1='Contratações Governo'!$G$1:$G$1000,ROW('Contratações Governo'!$G$1:$G$1000)-ROW('Contratações Governo'!$G$1)+1),ROW(38:38))),"")</f>
        <v/>
      </c>
      <c r="AA76" s="495" t="str">
        <f t="shared" si="554"/>
        <v/>
      </c>
      <c r="AB76" s="386" t="str" cm="1">
        <f t="array" ref="AB76">IFERROR(INDEX('Contratações Governo'!$I$1:$I$1000,SMALL(IF(AB$1='Contratações Governo'!$G$1:$G$1000,ROW('Contratações Governo'!$G$1:$G$1000)-ROW('Contratações Governo'!$G$1)+1),ROW(38:38))),"")</f>
        <v/>
      </c>
      <c r="AC76" s="495" t="str">
        <f t="shared" si="555"/>
        <v/>
      </c>
      <c r="AD76" s="383" t="str" cm="1">
        <f t="array" ref="AD76">IFERROR(INDEX('Contratações Governo'!$I$1:$I$1000,SMALL(IF(AD$1='Contratações Governo'!$G$1:$G$1000,ROW('Contratações Governo'!$G$1:$G$1000)-ROW('Contratações Governo'!$G$1)+1),ROW(38:38))),"")</f>
        <v/>
      </c>
      <c r="AE76" s="495" t="str">
        <f t="shared" si="556"/>
        <v/>
      </c>
      <c r="AF76" s="385" t="str" cm="1">
        <f t="array" ref="AF76">IFERROR(INDEX('Contratações Governo'!$I$1:$I$1000,SMALL(IF(AF$1='Contratações Governo'!$G$1:$G$1000,ROW('Contratações Governo'!$G$1:$G$1000)-ROW('Contratações Governo'!$G$1)+1),ROW(38:38))),"")</f>
        <v/>
      </c>
      <c r="AG76" s="495" t="str">
        <f t="shared" si="557"/>
        <v/>
      </c>
      <c r="AH76" s="385" t="str" cm="1">
        <f t="array" ref="AH76">IFERROR(INDEX('Contratações Governo'!$I$1:$I$1000,SMALL(IF(AH$1='Contratações Governo'!$G$1:$G$1000,ROW('Contratações Governo'!$G$1:$G$1000)-ROW('Contratações Governo'!$G$1)+1),ROW(38:38))),"")</f>
        <v/>
      </c>
      <c r="AI76" s="495" t="str">
        <f t="shared" si="558"/>
        <v/>
      </c>
      <c r="AJ76" s="276" t="str" cm="1">
        <f t="array" ref="AJ76">IFERROR(INDEX('Contratações Governo'!$I$1:$I$1000,SMALL(IF(AJ$1='Contratações Governo'!$G$1:$G$1000,ROW('Contratações Governo'!$G$1:$G$1000)-ROW('Contratações Governo'!$G$1)+1),ROW(38:38))),"")</f>
        <v/>
      </c>
      <c r="AK76" s="495" t="str">
        <f t="shared" si="559"/>
        <v/>
      </c>
      <c r="AL76" s="386" t="str" cm="1">
        <f t="array" ref="AL76">IFERROR(INDEX('Contratações Governo'!$I$1:$I$1000,SMALL(IF(AL$1='Contratações Governo'!$G$1:$G$1000,ROW('Contratações Governo'!$G$1:$G$1000)-ROW('Contratações Governo'!$G$1)+1),ROW(38:38))),"")</f>
        <v/>
      </c>
      <c r="AM76" s="495" t="str">
        <f t="shared" si="560"/>
        <v/>
      </c>
      <c r="AN76" s="386" t="str" cm="1">
        <f t="array" ref="AN76">IFERROR(INDEX('Contratações Governo'!$I$1:$I$1000,SMALL(IF(AN$1='Contratações Governo'!$G$1:$G$1000,ROW('Contratações Governo'!$G$1:$G$1000)-ROW('Contratações Governo'!$G$1)+1),ROW(38:38))),"")</f>
        <v/>
      </c>
      <c r="AO76" s="495" t="str">
        <f t="shared" si="561"/>
        <v/>
      </c>
      <c r="AP76" s="383" t="str" cm="1">
        <f t="array" ref="AP76">IFERROR(INDEX('Contratações Governo'!$I$1:$I$1000,SMALL(IF(AP$1='Contratações Governo'!$G$1:$G$1000,ROW('Contratações Governo'!$G$1:$G$1000)-ROW('Contratações Governo'!$G$1)+1),ROW(38:38))),"")</f>
        <v/>
      </c>
      <c r="AQ76" s="495" t="str">
        <f t="shared" si="562"/>
        <v/>
      </c>
      <c r="AR76" s="385" t="str" cm="1">
        <f t="array" ref="AR76">IFERROR(INDEX('Contratações Governo'!$I$1:$I$1000,SMALL(IF(AR$1='Contratações Governo'!$G$1:$G$1000,ROW('Contratações Governo'!$G$1:$G$1000)-ROW('Contratações Governo'!$G$1)+1),ROW(38:38))),"")</f>
        <v/>
      </c>
      <c r="AS76" s="495" t="str">
        <f t="shared" si="563"/>
        <v/>
      </c>
      <c r="AT76" s="385" t="str" cm="1">
        <f t="array" ref="AT76">IFERROR(INDEX('Contratações Governo'!$I$1:$I$1000,SMALL(IF(AT$1='Contratações Governo'!$G$1:$G$1000,ROW('Contratações Governo'!$G$1:$G$1000)-ROW('Contratações Governo'!$G$1)+1),ROW(38:38))),"")</f>
        <v/>
      </c>
      <c r="AU76" s="495" t="str">
        <f t="shared" si="564"/>
        <v/>
      </c>
      <c r="AV76" s="276" t="str" cm="1">
        <f t="array" ref="AV76">IFERROR(INDEX('Contratações Governo'!$I$1:$I$1000,SMALL(IF(AV$1='Contratações Governo'!$G$1:$G$1000,ROW('Contratações Governo'!$G$1:$G$1000)-ROW('Contratações Governo'!$G$1)+1),ROW(38:38))),"")</f>
        <v/>
      </c>
      <c r="AW76" s="495" t="str">
        <f t="shared" si="565"/>
        <v/>
      </c>
      <c r="AX76" s="386" t="str" cm="1">
        <f t="array" ref="AX76">IFERROR(INDEX('Contratações Governo'!$I$1:$I$1000,SMALL(IF(AX$1='Contratações Governo'!$G$1:$G$1000,ROW('Contratações Governo'!$G$1:$G$1000)-ROW('Contratações Governo'!$G$1)+1),ROW(38:38))),"")</f>
        <v/>
      </c>
      <c r="AY76" s="495" t="str">
        <f t="shared" si="566"/>
        <v/>
      </c>
      <c r="AZ76" s="386" t="str" cm="1">
        <f t="array" ref="AZ76">IFERROR(INDEX('Contratações Governo'!$I$1:$I$1000,SMALL(IF(AZ$1='Contratações Governo'!$G$1:$G$1000,ROW('Contratações Governo'!$G$1:$G$1000)-ROW('Contratações Governo'!$G$1)+1),ROW(38:38))),"")</f>
        <v/>
      </c>
      <c r="BA76" s="495" t="str">
        <f t="shared" ref="BA76" si="908">IF(AZ76="","",AND(AZ76&gt;=AZ$105,AZ76&lt;=AZ$104))</f>
        <v/>
      </c>
      <c r="BB76" s="383" t="str" cm="1">
        <f t="array" ref="BB76">IFERROR(INDEX('Contratações Governo'!$I$1:$I$1000,SMALL(IF(BB$1='Contratações Governo'!$G$1:$G$1000,ROW('Contratações Governo'!$G$1:$G$1000)-ROW('Contratações Governo'!$G$1)+1),ROW(38:38))),"")</f>
        <v/>
      </c>
      <c r="BC76" s="495" t="str">
        <f t="shared" ref="BC76" si="909">IF(BB76="","",AND(BB76&gt;=BB$105,BB76&lt;=BB$104))</f>
        <v/>
      </c>
      <c r="BD76" s="385" t="str" cm="1">
        <f t="array" ref="BD76">IFERROR(INDEX('Contratações Governo'!$I$1:$I$1000,SMALL(IF(BD$1='Contratações Governo'!$G$1:$G$1000,ROW('Contratações Governo'!$G$1:$G$1000)-ROW('Contratações Governo'!$G$1)+1),ROW(38:38))),"")</f>
        <v/>
      </c>
      <c r="BE76" s="495" t="str">
        <f t="shared" si="568"/>
        <v/>
      </c>
      <c r="BF76" s="385" t="str" cm="1">
        <f t="array" ref="BF76">IFERROR(INDEX('Contratações Governo'!$I$1:$I$1000,SMALL(IF(BF$1='Contratações Governo'!$G$1:$G$1000,ROW('Contratações Governo'!$G$1:$G$1000)-ROW('Contratações Governo'!$G$1)+1),ROW(38:38))),"")</f>
        <v/>
      </c>
      <c r="BG76" s="495" t="str">
        <f t="shared" si="569"/>
        <v/>
      </c>
      <c r="BH76" s="276" t="str" cm="1">
        <f t="array" ref="BH76">IFERROR(INDEX('Contratações Governo'!$I$1:$I$1000,SMALL(IF(BH$1='Contratações Governo'!$G$1:$G$1000,ROW('Contratações Governo'!$G$1:$G$1000)-ROW('Contratações Governo'!$G$1)+1),ROW(38:38))),"")</f>
        <v/>
      </c>
      <c r="BI76" s="495" t="str">
        <f t="shared" si="570"/>
        <v/>
      </c>
      <c r="BJ76" s="386" t="str" cm="1">
        <f t="array" ref="BJ76">IFERROR(INDEX('Contratações Governo'!$I$1:$I$1000,SMALL(IF(BJ$1='Contratações Governo'!$G$1:$G$1000,ROW('Contratações Governo'!$G$1:$G$1000)-ROW('Contratações Governo'!$G$1)+1),ROW(38:38))),"")</f>
        <v/>
      </c>
      <c r="BK76" s="495" t="str">
        <f t="shared" si="571"/>
        <v/>
      </c>
      <c r="BL76" s="386" t="str" cm="1">
        <f t="array" ref="BL76">IFERROR(INDEX('Contratações Governo'!$I$1:$I$1000,SMALL(IF(BL$1='Contratações Governo'!$G$1:$G$1000,ROW('Contratações Governo'!$G$1:$G$1000)-ROW('Contratações Governo'!$G$1)+1),ROW(38:38))),"")</f>
        <v/>
      </c>
      <c r="BM76" s="495" t="str">
        <f t="shared" si="572"/>
        <v/>
      </c>
      <c r="BN76" s="383" t="str" cm="1">
        <f t="array" ref="BN76">IFERROR(INDEX('Contratações Governo'!$I$1:$I$1000,SMALL(IF(BN$1='Contratações Governo'!$G$1:$G$1000,ROW('Contratações Governo'!$G$1:$G$1000)-ROW('Contratações Governo'!$G$1)+1),ROW(38:38))),"")</f>
        <v/>
      </c>
      <c r="BO76" s="520" t="str">
        <f t="shared" si="573"/>
        <v/>
      </c>
      <c r="BP76" s="386" t="str" cm="1">
        <f t="array" ref="BP76">IFERROR(INDEX('Contratações Governo'!$I$1:$I$1000,SMALL(IF(BP$1='Contratações Governo'!$G$1:$G$1000,ROW('Contratações Governo'!$G$1:$G$1000)-ROW('Contratações Governo'!$G$1)+1),ROW(38:38))),"")</f>
        <v/>
      </c>
      <c r="BQ76" s="495" t="str">
        <f t="shared" ref="BQ76" si="910">IF(BP76="","",AND(BP76&gt;=BP$105,BP76&lt;=BP$104))</f>
        <v/>
      </c>
      <c r="BR76" s="386" t="str" cm="1">
        <f t="array" ref="BR76">IFERROR(INDEX('Contratações Governo'!$I$1:$I$1000,SMALL(IF(BR$1='Contratações Governo'!$G$1:$G$1000,ROW('Contratações Governo'!$G$1:$G$1000)-ROW('Contratações Governo'!$G$1)+1),ROW(38:38))),"")</f>
        <v/>
      </c>
      <c r="BS76" s="520" t="str">
        <f t="shared" si="575"/>
        <v/>
      </c>
    </row>
    <row r="77" spans="1:71" x14ac:dyDescent="0.25">
      <c r="A77" s="692"/>
      <c r="B77" s="383" t="str" cm="1">
        <f t="array" ref="B77">IFERROR(INDEX('Contratações Governo'!$I$1:$I$1000,SMALL(IF(B$1='Contratações Governo'!$G$1:$G$1000,ROW('Contratações Governo'!$G$1:$G$1000)-ROW('Contratações Governo'!$G$1)+1),ROW(39:39))),"")</f>
        <v/>
      </c>
      <c r="C77" s="495" t="str">
        <f t="shared" si="576"/>
        <v/>
      </c>
      <c r="D77" s="385" t="str" cm="1">
        <f t="array" ref="D77">IFERROR(INDEX('Contratações Governo'!$I$1:$I$1000,SMALL(IF(D$1='Contratações Governo'!$G$1:$G$1000,ROW('Contratações Governo'!$G$1:$G$1000)-ROW('Contratações Governo'!$G$1)+1),ROW(39:39))),"")</f>
        <v/>
      </c>
      <c r="E77" s="495" t="str">
        <f t="shared" si="577"/>
        <v/>
      </c>
      <c r="F77" s="385" t="str" cm="1">
        <f t="array" ref="F77">IFERROR(INDEX('Contratações Governo'!$I$1:$I$1000,SMALL(IF(F$1='Contratações Governo'!$G$1:$G$1000,ROW('Contratações Governo'!$G$1:$G$1000)-ROW('Contratações Governo'!$G$1)+1),ROW(39:39))),"")</f>
        <v/>
      </c>
      <c r="G77" s="495" t="str">
        <f t="shared" ref="G77" si="911">IF(F77="","",AND(F77&gt;=F$105,F77&lt;=F$104))</f>
        <v/>
      </c>
      <c r="H77" s="276" t="str" cm="1">
        <f t="array" ref="H77">IFERROR(INDEX('Contratações Governo'!$I$1:$I$1000,SMALL(IF(H$1='Contratações Governo'!$G$1:$G$1000,ROW('Contratações Governo'!$G$1:$G$1000)-ROW('Contratações Governo'!$G$1)+1),ROW(39:39))),"")</f>
        <v/>
      </c>
      <c r="I77" s="495" t="str">
        <f t="shared" ref="I77" si="912">IF(H77="","",AND(H77&gt;=H$105,H77&lt;=H$104))</f>
        <v/>
      </c>
      <c r="J77" s="386" t="str" cm="1">
        <f t="array" ref="J77">IFERROR(INDEX('Contratações Governo'!$I$1:$I$1000,SMALL(IF(J$1='Contratações Governo'!$G$1:$G$1000,ROW('Contratações Governo'!$G$1:$G$1000)-ROW('Contratações Governo'!$G$1)+1),ROW(39:39))),"")</f>
        <v/>
      </c>
      <c r="K77" s="495" t="str">
        <f t="shared" ref="K77" si="913">IF(J77="","",AND(J77&gt;=J$105,J77&lt;=J$104))</f>
        <v/>
      </c>
      <c r="L77" s="386" t="str" cm="1">
        <f t="array" ref="L77">IFERROR(INDEX('Contratações Governo'!$I$1:$I$1000,SMALL(IF(L$1='Contratações Governo'!$G$1:$G$1000,ROW('Contratações Governo'!$G$1:$G$1000)-ROW('Contratações Governo'!$G$1)+1),ROW(39:39))),"")</f>
        <v/>
      </c>
      <c r="M77" s="495" t="str">
        <f t="shared" ref="M77" si="914">IF(L77="","",AND(L77&gt;=L$105,L77&lt;=L$104))</f>
        <v/>
      </c>
      <c r="N77" s="383" t="str" cm="1">
        <f t="array" ref="N77">IFERROR(INDEX('Contratações Governo'!$I$1:$I$1000,SMALL(IF(N$1='Contratações Governo'!$G$1:$G$1000,ROW('Contratações Governo'!$G$1:$G$1000)-ROW('Contratações Governo'!$G$1)+1),ROW(39:39))),"")</f>
        <v/>
      </c>
      <c r="O77" s="495" t="str">
        <f t="shared" si="549"/>
        <v/>
      </c>
      <c r="P77" s="276" t="str" cm="1">
        <f t="array" ref="P77">IFERROR(INDEX('Contratações Governo'!$I$1:$I$1000,SMALL(IF(P$1='Contratações Governo'!$G$1:$G$1000,ROW('Contratações Governo'!$G$1:$G$1000)-ROW('Contratações Governo'!$G$1)+1),ROW(39:39))),"")</f>
        <v/>
      </c>
      <c r="Q77" s="495" t="str">
        <f t="shared" si="550"/>
        <v/>
      </c>
      <c r="R77" s="386" t="str" cm="1">
        <f t="array" ref="R77">IFERROR(INDEX('Contratações Governo'!$I$1:$I$1000,SMALL(IF(R$1='Contratações Governo'!$G$1:$G$1000,ROW('Contratações Governo'!$G$1:$G$1000)-ROW('Contratações Governo'!$G$1)+1),ROW(39:39))),"")</f>
        <v/>
      </c>
      <c r="S77" s="495" t="str">
        <f t="shared" si="551"/>
        <v/>
      </c>
      <c r="T77" s="386" t="str" cm="1">
        <f t="array" ref="T77">IFERROR(INDEX('Contratações Governo'!$I$1:$I$1000,SMALL(IF(T$1='Contratações Governo'!$G$1:$G$1000,ROW('Contratações Governo'!$G$1:$G$1000)-ROW('Contratações Governo'!$G$1)+1),ROW(39:39))),"")</f>
        <v/>
      </c>
      <c r="U77" s="495" t="str">
        <f t="shared" ref="U77" si="915">IF(T77="","",AND(T77&gt;=T$105,T77&lt;=T$104))</f>
        <v/>
      </c>
      <c r="V77" s="383" t="str" cm="1">
        <f t="array" ref="V77">IFERROR(INDEX('Contratações Governo'!$I$1:$I$1000,SMALL(IF(V$1='Contratações Governo'!$G$1:$G$1000,ROW('Contratações Governo'!$G$1:$G$1000)-ROW('Contratações Governo'!$G$1)+1),ROW(39:39))),"")</f>
        <v/>
      </c>
      <c r="W77" s="495" t="str">
        <f t="shared" ref="W77" si="916">IF(V77="","",AND(V77&gt;=V$105,V77&lt;=V$104))</f>
        <v/>
      </c>
      <c r="X77" s="276" t="str" cm="1">
        <f t="array" ref="X77">IFERROR(INDEX('Contratações Governo'!$I$1:$I$1000,SMALL(IF(X$1='Contratações Governo'!$G$1:$G$1000,ROW('Contratações Governo'!$G$1:$G$1000)-ROW('Contratações Governo'!$G$1)+1),ROW(39:39))),"")</f>
        <v/>
      </c>
      <c r="Y77" s="495" t="str">
        <f t="shared" si="553"/>
        <v/>
      </c>
      <c r="Z77" s="386" t="str" cm="1">
        <f t="array" ref="Z77">IFERROR(INDEX('Contratações Governo'!$I$1:$I$1000,SMALL(IF(Z$1='Contratações Governo'!$G$1:$G$1000,ROW('Contratações Governo'!$G$1:$G$1000)-ROW('Contratações Governo'!$G$1)+1),ROW(39:39))),"")</f>
        <v/>
      </c>
      <c r="AA77" s="495" t="str">
        <f t="shared" si="554"/>
        <v/>
      </c>
      <c r="AB77" s="386" t="str" cm="1">
        <f t="array" ref="AB77">IFERROR(INDEX('Contratações Governo'!$I$1:$I$1000,SMALL(IF(AB$1='Contratações Governo'!$G$1:$G$1000,ROW('Contratações Governo'!$G$1:$G$1000)-ROW('Contratações Governo'!$G$1)+1),ROW(39:39))),"")</f>
        <v/>
      </c>
      <c r="AC77" s="495" t="str">
        <f t="shared" si="555"/>
        <v/>
      </c>
      <c r="AD77" s="383" t="str" cm="1">
        <f t="array" ref="AD77">IFERROR(INDEX('Contratações Governo'!$I$1:$I$1000,SMALL(IF(AD$1='Contratações Governo'!$G$1:$G$1000,ROW('Contratações Governo'!$G$1:$G$1000)-ROW('Contratações Governo'!$G$1)+1),ROW(39:39))),"")</f>
        <v/>
      </c>
      <c r="AE77" s="495" t="str">
        <f t="shared" si="556"/>
        <v/>
      </c>
      <c r="AF77" s="385" t="str" cm="1">
        <f t="array" ref="AF77">IFERROR(INDEX('Contratações Governo'!$I$1:$I$1000,SMALL(IF(AF$1='Contratações Governo'!$G$1:$G$1000,ROW('Contratações Governo'!$G$1:$G$1000)-ROW('Contratações Governo'!$G$1)+1),ROW(39:39))),"")</f>
        <v/>
      </c>
      <c r="AG77" s="495" t="str">
        <f t="shared" si="557"/>
        <v/>
      </c>
      <c r="AH77" s="385" t="str" cm="1">
        <f t="array" ref="AH77">IFERROR(INDEX('Contratações Governo'!$I$1:$I$1000,SMALL(IF(AH$1='Contratações Governo'!$G$1:$G$1000,ROW('Contratações Governo'!$G$1:$G$1000)-ROW('Contratações Governo'!$G$1)+1),ROW(39:39))),"")</f>
        <v/>
      </c>
      <c r="AI77" s="495" t="str">
        <f t="shared" si="558"/>
        <v/>
      </c>
      <c r="AJ77" s="276" t="str" cm="1">
        <f t="array" ref="AJ77">IFERROR(INDEX('Contratações Governo'!$I$1:$I$1000,SMALL(IF(AJ$1='Contratações Governo'!$G$1:$G$1000,ROW('Contratações Governo'!$G$1:$G$1000)-ROW('Contratações Governo'!$G$1)+1),ROW(39:39))),"")</f>
        <v/>
      </c>
      <c r="AK77" s="495" t="str">
        <f t="shared" si="559"/>
        <v/>
      </c>
      <c r="AL77" s="386" t="str" cm="1">
        <f t="array" ref="AL77">IFERROR(INDEX('Contratações Governo'!$I$1:$I$1000,SMALL(IF(AL$1='Contratações Governo'!$G$1:$G$1000,ROW('Contratações Governo'!$G$1:$G$1000)-ROW('Contratações Governo'!$G$1)+1),ROW(39:39))),"")</f>
        <v/>
      </c>
      <c r="AM77" s="495" t="str">
        <f t="shared" si="560"/>
        <v/>
      </c>
      <c r="AN77" s="386" t="str" cm="1">
        <f t="array" ref="AN77">IFERROR(INDEX('Contratações Governo'!$I$1:$I$1000,SMALL(IF(AN$1='Contratações Governo'!$G$1:$G$1000,ROW('Contratações Governo'!$G$1:$G$1000)-ROW('Contratações Governo'!$G$1)+1),ROW(39:39))),"")</f>
        <v/>
      </c>
      <c r="AO77" s="495" t="str">
        <f t="shared" si="561"/>
        <v/>
      </c>
      <c r="AP77" s="383" t="str" cm="1">
        <f t="array" ref="AP77">IFERROR(INDEX('Contratações Governo'!$I$1:$I$1000,SMALL(IF(AP$1='Contratações Governo'!$G$1:$G$1000,ROW('Contratações Governo'!$G$1:$G$1000)-ROW('Contratações Governo'!$G$1)+1),ROW(39:39))),"")</f>
        <v/>
      </c>
      <c r="AQ77" s="495" t="str">
        <f t="shared" si="562"/>
        <v/>
      </c>
      <c r="AR77" s="385" t="str" cm="1">
        <f t="array" ref="AR77">IFERROR(INDEX('Contratações Governo'!$I$1:$I$1000,SMALL(IF(AR$1='Contratações Governo'!$G$1:$G$1000,ROW('Contratações Governo'!$G$1:$G$1000)-ROW('Contratações Governo'!$G$1)+1),ROW(39:39))),"")</f>
        <v/>
      </c>
      <c r="AS77" s="495" t="str">
        <f t="shared" si="563"/>
        <v/>
      </c>
      <c r="AT77" s="385" t="str" cm="1">
        <f t="array" ref="AT77">IFERROR(INDEX('Contratações Governo'!$I$1:$I$1000,SMALL(IF(AT$1='Contratações Governo'!$G$1:$G$1000,ROW('Contratações Governo'!$G$1:$G$1000)-ROW('Contratações Governo'!$G$1)+1),ROW(39:39))),"")</f>
        <v/>
      </c>
      <c r="AU77" s="495" t="str">
        <f t="shared" si="564"/>
        <v/>
      </c>
      <c r="AV77" s="276" t="str" cm="1">
        <f t="array" ref="AV77">IFERROR(INDEX('Contratações Governo'!$I$1:$I$1000,SMALL(IF(AV$1='Contratações Governo'!$G$1:$G$1000,ROW('Contratações Governo'!$G$1:$G$1000)-ROW('Contratações Governo'!$G$1)+1),ROW(39:39))),"")</f>
        <v/>
      </c>
      <c r="AW77" s="495" t="str">
        <f t="shared" si="565"/>
        <v/>
      </c>
      <c r="AX77" s="386" t="str" cm="1">
        <f t="array" ref="AX77">IFERROR(INDEX('Contratações Governo'!$I$1:$I$1000,SMALL(IF(AX$1='Contratações Governo'!$G$1:$G$1000,ROW('Contratações Governo'!$G$1:$G$1000)-ROW('Contratações Governo'!$G$1)+1),ROW(39:39))),"")</f>
        <v/>
      </c>
      <c r="AY77" s="495" t="str">
        <f t="shared" si="566"/>
        <v/>
      </c>
      <c r="AZ77" s="386" t="str" cm="1">
        <f t="array" ref="AZ77">IFERROR(INDEX('Contratações Governo'!$I$1:$I$1000,SMALL(IF(AZ$1='Contratações Governo'!$G$1:$G$1000,ROW('Contratações Governo'!$G$1:$G$1000)-ROW('Contratações Governo'!$G$1)+1),ROW(39:39))),"")</f>
        <v/>
      </c>
      <c r="BA77" s="495" t="str">
        <f t="shared" ref="BA77" si="917">IF(AZ77="","",AND(AZ77&gt;=AZ$105,AZ77&lt;=AZ$104))</f>
        <v/>
      </c>
      <c r="BB77" s="383" t="str" cm="1">
        <f t="array" ref="BB77">IFERROR(INDEX('Contratações Governo'!$I$1:$I$1000,SMALL(IF(BB$1='Contratações Governo'!$G$1:$G$1000,ROW('Contratações Governo'!$G$1:$G$1000)-ROW('Contratações Governo'!$G$1)+1),ROW(39:39))),"")</f>
        <v/>
      </c>
      <c r="BC77" s="495" t="str">
        <f t="shared" ref="BC77" si="918">IF(BB77="","",AND(BB77&gt;=BB$105,BB77&lt;=BB$104))</f>
        <v/>
      </c>
      <c r="BD77" s="385" t="str" cm="1">
        <f t="array" ref="BD77">IFERROR(INDEX('Contratações Governo'!$I$1:$I$1000,SMALL(IF(BD$1='Contratações Governo'!$G$1:$G$1000,ROW('Contratações Governo'!$G$1:$G$1000)-ROW('Contratações Governo'!$G$1)+1),ROW(39:39))),"")</f>
        <v/>
      </c>
      <c r="BE77" s="495" t="str">
        <f t="shared" si="568"/>
        <v/>
      </c>
      <c r="BF77" s="385" t="str" cm="1">
        <f t="array" ref="BF77">IFERROR(INDEX('Contratações Governo'!$I$1:$I$1000,SMALL(IF(BF$1='Contratações Governo'!$G$1:$G$1000,ROW('Contratações Governo'!$G$1:$G$1000)-ROW('Contratações Governo'!$G$1)+1),ROW(39:39))),"")</f>
        <v/>
      </c>
      <c r="BG77" s="495" t="str">
        <f t="shared" si="569"/>
        <v/>
      </c>
      <c r="BH77" s="276" t="str" cm="1">
        <f t="array" ref="BH77">IFERROR(INDEX('Contratações Governo'!$I$1:$I$1000,SMALL(IF(BH$1='Contratações Governo'!$G$1:$G$1000,ROW('Contratações Governo'!$G$1:$G$1000)-ROW('Contratações Governo'!$G$1)+1),ROW(39:39))),"")</f>
        <v/>
      </c>
      <c r="BI77" s="495" t="str">
        <f t="shared" si="570"/>
        <v/>
      </c>
      <c r="BJ77" s="386" t="str" cm="1">
        <f t="array" ref="BJ77">IFERROR(INDEX('Contratações Governo'!$I$1:$I$1000,SMALL(IF(BJ$1='Contratações Governo'!$G$1:$G$1000,ROW('Contratações Governo'!$G$1:$G$1000)-ROW('Contratações Governo'!$G$1)+1),ROW(39:39))),"")</f>
        <v/>
      </c>
      <c r="BK77" s="495" t="str">
        <f t="shared" si="571"/>
        <v/>
      </c>
      <c r="BL77" s="386" t="str" cm="1">
        <f t="array" ref="BL77">IFERROR(INDEX('Contratações Governo'!$I$1:$I$1000,SMALL(IF(BL$1='Contratações Governo'!$G$1:$G$1000,ROW('Contratações Governo'!$G$1:$G$1000)-ROW('Contratações Governo'!$G$1)+1),ROW(39:39))),"")</f>
        <v/>
      </c>
      <c r="BM77" s="495" t="str">
        <f t="shared" si="572"/>
        <v/>
      </c>
      <c r="BN77" s="383" t="str" cm="1">
        <f t="array" ref="BN77">IFERROR(INDEX('Contratações Governo'!$I$1:$I$1000,SMALL(IF(BN$1='Contratações Governo'!$G$1:$G$1000,ROW('Contratações Governo'!$G$1:$G$1000)-ROW('Contratações Governo'!$G$1)+1),ROW(39:39))),"")</f>
        <v/>
      </c>
      <c r="BO77" s="520" t="str">
        <f t="shared" si="573"/>
        <v/>
      </c>
      <c r="BP77" s="386" t="str" cm="1">
        <f t="array" ref="BP77">IFERROR(INDEX('Contratações Governo'!$I$1:$I$1000,SMALL(IF(BP$1='Contratações Governo'!$G$1:$G$1000,ROW('Contratações Governo'!$G$1:$G$1000)-ROW('Contratações Governo'!$G$1)+1),ROW(39:39))),"")</f>
        <v/>
      </c>
      <c r="BQ77" s="495" t="str">
        <f t="shared" ref="BQ77" si="919">IF(BP77="","",AND(BP77&gt;=BP$105,BP77&lt;=BP$104))</f>
        <v/>
      </c>
      <c r="BR77" s="386" t="str" cm="1">
        <f t="array" ref="BR77">IFERROR(INDEX('Contratações Governo'!$I$1:$I$1000,SMALL(IF(BR$1='Contratações Governo'!$G$1:$G$1000,ROW('Contratações Governo'!$G$1:$G$1000)-ROW('Contratações Governo'!$G$1)+1),ROW(39:39))),"")</f>
        <v/>
      </c>
      <c r="BS77" s="520" t="str">
        <f t="shared" si="575"/>
        <v/>
      </c>
    </row>
    <row r="78" spans="1:71" x14ac:dyDescent="0.25">
      <c r="A78" s="692"/>
      <c r="B78" s="383" t="str" cm="1">
        <f t="array" ref="B78">IFERROR(INDEX('Contratações Governo'!$I$1:$I$1000,SMALL(IF(B$1='Contratações Governo'!$G$1:$G$1000,ROW('Contratações Governo'!$G$1:$G$1000)-ROW('Contratações Governo'!$G$1)+1),ROW(40:40))),"")</f>
        <v/>
      </c>
      <c r="C78" s="495" t="str">
        <f t="shared" si="576"/>
        <v/>
      </c>
      <c r="D78" s="385" t="str" cm="1">
        <f t="array" ref="D78">IFERROR(INDEX('Contratações Governo'!$I$1:$I$1000,SMALL(IF(D$1='Contratações Governo'!$G$1:$G$1000,ROW('Contratações Governo'!$G$1:$G$1000)-ROW('Contratações Governo'!$G$1)+1),ROW(40:40))),"")</f>
        <v/>
      </c>
      <c r="E78" s="495" t="str">
        <f t="shared" si="577"/>
        <v/>
      </c>
      <c r="F78" s="385" t="str" cm="1">
        <f t="array" ref="F78">IFERROR(INDEX('Contratações Governo'!$I$1:$I$1000,SMALL(IF(F$1='Contratações Governo'!$G$1:$G$1000,ROW('Contratações Governo'!$G$1:$G$1000)-ROW('Contratações Governo'!$G$1)+1),ROW(40:40))),"")</f>
        <v/>
      </c>
      <c r="G78" s="495" t="str">
        <f t="shared" ref="G78" si="920">IF(F78="","",AND(F78&gt;=F$105,F78&lt;=F$104))</f>
        <v/>
      </c>
      <c r="H78" s="276" t="str" cm="1">
        <f t="array" ref="H78">IFERROR(INDEX('Contratações Governo'!$I$1:$I$1000,SMALL(IF(H$1='Contratações Governo'!$G$1:$G$1000,ROW('Contratações Governo'!$G$1:$G$1000)-ROW('Contratações Governo'!$G$1)+1),ROW(40:40))),"")</f>
        <v/>
      </c>
      <c r="I78" s="495" t="str">
        <f t="shared" ref="I78" si="921">IF(H78="","",AND(H78&gt;=H$105,H78&lt;=H$104))</f>
        <v/>
      </c>
      <c r="J78" s="386" t="str" cm="1">
        <f t="array" ref="J78">IFERROR(INDEX('Contratações Governo'!$I$1:$I$1000,SMALL(IF(J$1='Contratações Governo'!$G$1:$G$1000,ROW('Contratações Governo'!$G$1:$G$1000)-ROW('Contratações Governo'!$G$1)+1),ROW(40:40))),"")</f>
        <v/>
      </c>
      <c r="K78" s="495" t="str">
        <f t="shared" ref="K78" si="922">IF(J78="","",AND(J78&gt;=J$105,J78&lt;=J$104))</f>
        <v/>
      </c>
      <c r="L78" s="386" t="str" cm="1">
        <f t="array" ref="L78">IFERROR(INDEX('Contratações Governo'!$I$1:$I$1000,SMALL(IF(L$1='Contratações Governo'!$G$1:$G$1000,ROW('Contratações Governo'!$G$1:$G$1000)-ROW('Contratações Governo'!$G$1)+1),ROW(40:40))),"")</f>
        <v/>
      </c>
      <c r="M78" s="495" t="str">
        <f t="shared" ref="M78" si="923">IF(L78="","",AND(L78&gt;=L$105,L78&lt;=L$104))</f>
        <v/>
      </c>
      <c r="N78" s="383" t="str" cm="1">
        <f t="array" ref="N78">IFERROR(INDEX('Contratações Governo'!$I$1:$I$1000,SMALL(IF(N$1='Contratações Governo'!$G$1:$G$1000,ROW('Contratações Governo'!$G$1:$G$1000)-ROW('Contratações Governo'!$G$1)+1),ROW(40:40))),"")</f>
        <v/>
      </c>
      <c r="O78" s="495" t="str">
        <f t="shared" si="549"/>
        <v/>
      </c>
      <c r="P78" s="276" t="str" cm="1">
        <f t="array" ref="P78">IFERROR(INDEX('Contratações Governo'!$I$1:$I$1000,SMALL(IF(P$1='Contratações Governo'!$G$1:$G$1000,ROW('Contratações Governo'!$G$1:$G$1000)-ROW('Contratações Governo'!$G$1)+1),ROW(40:40))),"")</f>
        <v/>
      </c>
      <c r="Q78" s="495" t="str">
        <f t="shared" si="550"/>
        <v/>
      </c>
      <c r="R78" s="386" t="str" cm="1">
        <f t="array" ref="R78">IFERROR(INDEX('Contratações Governo'!$I$1:$I$1000,SMALL(IF(R$1='Contratações Governo'!$G$1:$G$1000,ROW('Contratações Governo'!$G$1:$G$1000)-ROW('Contratações Governo'!$G$1)+1),ROW(40:40))),"")</f>
        <v/>
      </c>
      <c r="S78" s="495" t="str">
        <f t="shared" si="551"/>
        <v/>
      </c>
      <c r="T78" s="386" t="str" cm="1">
        <f t="array" ref="T78">IFERROR(INDEX('Contratações Governo'!$I$1:$I$1000,SMALL(IF(T$1='Contratações Governo'!$G$1:$G$1000,ROW('Contratações Governo'!$G$1:$G$1000)-ROW('Contratações Governo'!$G$1)+1),ROW(40:40))),"")</f>
        <v/>
      </c>
      <c r="U78" s="495" t="str">
        <f t="shared" ref="U78" si="924">IF(T78="","",AND(T78&gt;=T$105,T78&lt;=T$104))</f>
        <v/>
      </c>
      <c r="V78" s="383" t="str" cm="1">
        <f t="array" ref="V78">IFERROR(INDEX('Contratações Governo'!$I$1:$I$1000,SMALL(IF(V$1='Contratações Governo'!$G$1:$G$1000,ROW('Contratações Governo'!$G$1:$G$1000)-ROW('Contratações Governo'!$G$1)+1),ROW(40:40))),"")</f>
        <v/>
      </c>
      <c r="W78" s="495" t="str">
        <f t="shared" ref="W78" si="925">IF(V78="","",AND(V78&gt;=V$105,V78&lt;=V$104))</f>
        <v/>
      </c>
      <c r="X78" s="276" t="str" cm="1">
        <f t="array" ref="X78">IFERROR(INDEX('Contratações Governo'!$I$1:$I$1000,SMALL(IF(X$1='Contratações Governo'!$G$1:$G$1000,ROW('Contratações Governo'!$G$1:$G$1000)-ROW('Contratações Governo'!$G$1)+1),ROW(40:40))),"")</f>
        <v/>
      </c>
      <c r="Y78" s="495" t="str">
        <f t="shared" si="553"/>
        <v/>
      </c>
      <c r="Z78" s="386" t="str" cm="1">
        <f t="array" ref="Z78">IFERROR(INDEX('Contratações Governo'!$I$1:$I$1000,SMALL(IF(Z$1='Contratações Governo'!$G$1:$G$1000,ROW('Contratações Governo'!$G$1:$G$1000)-ROW('Contratações Governo'!$G$1)+1),ROW(40:40))),"")</f>
        <v/>
      </c>
      <c r="AA78" s="495" t="str">
        <f t="shared" si="554"/>
        <v/>
      </c>
      <c r="AB78" s="386" t="str" cm="1">
        <f t="array" ref="AB78">IFERROR(INDEX('Contratações Governo'!$I$1:$I$1000,SMALL(IF(AB$1='Contratações Governo'!$G$1:$G$1000,ROW('Contratações Governo'!$G$1:$G$1000)-ROW('Contratações Governo'!$G$1)+1),ROW(40:40))),"")</f>
        <v/>
      </c>
      <c r="AC78" s="495" t="str">
        <f t="shared" si="555"/>
        <v/>
      </c>
      <c r="AD78" s="383" t="str" cm="1">
        <f t="array" ref="AD78">IFERROR(INDEX('Contratações Governo'!$I$1:$I$1000,SMALL(IF(AD$1='Contratações Governo'!$G$1:$G$1000,ROW('Contratações Governo'!$G$1:$G$1000)-ROW('Contratações Governo'!$G$1)+1),ROW(40:40))),"")</f>
        <v/>
      </c>
      <c r="AE78" s="495" t="str">
        <f t="shared" si="556"/>
        <v/>
      </c>
      <c r="AF78" s="385" t="str" cm="1">
        <f t="array" ref="AF78">IFERROR(INDEX('Contratações Governo'!$I$1:$I$1000,SMALL(IF(AF$1='Contratações Governo'!$G$1:$G$1000,ROW('Contratações Governo'!$G$1:$G$1000)-ROW('Contratações Governo'!$G$1)+1),ROW(40:40))),"")</f>
        <v/>
      </c>
      <c r="AG78" s="495" t="str">
        <f t="shared" si="557"/>
        <v/>
      </c>
      <c r="AH78" s="385" t="str" cm="1">
        <f t="array" ref="AH78">IFERROR(INDEX('Contratações Governo'!$I$1:$I$1000,SMALL(IF(AH$1='Contratações Governo'!$G$1:$G$1000,ROW('Contratações Governo'!$G$1:$G$1000)-ROW('Contratações Governo'!$G$1)+1),ROW(40:40))),"")</f>
        <v/>
      </c>
      <c r="AI78" s="495" t="str">
        <f t="shared" si="558"/>
        <v/>
      </c>
      <c r="AJ78" s="276" t="str" cm="1">
        <f t="array" ref="AJ78">IFERROR(INDEX('Contratações Governo'!$I$1:$I$1000,SMALL(IF(AJ$1='Contratações Governo'!$G$1:$G$1000,ROW('Contratações Governo'!$G$1:$G$1000)-ROW('Contratações Governo'!$G$1)+1),ROW(40:40))),"")</f>
        <v/>
      </c>
      <c r="AK78" s="495" t="str">
        <f t="shared" si="559"/>
        <v/>
      </c>
      <c r="AL78" s="386" t="str" cm="1">
        <f t="array" ref="AL78">IFERROR(INDEX('Contratações Governo'!$I$1:$I$1000,SMALL(IF(AL$1='Contratações Governo'!$G$1:$G$1000,ROW('Contratações Governo'!$G$1:$G$1000)-ROW('Contratações Governo'!$G$1)+1),ROW(40:40))),"")</f>
        <v/>
      </c>
      <c r="AM78" s="495" t="str">
        <f t="shared" si="560"/>
        <v/>
      </c>
      <c r="AN78" s="386" t="str" cm="1">
        <f t="array" ref="AN78">IFERROR(INDEX('Contratações Governo'!$I$1:$I$1000,SMALL(IF(AN$1='Contratações Governo'!$G$1:$G$1000,ROW('Contratações Governo'!$G$1:$G$1000)-ROW('Contratações Governo'!$G$1)+1),ROW(40:40))),"")</f>
        <v/>
      </c>
      <c r="AO78" s="495" t="str">
        <f t="shared" si="561"/>
        <v/>
      </c>
      <c r="AP78" s="383" t="str" cm="1">
        <f t="array" ref="AP78">IFERROR(INDEX('Contratações Governo'!$I$1:$I$1000,SMALL(IF(AP$1='Contratações Governo'!$G$1:$G$1000,ROW('Contratações Governo'!$G$1:$G$1000)-ROW('Contratações Governo'!$G$1)+1),ROW(40:40))),"")</f>
        <v/>
      </c>
      <c r="AQ78" s="495" t="str">
        <f t="shared" si="562"/>
        <v/>
      </c>
      <c r="AR78" s="385" t="str" cm="1">
        <f t="array" ref="AR78">IFERROR(INDEX('Contratações Governo'!$I$1:$I$1000,SMALL(IF(AR$1='Contratações Governo'!$G$1:$G$1000,ROW('Contratações Governo'!$G$1:$G$1000)-ROW('Contratações Governo'!$G$1)+1),ROW(40:40))),"")</f>
        <v/>
      </c>
      <c r="AS78" s="495" t="str">
        <f t="shared" si="563"/>
        <v/>
      </c>
      <c r="AT78" s="385" t="str" cm="1">
        <f t="array" ref="AT78">IFERROR(INDEX('Contratações Governo'!$I$1:$I$1000,SMALL(IF(AT$1='Contratações Governo'!$G$1:$G$1000,ROW('Contratações Governo'!$G$1:$G$1000)-ROW('Contratações Governo'!$G$1)+1),ROW(40:40))),"")</f>
        <v/>
      </c>
      <c r="AU78" s="495" t="str">
        <f t="shared" si="564"/>
        <v/>
      </c>
      <c r="AV78" s="276" t="str" cm="1">
        <f t="array" ref="AV78">IFERROR(INDEX('Contratações Governo'!$I$1:$I$1000,SMALL(IF(AV$1='Contratações Governo'!$G$1:$G$1000,ROW('Contratações Governo'!$G$1:$G$1000)-ROW('Contratações Governo'!$G$1)+1),ROW(40:40))),"")</f>
        <v/>
      </c>
      <c r="AW78" s="495" t="str">
        <f t="shared" si="565"/>
        <v/>
      </c>
      <c r="AX78" s="386" t="str" cm="1">
        <f t="array" ref="AX78">IFERROR(INDEX('Contratações Governo'!$I$1:$I$1000,SMALL(IF(AX$1='Contratações Governo'!$G$1:$G$1000,ROW('Contratações Governo'!$G$1:$G$1000)-ROW('Contratações Governo'!$G$1)+1),ROW(40:40))),"")</f>
        <v/>
      </c>
      <c r="AY78" s="495" t="str">
        <f t="shared" si="566"/>
        <v/>
      </c>
      <c r="AZ78" s="386" t="str" cm="1">
        <f t="array" ref="AZ78">IFERROR(INDEX('Contratações Governo'!$I$1:$I$1000,SMALL(IF(AZ$1='Contratações Governo'!$G$1:$G$1000,ROW('Contratações Governo'!$G$1:$G$1000)-ROW('Contratações Governo'!$G$1)+1),ROW(40:40))),"")</f>
        <v/>
      </c>
      <c r="BA78" s="495" t="str">
        <f t="shared" ref="BA78" si="926">IF(AZ78="","",AND(AZ78&gt;=AZ$105,AZ78&lt;=AZ$104))</f>
        <v/>
      </c>
      <c r="BB78" s="383" t="str" cm="1">
        <f t="array" ref="BB78">IFERROR(INDEX('Contratações Governo'!$I$1:$I$1000,SMALL(IF(BB$1='Contratações Governo'!$G$1:$G$1000,ROW('Contratações Governo'!$G$1:$G$1000)-ROW('Contratações Governo'!$G$1)+1),ROW(40:40))),"")</f>
        <v/>
      </c>
      <c r="BC78" s="495" t="str">
        <f t="shared" ref="BC78" si="927">IF(BB78="","",AND(BB78&gt;=BB$105,BB78&lt;=BB$104))</f>
        <v/>
      </c>
      <c r="BD78" s="385" t="str" cm="1">
        <f t="array" ref="BD78">IFERROR(INDEX('Contratações Governo'!$I$1:$I$1000,SMALL(IF(BD$1='Contratações Governo'!$G$1:$G$1000,ROW('Contratações Governo'!$G$1:$G$1000)-ROW('Contratações Governo'!$G$1)+1),ROW(40:40))),"")</f>
        <v/>
      </c>
      <c r="BE78" s="495" t="str">
        <f t="shared" si="568"/>
        <v/>
      </c>
      <c r="BF78" s="385" t="str" cm="1">
        <f t="array" ref="BF78">IFERROR(INDEX('Contratações Governo'!$I$1:$I$1000,SMALL(IF(BF$1='Contratações Governo'!$G$1:$G$1000,ROW('Contratações Governo'!$G$1:$G$1000)-ROW('Contratações Governo'!$G$1)+1),ROW(40:40))),"")</f>
        <v/>
      </c>
      <c r="BG78" s="495" t="str">
        <f t="shared" si="569"/>
        <v/>
      </c>
      <c r="BH78" s="276" t="str" cm="1">
        <f t="array" ref="BH78">IFERROR(INDEX('Contratações Governo'!$I$1:$I$1000,SMALL(IF(BH$1='Contratações Governo'!$G$1:$G$1000,ROW('Contratações Governo'!$G$1:$G$1000)-ROW('Contratações Governo'!$G$1)+1),ROW(40:40))),"")</f>
        <v/>
      </c>
      <c r="BI78" s="495" t="str">
        <f t="shared" si="570"/>
        <v/>
      </c>
      <c r="BJ78" s="386" t="str" cm="1">
        <f t="array" ref="BJ78">IFERROR(INDEX('Contratações Governo'!$I$1:$I$1000,SMALL(IF(BJ$1='Contratações Governo'!$G$1:$G$1000,ROW('Contratações Governo'!$G$1:$G$1000)-ROW('Contratações Governo'!$G$1)+1),ROW(40:40))),"")</f>
        <v/>
      </c>
      <c r="BK78" s="495" t="str">
        <f t="shared" si="571"/>
        <v/>
      </c>
      <c r="BL78" s="386" t="str" cm="1">
        <f t="array" ref="BL78">IFERROR(INDEX('Contratações Governo'!$I$1:$I$1000,SMALL(IF(BL$1='Contratações Governo'!$G$1:$G$1000,ROW('Contratações Governo'!$G$1:$G$1000)-ROW('Contratações Governo'!$G$1)+1),ROW(40:40))),"")</f>
        <v/>
      </c>
      <c r="BM78" s="495" t="str">
        <f t="shared" si="572"/>
        <v/>
      </c>
      <c r="BN78" s="383" t="str" cm="1">
        <f t="array" ref="BN78">IFERROR(INDEX('Contratações Governo'!$I$1:$I$1000,SMALL(IF(BN$1='Contratações Governo'!$G$1:$G$1000,ROW('Contratações Governo'!$G$1:$G$1000)-ROW('Contratações Governo'!$G$1)+1),ROW(40:40))),"")</f>
        <v/>
      </c>
      <c r="BO78" s="520" t="str">
        <f t="shared" si="573"/>
        <v/>
      </c>
      <c r="BP78" s="386" t="str" cm="1">
        <f t="array" ref="BP78">IFERROR(INDEX('Contratações Governo'!$I$1:$I$1000,SMALL(IF(BP$1='Contratações Governo'!$G$1:$G$1000,ROW('Contratações Governo'!$G$1:$G$1000)-ROW('Contratações Governo'!$G$1)+1),ROW(40:40))),"")</f>
        <v/>
      </c>
      <c r="BQ78" s="495" t="str">
        <f t="shared" ref="BQ78" si="928">IF(BP78="","",AND(BP78&gt;=BP$105,BP78&lt;=BP$104))</f>
        <v/>
      </c>
      <c r="BR78" s="386" t="str" cm="1">
        <f t="array" ref="BR78">IFERROR(INDEX('Contratações Governo'!$I$1:$I$1000,SMALL(IF(BR$1='Contratações Governo'!$G$1:$G$1000,ROW('Contratações Governo'!$G$1:$G$1000)-ROW('Contratações Governo'!$G$1)+1),ROW(40:40))),"")</f>
        <v/>
      </c>
      <c r="BS78" s="520" t="str">
        <f t="shared" si="575"/>
        <v/>
      </c>
    </row>
    <row r="79" spans="1:71" x14ac:dyDescent="0.25">
      <c r="A79" s="692"/>
      <c r="B79" s="383" t="str" cm="1">
        <f t="array" ref="B79">IFERROR(INDEX('Contratações Governo'!$I$1:$I$1000,SMALL(IF(B$1='Contratações Governo'!$G$1:$G$1000,ROW('Contratações Governo'!$G$1:$G$1000)-ROW('Contratações Governo'!$G$1)+1),ROW(41:41))),"")</f>
        <v/>
      </c>
      <c r="C79" s="495" t="str">
        <f t="shared" si="576"/>
        <v/>
      </c>
      <c r="D79" s="385" t="str" cm="1">
        <f t="array" ref="D79">IFERROR(INDEX('Contratações Governo'!$I$1:$I$1000,SMALL(IF(D$1='Contratações Governo'!$G$1:$G$1000,ROW('Contratações Governo'!$G$1:$G$1000)-ROW('Contratações Governo'!$G$1)+1),ROW(41:41))),"")</f>
        <v/>
      </c>
      <c r="E79" s="495" t="str">
        <f t="shared" si="577"/>
        <v/>
      </c>
      <c r="F79" s="385" t="str" cm="1">
        <f t="array" ref="F79">IFERROR(INDEX('Contratações Governo'!$I$1:$I$1000,SMALL(IF(F$1='Contratações Governo'!$G$1:$G$1000,ROW('Contratações Governo'!$G$1:$G$1000)-ROW('Contratações Governo'!$G$1)+1),ROW(41:41))),"")</f>
        <v/>
      </c>
      <c r="G79" s="495" t="str">
        <f t="shared" ref="G79" si="929">IF(F79="","",AND(F79&gt;=F$105,F79&lt;=F$104))</f>
        <v/>
      </c>
      <c r="H79" s="276" t="str" cm="1">
        <f t="array" ref="H79">IFERROR(INDEX('Contratações Governo'!$I$1:$I$1000,SMALL(IF(H$1='Contratações Governo'!$G$1:$G$1000,ROW('Contratações Governo'!$G$1:$G$1000)-ROW('Contratações Governo'!$G$1)+1),ROW(41:41))),"")</f>
        <v/>
      </c>
      <c r="I79" s="495" t="str">
        <f t="shared" ref="I79" si="930">IF(H79="","",AND(H79&gt;=H$105,H79&lt;=H$104))</f>
        <v/>
      </c>
      <c r="J79" s="386" t="str" cm="1">
        <f t="array" ref="J79">IFERROR(INDEX('Contratações Governo'!$I$1:$I$1000,SMALL(IF(J$1='Contratações Governo'!$G$1:$G$1000,ROW('Contratações Governo'!$G$1:$G$1000)-ROW('Contratações Governo'!$G$1)+1),ROW(41:41))),"")</f>
        <v/>
      </c>
      <c r="K79" s="495" t="str">
        <f t="shared" ref="K79" si="931">IF(J79="","",AND(J79&gt;=J$105,J79&lt;=J$104))</f>
        <v/>
      </c>
      <c r="L79" s="386" t="str" cm="1">
        <f t="array" ref="L79">IFERROR(INDEX('Contratações Governo'!$I$1:$I$1000,SMALL(IF(L$1='Contratações Governo'!$G$1:$G$1000,ROW('Contratações Governo'!$G$1:$G$1000)-ROW('Contratações Governo'!$G$1)+1),ROW(41:41))),"")</f>
        <v/>
      </c>
      <c r="M79" s="495" t="str">
        <f t="shared" ref="M79" si="932">IF(L79="","",AND(L79&gt;=L$105,L79&lt;=L$104))</f>
        <v/>
      </c>
      <c r="N79" s="383" t="str" cm="1">
        <f t="array" ref="N79">IFERROR(INDEX('Contratações Governo'!$I$1:$I$1000,SMALL(IF(N$1='Contratações Governo'!$G$1:$G$1000,ROW('Contratações Governo'!$G$1:$G$1000)-ROW('Contratações Governo'!$G$1)+1),ROW(41:41))),"")</f>
        <v/>
      </c>
      <c r="O79" s="495" t="str">
        <f t="shared" si="549"/>
        <v/>
      </c>
      <c r="P79" s="276" t="str" cm="1">
        <f t="array" ref="P79">IFERROR(INDEX('Contratações Governo'!$I$1:$I$1000,SMALL(IF(P$1='Contratações Governo'!$G$1:$G$1000,ROW('Contratações Governo'!$G$1:$G$1000)-ROW('Contratações Governo'!$G$1)+1),ROW(41:41))),"")</f>
        <v/>
      </c>
      <c r="Q79" s="495" t="str">
        <f t="shared" si="550"/>
        <v/>
      </c>
      <c r="R79" s="386" t="str" cm="1">
        <f t="array" ref="R79">IFERROR(INDEX('Contratações Governo'!$I$1:$I$1000,SMALL(IF(R$1='Contratações Governo'!$G$1:$G$1000,ROW('Contratações Governo'!$G$1:$G$1000)-ROW('Contratações Governo'!$G$1)+1),ROW(41:41))),"")</f>
        <v/>
      </c>
      <c r="S79" s="495" t="str">
        <f t="shared" si="551"/>
        <v/>
      </c>
      <c r="T79" s="386" t="str" cm="1">
        <f t="array" ref="T79">IFERROR(INDEX('Contratações Governo'!$I$1:$I$1000,SMALL(IF(T$1='Contratações Governo'!$G$1:$G$1000,ROW('Contratações Governo'!$G$1:$G$1000)-ROW('Contratações Governo'!$G$1)+1),ROW(41:41))),"")</f>
        <v/>
      </c>
      <c r="U79" s="495" t="str">
        <f t="shared" ref="U79" si="933">IF(T79="","",AND(T79&gt;=T$105,T79&lt;=T$104))</f>
        <v/>
      </c>
      <c r="V79" s="383" t="str" cm="1">
        <f t="array" ref="V79">IFERROR(INDEX('Contratações Governo'!$I$1:$I$1000,SMALL(IF(V$1='Contratações Governo'!$G$1:$G$1000,ROW('Contratações Governo'!$G$1:$G$1000)-ROW('Contratações Governo'!$G$1)+1),ROW(41:41))),"")</f>
        <v/>
      </c>
      <c r="W79" s="495" t="str">
        <f t="shared" ref="W79" si="934">IF(V79="","",AND(V79&gt;=V$105,V79&lt;=V$104))</f>
        <v/>
      </c>
      <c r="X79" s="276" t="str" cm="1">
        <f t="array" ref="X79">IFERROR(INDEX('Contratações Governo'!$I$1:$I$1000,SMALL(IF(X$1='Contratações Governo'!$G$1:$G$1000,ROW('Contratações Governo'!$G$1:$G$1000)-ROW('Contratações Governo'!$G$1)+1),ROW(41:41))),"")</f>
        <v/>
      </c>
      <c r="Y79" s="495" t="str">
        <f t="shared" si="553"/>
        <v/>
      </c>
      <c r="Z79" s="386" t="str" cm="1">
        <f t="array" ref="Z79">IFERROR(INDEX('Contratações Governo'!$I$1:$I$1000,SMALL(IF(Z$1='Contratações Governo'!$G$1:$G$1000,ROW('Contratações Governo'!$G$1:$G$1000)-ROW('Contratações Governo'!$G$1)+1),ROW(41:41))),"")</f>
        <v/>
      </c>
      <c r="AA79" s="495" t="str">
        <f t="shared" si="554"/>
        <v/>
      </c>
      <c r="AB79" s="386" t="str" cm="1">
        <f t="array" ref="AB79">IFERROR(INDEX('Contratações Governo'!$I$1:$I$1000,SMALL(IF(AB$1='Contratações Governo'!$G$1:$G$1000,ROW('Contratações Governo'!$G$1:$G$1000)-ROW('Contratações Governo'!$G$1)+1),ROW(41:41))),"")</f>
        <v/>
      </c>
      <c r="AC79" s="495" t="str">
        <f t="shared" si="555"/>
        <v/>
      </c>
      <c r="AD79" s="383" t="str" cm="1">
        <f t="array" ref="AD79">IFERROR(INDEX('Contratações Governo'!$I$1:$I$1000,SMALL(IF(AD$1='Contratações Governo'!$G$1:$G$1000,ROW('Contratações Governo'!$G$1:$G$1000)-ROW('Contratações Governo'!$G$1)+1),ROW(41:41))),"")</f>
        <v/>
      </c>
      <c r="AE79" s="495" t="str">
        <f t="shared" si="556"/>
        <v/>
      </c>
      <c r="AF79" s="385" t="str" cm="1">
        <f t="array" ref="AF79">IFERROR(INDEX('Contratações Governo'!$I$1:$I$1000,SMALL(IF(AF$1='Contratações Governo'!$G$1:$G$1000,ROW('Contratações Governo'!$G$1:$G$1000)-ROW('Contratações Governo'!$G$1)+1),ROW(41:41))),"")</f>
        <v/>
      </c>
      <c r="AG79" s="495" t="str">
        <f t="shared" si="557"/>
        <v/>
      </c>
      <c r="AH79" s="385" t="str" cm="1">
        <f t="array" ref="AH79">IFERROR(INDEX('Contratações Governo'!$I$1:$I$1000,SMALL(IF(AH$1='Contratações Governo'!$G$1:$G$1000,ROW('Contratações Governo'!$G$1:$G$1000)-ROW('Contratações Governo'!$G$1)+1),ROW(41:41))),"")</f>
        <v/>
      </c>
      <c r="AI79" s="495" t="str">
        <f t="shared" si="558"/>
        <v/>
      </c>
      <c r="AJ79" s="276" t="str" cm="1">
        <f t="array" ref="AJ79">IFERROR(INDEX('Contratações Governo'!$I$1:$I$1000,SMALL(IF(AJ$1='Contratações Governo'!$G$1:$G$1000,ROW('Contratações Governo'!$G$1:$G$1000)-ROW('Contratações Governo'!$G$1)+1),ROW(41:41))),"")</f>
        <v/>
      </c>
      <c r="AK79" s="495" t="str">
        <f t="shared" si="559"/>
        <v/>
      </c>
      <c r="AL79" s="386" t="str" cm="1">
        <f t="array" ref="AL79">IFERROR(INDEX('Contratações Governo'!$I$1:$I$1000,SMALL(IF(AL$1='Contratações Governo'!$G$1:$G$1000,ROW('Contratações Governo'!$G$1:$G$1000)-ROW('Contratações Governo'!$G$1)+1),ROW(41:41))),"")</f>
        <v/>
      </c>
      <c r="AM79" s="495" t="str">
        <f t="shared" si="560"/>
        <v/>
      </c>
      <c r="AN79" s="386" t="str" cm="1">
        <f t="array" ref="AN79">IFERROR(INDEX('Contratações Governo'!$I$1:$I$1000,SMALL(IF(AN$1='Contratações Governo'!$G$1:$G$1000,ROW('Contratações Governo'!$G$1:$G$1000)-ROW('Contratações Governo'!$G$1)+1),ROW(41:41))),"")</f>
        <v/>
      </c>
      <c r="AO79" s="495" t="str">
        <f t="shared" si="561"/>
        <v/>
      </c>
      <c r="AP79" s="383" t="str" cm="1">
        <f t="array" ref="AP79">IFERROR(INDEX('Contratações Governo'!$I$1:$I$1000,SMALL(IF(AP$1='Contratações Governo'!$G$1:$G$1000,ROW('Contratações Governo'!$G$1:$G$1000)-ROW('Contratações Governo'!$G$1)+1),ROW(41:41))),"")</f>
        <v/>
      </c>
      <c r="AQ79" s="495" t="str">
        <f t="shared" si="562"/>
        <v/>
      </c>
      <c r="AR79" s="385" t="str" cm="1">
        <f t="array" ref="AR79">IFERROR(INDEX('Contratações Governo'!$I$1:$I$1000,SMALL(IF(AR$1='Contratações Governo'!$G$1:$G$1000,ROW('Contratações Governo'!$G$1:$G$1000)-ROW('Contratações Governo'!$G$1)+1),ROW(41:41))),"")</f>
        <v/>
      </c>
      <c r="AS79" s="495" t="str">
        <f t="shared" si="563"/>
        <v/>
      </c>
      <c r="AT79" s="385" t="str" cm="1">
        <f t="array" ref="AT79">IFERROR(INDEX('Contratações Governo'!$I$1:$I$1000,SMALL(IF(AT$1='Contratações Governo'!$G$1:$G$1000,ROW('Contratações Governo'!$G$1:$G$1000)-ROW('Contratações Governo'!$G$1)+1),ROW(41:41))),"")</f>
        <v/>
      </c>
      <c r="AU79" s="495" t="str">
        <f t="shared" si="564"/>
        <v/>
      </c>
      <c r="AV79" s="276" t="str" cm="1">
        <f t="array" ref="AV79">IFERROR(INDEX('Contratações Governo'!$I$1:$I$1000,SMALL(IF(AV$1='Contratações Governo'!$G$1:$G$1000,ROW('Contratações Governo'!$G$1:$G$1000)-ROW('Contratações Governo'!$G$1)+1),ROW(41:41))),"")</f>
        <v/>
      </c>
      <c r="AW79" s="495" t="str">
        <f t="shared" si="565"/>
        <v/>
      </c>
      <c r="AX79" s="386" t="str" cm="1">
        <f t="array" ref="AX79">IFERROR(INDEX('Contratações Governo'!$I$1:$I$1000,SMALL(IF(AX$1='Contratações Governo'!$G$1:$G$1000,ROW('Contratações Governo'!$G$1:$G$1000)-ROW('Contratações Governo'!$G$1)+1),ROW(41:41))),"")</f>
        <v/>
      </c>
      <c r="AY79" s="495" t="str">
        <f t="shared" si="566"/>
        <v/>
      </c>
      <c r="AZ79" s="386" t="str" cm="1">
        <f t="array" ref="AZ79">IFERROR(INDEX('Contratações Governo'!$I$1:$I$1000,SMALL(IF(AZ$1='Contratações Governo'!$G$1:$G$1000,ROW('Contratações Governo'!$G$1:$G$1000)-ROW('Contratações Governo'!$G$1)+1),ROW(41:41))),"")</f>
        <v/>
      </c>
      <c r="BA79" s="495" t="str">
        <f t="shared" ref="BA79" si="935">IF(AZ79="","",AND(AZ79&gt;=AZ$105,AZ79&lt;=AZ$104))</f>
        <v/>
      </c>
      <c r="BB79" s="383" t="str" cm="1">
        <f t="array" ref="BB79">IFERROR(INDEX('Contratações Governo'!$I$1:$I$1000,SMALL(IF(BB$1='Contratações Governo'!$G$1:$G$1000,ROW('Contratações Governo'!$G$1:$G$1000)-ROW('Contratações Governo'!$G$1)+1),ROW(41:41))),"")</f>
        <v/>
      </c>
      <c r="BC79" s="495" t="str">
        <f t="shared" ref="BC79" si="936">IF(BB79="","",AND(BB79&gt;=BB$105,BB79&lt;=BB$104))</f>
        <v/>
      </c>
      <c r="BD79" s="385" t="str" cm="1">
        <f t="array" ref="BD79">IFERROR(INDEX('Contratações Governo'!$I$1:$I$1000,SMALL(IF(BD$1='Contratações Governo'!$G$1:$G$1000,ROW('Contratações Governo'!$G$1:$G$1000)-ROW('Contratações Governo'!$G$1)+1),ROW(41:41))),"")</f>
        <v/>
      </c>
      <c r="BE79" s="495" t="str">
        <f t="shared" si="568"/>
        <v/>
      </c>
      <c r="BF79" s="385" t="str" cm="1">
        <f t="array" ref="BF79">IFERROR(INDEX('Contratações Governo'!$I$1:$I$1000,SMALL(IF(BF$1='Contratações Governo'!$G$1:$G$1000,ROW('Contratações Governo'!$G$1:$G$1000)-ROW('Contratações Governo'!$G$1)+1),ROW(41:41))),"")</f>
        <v/>
      </c>
      <c r="BG79" s="495" t="str">
        <f t="shared" si="569"/>
        <v/>
      </c>
      <c r="BH79" s="276" t="str" cm="1">
        <f t="array" ref="BH79">IFERROR(INDEX('Contratações Governo'!$I$1:$I$1000,SMALL(IF(BH$1='Contratações Governo'!$G$1:$G$1000,ROW('Contratações Governo'!$G$1:$G$1000)-ROW('Contratações Governo'!$G$1)+1),ROW(41:41))),"")</f>
        <v/>
      </c>
      <c r="BI79" s="495" t="str">
        <f t="shared" si="570"/>
        <v/>
      </c>
      <c r="BJ79" s="386" t="str" cm="1">
        <f t="array" ref="BJ79">IFERROR(INDEX('Contratações Governo'!$I$1:$I$1000,SMALL(IF(BJ$1='Contratações Governo'!$G$1:$G$1000,ROW('Contratações Governo'!$G$1:$G$1000)-ROW('Contratações Governo'!$G$1)+1),ROW(41:41))),"")</f>
        <v/>
      </c>
      <c r="BK79" s="495" t="str">
        <f t="shared" si="571"/>
        <v/>
      </c>
      <c r="BL79" s="386" t="str" cm="1">
        <f t="array" ref="BL79">IFERROR(INDEX('Contratações Governo'!$I$1:$I$1000,SMALL(IF(BL$1='Contratações Governo'!$G$1:$G$1000,ROW('Contratações Governo'!$G$1:$G$1000)-ROW('Contratações Governo'!$G$1)+1),ROW(41:41))),"")</f>
        <v/>
      </c>
      <c r="BM79" s="495" t="str">
        <f t="shared" si="572"/>
        <v/>
      </c>
      <c r="BN79" s="383" t="str" cm="1">
        <f t="array" ref="BN79">IFERROR(INDEX('Contratações Governo'!$I$1:$I$1000,SMALL(IF(BN$1='Contratações Governo'!$G$1:$G$1000,ROW('Contratações Governo'!$G$1:$G$1000)-ROW('Contratações Governo'!$G$1)+1),ROW(41:41))),"")</f>
        <v/>
      </c>
      <c r="BO79" s="520" t="str">
        <f t="shared" si="573"/>
        <v/>
      </c>
      <c r="BP79" s="386" t="str" cm="1">
        <f t="array" ref="BP79">IFERROR(INDEX('Contratações Governo'!$I$1:$I$1000,SMALL(IF(BP$1='Contratações Governo'!$G$1:$G$1000,ROW('Contratações Governo'!$G$1:$G$1000)-ROW('Contratações Governo'!$G$1)+1),ROW(41:41))),"")</f>
        <v/>
      </c>
      <c r="BQ79" s="495" t="str">
        <f t="shared" ref="BQ79" si="937">IF(BP79="","",AND(BP79&gt;=BP$105,BP79&lt;=BP$104))</f>
        <v/>
      </c>
      <c r="BR79" s="386" t="str" cm="1">
        <f t="array" ref="BR79">IFERROR(INDEX('Contratações Governo'!$I$1:$I$1000,SMALL(IF(BR$1='Contratações Governo'!$G$1:$G$1000,ROW('Contratações Governo'!$G$1:$G$1000)-ROW('Contratações Governo'!$G$1)+1),ROW(41:41))),"")</f>
        <v/>
      </c>
      <c r="BS79" s="520" t="str">
        <f t="shared" si="575"/>
        <v/>
      </c>
    </row>
    <row r="80" spans="1:71" x14ac:dyDescent="0.25">
      <c r="A80" s="692"/>
      <c r="B80" s="383" t="str" cm="1">
        <f t="array" ref="B80">IFERROR(INDEX('Contratações Governo'!$I$1:$I$1000,SMALL(IF(B$1='Contratações Governo'!$G$1:$G$1000,ROW('Contratações Governo'!$G$1:$G$1000)-ROW('Contratações Governo'!$G$1)+1),ROW(42:42))),"")</f>
        <v/>
      </c>
      <c r="C80" s="495" t="str">
        <f t="shared" si="576"/>
        <v/>
      </c>
      <c r="D80" s="385" t="str" cm="1">
        <f t="array" ref="D80">IFERROR(INDEX('Contratações Governo'!$I$1:$I$1000,SMALL(IF(D$1='Contratações Governo'!$G$1:$G$1000,ROW('Contratações Governo'!$G$1:$G$1000)-ROW('Contratações Governo'!$G$1)+1),ROW(42:42))),"")</f>
        <v/>
      </c>
      <c r="E80" s="495" t="str">
        <f t="shared" si="577"/>
        <v/>
      </c>
      <c r="F80" s="385" t="str" cm="1">
        <f t="array" ref="F80">IFERROR(INDEX('Contratações Governo'!$I$1:$I$1000,SMALL(IF(F$1='Contratações Governo'!$G$1:$G$1000,ROW('Contratações Governo'!$G$1:$G$1000)-ROW('Contratações Governo'!$G$1)+1),ROW(42:42))),"")</f>
        <v/>
      </c>
      <c r="G80" s="495" t="str">
        <f t="shared" ref="G80" si="938">IF(F80="","",AND(F80&gt;=F$105,F80&lt;=F$104))</f>
        <v/>
      </c>
      <c r="H80" s="276" t="str" cm="1">
        <f t="array" ref="H80">IFERROR(INDEX('Contratações Governo'!$I$1:$I$1000,SMALL(IF(H$1='Contratações Governo'!$G$1:$G$1000,ROW('Contratações Governo'!$G$1:$G$1000)-ROW('Contratações Governo'!$G$1)+1),ROW(42:42))),"")</f>
        <v/>
      </c>
      <c r="I80" s="495" t="str">
        <f t="shared" ref="I80" si="939">IF(H80="","",AND(H80&gt;=H$105,H80&lt;=H$104))</f>
        <v/>
      </c>
      <c r="J80" s="386" t="str" cm="1">
        <f t="array" ref="J80">IFERROR(INDEX('Contratações Governo'!$I$1:$I$1000,SMALL(IF(J$1='Contratações Governo'!$G$1:$G$1000,ROW('Contratações Governo'!$G$1:$G$1000)-ROW('Contratações Governo'!$G$1)+1),ROW(42:42))),"")</f>
        <v/>
      </c>
      <c r="K80" s="495" t="str">
        <f t="shared" ref="K80" si="940">IF(J80="","",AND(J80&gt;=J$105,J80&lt;=J$104))</f>
        <v/>
      </c>
      <c r="L80" s="386" t="str" cm="1">
        <f t="array" ref="L80">IFERROR(INDEX('Contratações Governo'!$I$1:$I$1000,SMALL(IF(L$1='Contratações Governo'!$G$1:$G$1000,ROW('Contratações Governo'!$G$1:$G$1000)-ROW('Contratações Governo'!$G$1)+1),ROW(42:42))),"")</f>
        <v/>
      </c>
      <c r="M80" s="495" t="str">
        <f t="shared" ref="M80" si="941">IF(L80="","",AND(L80&gt;=L$105,L80&lt;=L$104))</f>
        <v/>
      </c>
      <c r="N80" s="383" t="str" cm="1">
        <f t="array" ref="N80">IFERROR(INDEX('Contratações Governo'!$I$1:$I$1000,SMALL(IF(N$1='Contratações Governo'!$G$1:$G$1000,ROW('Contratações Governo'!$G$1:$G$1000)-ROW('Contratações Governo'!$G$1)+1),ROW(42:42))),"")</f>
        <v/>
      </c>
      <c r="O80" s="495" t="str">
        <f t="shared" si="549"/>
        <v/>
      </c>
      <c r="P80" s="276" t="str" cm="1">
        <f t="array" ref="P80">IFERROR(INDEX('Contratações Governo'!$I$1:$I$1000,SMALL(IF(P$1='Contratações Governo'!$G$1:$G$1000,ROW('Contratações Governo'!$G$1:$G$1000)-ROW('Contratações Governo'!$G$1)+1),ROW(42:42))),"")</f>
        <v/>
      </c>
      <c r="Q80" s="495" t="str">
        <f t="shared" si="550"/>
        <v/>
      </c>
      <c r="R80" s="386" t="str" cm="1">
        <f t="array" ref="R80">IFERROR(INDEX('Contratações Governo'!$I$1:$I$1000,SMALL(IF(R$1='Contratações Governo'!$G$1:$G$1000,ROW('Contratações Governo'!$G$1:$G$1000)-ROW('Contratações Governo'!$G$1)+1),ROW(42:42))),"")</f>
        <v/>
      </c>
      <c r="S80" s="495" t="str">
        <f t="shared" si="551"/>
        <v/>
      </c>
      <c r="T80" s="386" t="str" cm="1">
        <f t="array" ref="T80">IFERROR(INDEX('Contratações Governo'!$I$1:$I$1000,SMALL(IF(T$1='Contratações Governo'!$G$1:$G$1000,ROW('Contratações Governo'!$G$1:$G$1000)-ROW('Contratações Governo'!$G$1)+1),ROW(42:42))),"")</f>
        <v/>
      </c>
      <c r="U80" s="495" t="str">
        <f t="shared" ref="U80" si="942">IF(T80="","",AND(T80&gt;=T$105,T80&lt;=T$104))</f>
        <v/>
      </c>
      <c r="V80" s="383" t="str" cm="1">
        <f t="array" ref="V80">IFERROR(INDEX('Contratações Governo'!$I$1:$I$1000,SMALL(IF(V$1='Contratações Governo'!$G$1:$G$1000,ROW('Contratações Governo'!$G$1:$G$1000)-ROW('Contratações Governo'!$G$1)+1),ROW(42:42))),"")</f>
        <v/>
      </c>
      <c r="W80" s="495" t="str">
        <f t="shared" ref="W80" si="943">IF(V80="","",AND(V80&gt;=V$105,V80&lt;=V$104))</f>
        <v/>
      </c>
      <c r="X80" s="276" t="str" cm="1">
        <f t="array" ref="X80">IFERROR(INDEX('Contratações Governo'!$I$1:$I$1000,SMALL(IF(X$1='Contratações Governo'!$G$1:$G$1000,ROW('Contratações Governo'!$G$1:$G$1000)-ROW('Contratações Governo'!$G$1)+1),ROW(42:42))),"")</f>
        <v/>
      </c>
      <c r="Y80" s="495" t="str">
        <f t="shared" si="553"/>
        <v/>
      </c>
      <c r="Z80" s="386" t="str" cm="1">
        <f t="array" ref="Z80">IFERROR(INDEX('Contratações Governo'!$I$1:$I$1000,SMALL(IF(Z$1='Contratações Governo'!$G$1:$G$1000,ROW('Contratações Governo'!$G$1:$G$1000)-ROW('Contratações Governo'!$G$1)+1),ROW(42:42))),"")</f>
        <v/>
      </c>
      <c r="AA80" s="495" t="str">
        <f t="shared" si="554"/>
        <v/>
      </c>
      <c r="AB80" s="386" t="str" cm="1">
        <f t="array" ref="AB80">IFERROR(INDEX('Contratações Governo'!$I$1:$I$1000,SMALL(IF(AB$1='Contratações Governo'!$G$1:$G$1000,ROW('Contratações Governo'!$G$1:$G$1000)-ROW('Contratações Governo'!$G$1)+1),ROW(42:42))),"")</f>
        <v/>
      </c>
      <c r="AC80" s="495" t="str">
        <f t="shared" si="555"/>
        <v/>
      </c>
      <c r="AD80" s="383" t="str" cm="1">
        <f t="array" ref="AD80">IFERROR(INDEX('Contratações Governo'!$I$1:$I$1000,SMALL(IF(AD$1='Contratações Governo'!$G$1:$G$1000,ROW('Contratações Governo'!$G$1:$G$1000)-ROW('Contratações Governo'!$G$1)+1),ROW(42:42))),"")</f>
        <v/>
      </c>
      <c r="AE80" s="495" t="str">
        <f t="shared" si="556"/>
        <v/>
      </c>
      <c r="AF80" s="385" t="str" cm="1">
        <f t="array" ref="AF80">IFERROR(INDEX('Contratações Governo'!$I$1:$I$1000,SMALL(IF(AF$1='Contratações Governo'!$G$1:$G$1000,ROW('Contratações Governo'!$G$1:$G$1000)-ROW('Contratações Governo'!$G$1)+1),ROW(42:42))),"")</f>
        <v/>
      </c>
      <c r="AG80" s="495" t="str">
        <f t="shared" si="557"/>
        <v/>
      </c>
      <c r="AH80" s="385" t="str" cm="1">
        <f t="array" ref="AH80">IFERROR(INDEX('Contratações Governo'!$I$1:$I$1000,SMALL(IF(AH$1='Contratações Governo'!$G$1:$G$1000,ROW('Contratações Governo'!$G$1:$G$1000)-ROW('Contratações Governo'!$G$1)+1),ROW(42:42))),"")</f>
        <v/>
      </c>
      <c r="AI80" s="495" t="str">
        <f t="shared" si="558"/>
        <v/>
      </c>
      <c r="AJ80" s="276" t="str" cm="1">
        <f t="array" ref="AJ80">IFERROR(INDEX('Contratações Governo'!$I$1:$I$1000,SMALL(IF(AJ$1='Contratações Governo'!$G$1:$G$1000,ROW('Contratações Governo'!$G$1:$G$1000)-ROW('Contratações Governo'!$G$1)+1),ROW(42:42))),"")</f>
        <v/>
      </c>
      <c r="AK80" s="495" t="str">
        <f t="shared" si="559"/>
        <v/>
      </c>
      <c r="AL80" s="386" t="str" cm="1">
        <f t="array" ref="AL80">IFERROR(INDEX('Contratações Governo'!$I$1:$I$1000,SMALL(IF(AL$1='Contratações Governo'!$G$1:$G$1000,ROW('Contratações Governo'!$G$1:$G$1000)-ROW('Contratações Governo'!$G$1)+1),ROW(42:42))),"")</f>
        <v/>
      </c>
      <c r="AM80" s="495" t="str">
        <f t="shared" si="560"/>
        <v/>
      </c>
      <c r="AN80" s="386" t="str" cm="1">
        <f t="array" ref="AN80">IFERROR(INDEX('Contratações Governo'!$I$1:$I$1000,SMALL(IF(AN$1='Contratações Governo'!$G$1:$G$1000,ROW('Contratações Governo'!$G$1:$G$1000)-ROW('Contratações Governo'!$G$1)+1),ROW(42:42))),"")</f>
        <v/>
      </c>
      <c r="AO80" s="495" t="str">
        <f t="shared" si="561"/>
        <v/>
      </c>
      <c r="AP80" s="383" t="str" cm="1">
        <f t="array" ref="AP80">IFERROR(INDEX('Contratações Governo'!$I$1:$I$1000,SMALL(IF(AP$1='Contratações Governo'!$G$1:$G$1000,ROW('Contratações Governo'!$G$1:$G$1000)-ROW('Contratações Governo'!$G$1)+1),ROW(42:42))),"")</f>
        <v/>
      </c>
      <c r="AQ80" s="495" t="str">
        <f t="shared" si="562"/>
        <v/>
      </c>
      <c r="AR80" s="385" t="str" cm="1">
        <f t="array" ref="AR80">IFERROR(INDEX('Contratações Governo'!$I$1:$I$1000,SMALL(IF(AR$1='Contratações Governo'!$G$1:$G$1000,ROW('Contratações Governo'!$G$1:$G$1000)-ROW('Contratações Governo'!$G$1)+1),ROW(42:42))),"")</f>
        <v/>
      </c>
      <c r="AS80" s="495" t="str">
        <f t="shared" si="563"/>
        <v/>
      </c>
      <c r="AT80" s="385" t="str" cm="1">
        <f t="array" ref="AT80">IFERROR(INDEX('Contratações Governo'!$I$1:$I$1000,SMALL(IF(AT$1='Contratações Governo'!$G$1:$G$1000,ROW('Contratações Governo'!$G$1:$G$1000)-ROW('Contratações Governo'!$G$1)+1),ROW(42:42))),"")</f>
        <v/>
      </c>
      <c r="AU80" s="495" t="str">
        <f t="shared" si="564"/>
        <v/>
      </c>
      <c r="AV80" s="276" t="str" cm="1">
        <f t="array" ref="AV80">IFERROR(INDEX('Contratações Governo'!$I$1:$I$1000,SMALL(IF(AV$1='Contratações Governo'!$G$1:$G$1000,ROW('Contratações Governo'!$G$1:$G$1000)-ROW('Contratações Governo'!$G$1)+1),ROW(42:42))),"")</f>
        <v/>
      </c>
      <c r="AW80" s="495" t="str">
        <f t="shared" si="565"/>
        <v/>
      </c>
      <c r="AX80" s="386" t="str" cm="1">
        <f t="array" ref="AX80">IFERROR(INDEX('Contratações Governo'!$I$1:$I$1000,SMALL(IF(AX$1='Contratações Governo'!$G$1:$G$1000,ROW('Contratações Governo'!$G$1:$G$1000)-ROW('Contratações Governo'!$G$1)+1),ROW(42:42))),"")</f>
        <v/>
      </c>
      <c r="AY80" s="495" t="str">
        <f t="shared" si="566"/>
        <v/>
      </c>
      <c r="AZ80" s="386" t="str" cm="1">
        <f t="array" ref="AZ80">IFERROR(INDEX('Contratações Governo'!$I$1:$I$1000,SMALL(IF(AZ$1='Contratações Governo'!$G$1:$G$1000,ROW('Contratações Governo'!$G$1:$G$1000)-ROW('Contratações Governo'!$G$1)+1),ROW(42:42))),"")</f>
        <v/>
      </c>
      <c r="BA80" s="495" t="str">
        <f t="shared" ref="BA80" si="944">IF(AZ80="","",AND(AZ80&gt;=AZ$105,AZ80&lt;=AZ$104))</f>
        <v/>
      </c>
      <c r="BB80" s="383" t="str" cm="1">
        <f t="array" ref="BB80">IFERROR(INDEX('Contratações Governo'!$I$1:$I$1000,SMALL(IF(BB$1='Contratações Governo'!$G$1:$G$1000,ROW('Contratações Governo'!$G$1:$G$1000)-ROW('Contratações Governo'!$G$1)+1),ROW(42:42))),"")</f>
        <v/>
      </c>
      <c r="BC80" s="495" t="str">
        <f t="shared" ref="BC80" si="945">IF(BB80="","",AND(BB80&gt;=BB$105,BB80&lt;=BB$104))</f>
        <v/>
      </c>
      <c r="BD80" s="385" t="str" cm="1">
        <f t="array" ref="BD80">IFERROR(INDEX('Contratações Governo'!$I$1:$I$1000,SMALL(IF(BD$1='Contratações Governo'!$G$1:$G$1000,ROW('Contratações Governo'!$G$1:$G$1000)-ROW('Contratações Governo'!$G$1)+1),ROW(42:42))),"")</f>
        <v/>
      </c>
      <c r="BE80" s="495" t="str">
        <f t="shared" si="568"/>
        <v/>
      </c>
      <c r="BF80" s="385" t="str" cm="1">
        <f t="array" ref="BF80">IFERROR(INDEX('Contratações Governo'!$I$1:$I$1000,SMALL(IF(BF$1='Contratações Governo'!$G$1:$G$1000,ROW('Contratações Governo'!$G$1:$G$1000)-ROW('Contratações Governo'!$G$1)+1),ROW(42:42))),"")</f>
        <v/>
      </c>
      <c r="BG80" s="495" t="str">
        <f t="shared" si="569"/>
        <v/>
      </c>
      <c r="BH80" s="276" t="str" cm="1">
        <f t="array" ref="BH80">IFERROR(INDEX('Contratações Governo'!$I$1:$I$1000,SMALL(IF(BH$1='Contratações Governo'!$G$1:$G$1000,ROW('Contratações Governo'!$G$1:$G$1000)-ROW('Contratações Governo'!$G$1)+1),ROW(42:42))),"")</f>
        <v/>
      </c>
      <c r="BI80" s="495" t="str">
        <f t="shared" si="570"/>
        <v/>
      </c>
      <c r="BJ80" s="386" t="str" cm="1">
        <f t="array" ref="BJ80">IFERROR(INDEX('Contratações Governo'!$I$1:$I$1000,SMALL(IF(BJ$1='Contratações Governo'!$G$1:$G$1000,ROW('Contratações Governo'!$G$1:$G$1000)-ROW('Contratações Governo'!$G$1)+1),ROW(42:42))),"")</f>
        <v/>
      </c>
      <c r="BK80" s="495" t="str">
        <f t="shared" si="571"/>
        <v/>
      </c>
      <c r="BL80" s="386" t="str" cm="1">
        <f t="array" ref="BL80">IFERROR(INDEX('Contratações Governo'!$I$1:$I$1000,SMALL(IF(BL$1='Contratações Governo'!$G$1:$G$1000,ROW('Contratações Governo'!$G$1:$G$1000)-ROW('Contratações Governo'!$G$1)+1),ROW(42:42))),"")</f>
        <v/>
      </c>
      <c r="BM80" s="495" t="str">
        <f t="shared" si="572"/>
        <v/>
      </c>
      <c r="BN80" s="383" t="str" cm="1">
        <f t="array" ref="BN80">IFERROR(INDEX('Contratações Governo'!$I$1:$I$1000,SMALL(IF(BN$1='Contratações Governo'!$G$1:$G$1000,ROW('Contratações Governo'!$G$1:$G$1000)-ROW('Contratações Governo'!$G$1)+1),ROW(42:42))),"")</f>
        <v/>
      </c>
      <c r="BO80" s="520" t="str">
        <f t="shared" si="573"/>
        <v/>
      </c>
      <c r="BP80" s="386" t="str" cm="1">
        <f t="array" ref="BP80">IFERROR(INDEX('Contratações Governo'!$I$1:$I$1000,SMALL(IF(BP$1='Contratações Governo'!$G$1:$G$1000,ROW('Contratações Governo'!$G$1:$G$1000)-ROW('Contratações Governo'!$G$1)+1),ROW(42:42))),"")</f>
        <v/>
      </c>
      <c r="BQ80" s="495" t="str">
        <f t="shared" ref="BQ80" si="946">IF(BP80="","",AND(BP80&gt;=BP$105,BP80&lt;=BP$104))</f>
        <v/>
      </c>
      <c r="BR80" s="386" t="str" cm="1">
        <f t="array" ref="BR80">IFERROR(INDEX('Contratações Governo'!$I$1:$I$1000,SMALL(IF(BR$1='Contratações Governo'!$G$1:$G$1000,ROW('Contratações Governo'!$G$1:$G$1000)-ROW('Contratações Governo'!$G$1)+1),ROW(42:42))),"")</f>
        <v/>
      </c>
      <c r="BS80" s="520" t="str">
        <f t="shared" si="575"/>
        <v/>
      </c>
    </row>
    <row r="81" spans="1:71" x14ac:dyDescent="0.25">
      <c r="A81" s="692"/>
      <c r="B81" s="383" t="str" cm="1">
        <f t="array" ref="B81">IFERROR(INDEX('Contratações Governo'!$I$1:$I$1000,SMALL(IF(B$1='Contratações Governo'!$G$1:$G$1000,ROW('Contratações Governo'!$G$1:$G$1000)-ROW('Contratações Governo'!$G$1)+1),ROW(43:43))),"")</f>
        <v/>
      </c>
      <c r="C81" s="495" t="str">
        <f t="shared" si="576"/>
        <v/>
      </c>
      <c r="D81" s="385" t="str" cm="1">
        <f t="array" ref="D81">IFERROR(INDEX('Contratações Governo'!$I$1:$I$1000,SMALL(IF(D$1='Contratações Governo'!$G$1:$G$1000,ROW('Contratações Governo'!$G$1:$G$1000)-ROW('Contratações Governo'!$G$1)+1),ROW(43:43))),"")</f>
        <v/>
      </c>
      <c r="E81" s="495" t="str">
        <f t="shared" si="577"/>
        <v/>
      </c>
      <c r="F81" s="385" t="str" cm="1">
        <f t="array" ref="F81">IFERROR(INDEX('Contratações Governo'!$I$1:$I$1000,SMALL(IF(F$1='Contratações Governo'!$G$1:$G$1000,ROW('Contratações Governo'!$G$1:$G$1000)-ROW('Contratações Governo'!$G$1)+1),ROW(43:43))),"")</f>
        <v/>
      </c>
      <c r="G81" s="495" t="str">
        <f t="shared" ref="G81" si="947">IF(F81="","",AND(F81&gt;=F$105,F81&lt;=F$104))</f>
        <v/>
      </c>
      <c r="H81" s="276" t="str" cm="1">
        <f t="array" ref="H81">IFERROR(INDEX('Contratações Governo'!$I$1:$I$1000,SMALL(IF(H$1='Contratações Governo'!$G$1:$G$1000,ROW('Contratações Governo'!$G$1:$G$1000)-ROW('Contratações Governo'!$G$1)+1),ROW(43:43))),"")</f>
        <v/>
      </c>
      <c r="I81" s="495" t="str">
        <f t="shared" ref="I81" si="948">IF(H81="","",AND(H81&gt;=H$105,H81&lt;=H$104))</f>
        <v/>
      </c>
      <c r="J81" s="386" t="str" cm="1">
        <f t="array" ref="J81">IFERROR(INDEX('Contratações Governo'!$I$1:$I$1000,SMALL(IF(J$1='Contratações Governo'!$G$1:$G$1000,ROW('Contratações Governo'!$G$1:$G$1000)-ROW('Contratações Governo'!$G$1)+1),ROW(43:43))),"")</f>
        <v/>
      </c>
      <c r="K81" s="495" t="str">
        <f t="shared" ref="K81" si="949">IF(J81="","",AND(J81&gt;=J$105,J81&lt;=J$104))</f>
        <v/>
      </c>
      <c r="L81" s="386" t="str" cm="1">
        <f t="array" ref="L81">IFERROR(INDEX('Contratações Governo'!$I$1:$I$1000,SMALL(IF(L$1='Contratações Governo'!$G$1:$G$1000,ROW('Contratações Governo'!$G$1:$G$1000)-ROW('Contratações Governo'!$G$1)+1),ROW(43:43))),"")</f>
        <v/>
      </c>
      <c r="M81" s="495" t="str">
        <f t="shared" ref="M81" si="950">IF(L81="","",AND(L81&gt;=L$105,L81&lt;=L$104))</f>
        <v/>
      </c>
      <c r="N81" s="383" t="str" cm="1">
        <f t="array" ref="N81">IFERROR(INDEX('Contratações Governo'!$I$1:$I$1000,SMALL(IF(N$1='Contratações Governo'!$G$1:$G$1000,ROW('Contratações Governo'!$G$1:$G$1000)-ROW('Contratações Governo'!$G$1)+1),ROW(43:43))),"")</f>
        <v/>
      </c>
      <c r="O81" s="495" t="str">
        <f t="shared" si="549"/>
        <v/>
      </c>
      <c r="P81" s="276" t="str" cm="1">
        <f t="array" ref="P81">IFERROR(INDEX('Contratações Governo'!$I$1:$I$1000,SMALL(IF(P$1='Contratações Governo'!$G$1:$G$1000,ROW('Contratações Governo'!$G$1:$G$1000)-ROW('Contratações Governo'!$G$1)+1),ROW(43:43))),"")</f>
        <v/>
      </c>
      <c r="Q81" s="495" t="str">
        <f t="shared" si="550"/>
        <v/>
      </c>
      <c r="R81" s="386" t="str" cm="1">
        <f t="array" ref="R81">IFERROR(INDEX('Contratações Governo'!$I$1:$I$1000,SMALL(IF(R$1='Contratações Governo'!$G$1:$G$1000,ROW('Contratações Governo'!$G$1:$G$1000)-ROW('Contratações Governo'!$G$1)+1),ROW(43:43))),"")</f>
        <v/>
      </c>
      <c r="S81" s="495" t="str">
        <f t="shared" si="551"/>
        <v/>
      </c>
      <c r="T81" s="386" t="str" cm="1">
        <f t="array" ref="T81">IFERROR(INDEX('Contratações Governo'!$I$1:$I$1000,SMALL(IF(T$1='Contratações Governo'!$G$1:$G$1000,ROW('Contratações Governo'!$G$1:$G$1000)-ROW('Contratações Governo'!$G$1)+1),ROW(43:43))),"")</f>
        <v/>
      </c>
      <c r="U81" s="495" t="str">
        <f t="shared" ref="U81" si="951">IF(T81="","",AND(T81&gt;=T$105,T81&lt;=T$104))</f>
        <v/>
      </c>
      <c r="V81" s="383" t="str" cm="1">
        <f t="array" ref="V81">IFERROR(INDEX('Contratações Governo'!$I$1:$I$1000,SMALL(IF(V$1='Contratações Governo'!$G$1:$G$1000,ROW('Contratações Governo'!$G$1:$G$1000)-ROW('Contratações Governo'!$G$1)+1),ROW(43:43))),"")</f>
        <v/>
      </c>
      <c r="W81" s="495" t="str">
        <f t="shared" ref="W81" si="952">IF(V81="","",AND(V81&gt;=V$105,V81&lt;=V$104))</f>
        <v/>
      </c>
      <c r="X81" s="276" t="str" cm="1">
        <f t="array" ref="X81">IFERROR(INDEX('Contratações Governo'!$I$1:$I$1000,SMALL(IF(X$1='Contratações Governo'!$G$1:$G$1000,ROW('Contratações Governo'!$G$1:$G$1000)-ROW('Contratações Governo'!$G$1)+1),ROW(43:43))),"")</f>
        <v/>
      </c>
      <c r="Y81" s="495" t="str">
        <f t="shared" si="553"/>
        <v/>
      </c>
      <c r="Z81" s="386" t="str" cm="1">
        <f t="array" ref="Z81">IFERROR(INDEX('Contratações Governo'!$I$1:$I$1000,SMALL(IF(Z$1='Contratações Governo'!$G$1:$G$1000,ROW('Contratações Governo'!$G$1:$G$1000)-ROW('Contratações Governo'!$G$1)+1),ROW(43:43))),"")</f>
        <v/>
      </c>
      <c r="AA81" s="495" t="str">
        <f t="shared" si="554"/>
        <v/>
      </c>
      <c r="AB81" s="386" t="str" cm="1">
        <f t="array" ref="AB81">IFERROR(INDEX('Contratações Governo'!$I$1:$I$1000,SMALL(IF(AB$1='Contratações Governo'!$G$1:$G$1000,ROW('Contratações Governo'!$G$1:$G$1000)-ROW('Contratações Governo'!$G$1)+1),ROW(43:43))),"")</f>
        <v/>
      </c>
      <c r="AC81" s="495" t="str">
        <f t="shared" si="555"/>
        <v/>
      </c>
      <c r="AD81" s="383" t="str" cm="1">
        <f t="array" ref="AD81">IFERROR(INDEX('Contratações Governo'!$I$1:$I$1000,SMALL(IF(AD$1='Contratações Governo'!$G$1:$G$1000,ROW('Contratações Governo'!$G$1:$G$1000)-ROW('Contratações Governo'!$G$1)+1),ROW(43:43))),"")</f>
        <v/>
      </c>
      <c r="AE81" s="495" t="str">
        <f t="shared" si="556"/>
        <v/>
      </c>
      <c r="AF81" s="385" t="str" cm="1">
        <f t="array" ref="AF81">IFERROR(INDEX('Contratações Governo'!$I$1:$I$1000,SMALL(IF(AF$1='Contratações Governo'!$G$1:$G$1000,ROW('Contratações Governo'!$G$1:$G$1000)-ROW('Contratações Governo'!$G$1)+1),ROW(43:43))),"")</f>
        <v/>
      </c>
      <c r="AG81" s="495" t="str">
        <f t="shared" si="557"/>
        <v/>
      </c>
      <c r="AH81" s="385" t="str" cm="1">
        <f t="array" ref="AH81">IFERROR(INDEX('Contratações Governo'!$I$1:$I$1000,SMALL(IF(AH$1='Contratações Governo'!$G$1:$G$1000,ROW('Contratações Governo'!$G$1:$G$1000)-ROW('Contratações Governo'!$G$1)+1),ROW(43:43))),"")</f>
        <v/>
      </c>
      <c r="AI81" s="495" t="str">
        <f t="shared" si="558"/>
        <v/>
      </c>
      <c r="AJ81" s="276" t="str" cm="1">
        <f t="array" ref="AJ81">IFERROR(INDEX('Contratações Governo'!$I$1:$I$1000,SMALL(IF(AJ$1='Contratações Governo'!$G$1:$G$1000,ROW('Contratações Governo'!$G$1:$G$1000)-ROW('Contratações Governo'!$G$1)+1),ROW(43:43))),"")</f>
        <v/>
      </c>
      <c r="AK81" s="495" t="str">
        <f t="shared" si="559"/>
        <v/>
      </c>
      <c r="AL81" s="386" t="str" cm="1">
        <f t="array" ref="AL81">IFERROR(INDEX('Contratações Governo'!$I$1:$I$1000,SMALL(IF(AL$1='Contratações Governo'!$G$1:$G$1000,ROW('Contratações Governo'!$G$1:$G$1000)-ROW('Contratações Governo'!$G$1)+1),ROW(43:43))),"")</f>
        <v/>
      </c>
      <c r="AM81" s="495" t="str">
        <f t="shared" si="560"/>
        <v/>
      </c>
      <c r="AN81" s="386" t="str" cm="1">
        <f t="array" ref="AN81">IFERROR(INDEX('Contratações Governo'!$I$1:$I$1000,SMALL(IF(AN$1='Contratações Governo'!$G$1:$G$1000,ROW('Contratações Governo'!$G$1:$G$1000)-ROW('Contratações Governo'!$G$1)+1),ROW(43:43))),"")</f>
        <v/>
      </c>
      <c r="AO81" s="495" t="str">
        <f t="shared" si="561"/>
        <v/>
      </c>
      <c r="AP81" s="383" t="str" cm="1">
        <f t="array" ref="AP81">IFERROR(INDEX('Contratações Governo'!$I$1:$I$1000,SMALL(IF(AP$1='Contratações Governo'!$G$1:$G$1000,ROW('Contratações Governo'!$G$1:$G$1000)-ROW('Contratações Governo'!$G$1)+1),ROW(43:43))),"")</f>
        <v/>
      </c>
      <c r="AQ81" s="495" t="str">
        <f t="shared" si="562"/>
        <v/>
      </c>
      <c r="AR81" s="385" t="str" cm="1">
        <f t="array" ref="AR81">IFERROR(INDEX('Contratações Governo'!$I$1:$I$1000,SMALL(IF(AR$1='Contratações Governo'!$G$1:$G$1000,ROW('Contratações Governo'!$G$1:$G$1000)-ROW('Contratações Governo'!$G$1)+1),ROW(43:43))),"")</f>
        <v/>
      </c>
      <c r="AS81" s="495" t="str">
        <f t="shared" si="563"/>
        <v/>
      </c>
      <c r="AT81" s="385" t="str" cm="1">
        <f t="array" ref="AT81">IFERROR(INDEX('Contratações Governo'!$I$1:$I$1000,SMALL(IF(AT$1='Contratações Governo'!$G$1:$G$1000,ROW('Contratações Governo'!$G$1:$G$1000)-ROW('Contratações Governo'!$G$1)+1),ROW(43:43))),"")</f>
        <v/>
      </c>
      <c r="AU81" s="495" t="str">
        <f t="shared" si="564"/>
        <v/>
      </c>
      <c r="AV81" s="276" t="str" cm="1">
        <f t="array" ref="AV81">IFERROR(INDEX('Contratações Governo'!$I$1:$I$1000,SMALL(IF(AV$1='Contratações Governo'!$G$1:$G$1000,ROW('Contratações Governo'!$G$1:$G$1000)-ROW('Contratações Governo'!$G$1)+1),ROW(43:43))),"")</f>
        <v/>
      </c>
      <c r="AW81" s="495" t="str">
        <f t="shared" si="565"/>
        <v/>
      </c>
      <c r="AX81" s="386" t="str" cm="1">
        <f t="array" ref="AX81">IFERROR(INDEX('Contratações Governo'!$I$1:$I$1000,SMALL(IF(AX$1='Contratações Governo'!$G$1:$G$1000,ROW('Contratações Governo'!$G$1:$G$1000)-ROW('Contratações Governo'!$G$1)+1),ROW(43:43))),"")</f>
        <v/>
      </c>
      <c r="AY81" s="495" t="str">
        <f t="shared" si="566"/>
        <v/>
      </c>
      <c r="AZ81" s="386" t="str" cm="1">
        <f t="array" ref="AZ81">IFERROR(INDEX('Contratações Governo'!$I$1:$I$1000,SMALL(IF(AZ$1='Contratações Governo'!$G$1:$G$1000,ROW('Contratações Governo'!$G$1:$G$1000)-ROW('Contratações Governo'!$G$1)+1),ROW(43:43))),"")</f>
        <v/>
      </c>
      <c r="BA81" s="495" t="str">
        <f t="shared" ref="BA81" si="953">IF(AZ81="","",AND(AZ81&gt;=AZ$105,AZ81&lt;=AZ$104))</f>
        <v/>
      </c>
      <c r="BB81" s="383" t="str" cm="1">
        <f t="array" ref="BB81">IFERROR(INDEX('Contratações Governo'!$I$1:$I$1000,SMALL(IF(BB$1='Contratações Governo'!$G$1:$G$1000,ROW('Contratações Governo'!$G$1:$G$1000)-ROW('Contratações Governo'!$G$1)+1),ROW(43:43))),"")</f>
        <v/>
      </c>
      <c r="BC81" s="495" t="str">
        <f t="shared" ref="BC81" si="954">IF(BB81="","",AND(BB81&gt;=BB$105,BB81&lt;=BB$104))</f>
        <v/>
      </c>
      <c r="BD81" s="385" t="str" cm="1">
        <f t="array" ref="BD81">IFERROR(INDEX('Contratações Governo'!$I$1:$I$1000,SMALL(IF(BD$1='Contratações Governo'!$G$1:$G$1000,ROW('Contratações Governo'!$G$1:$G$1000)-ROW('Contratações Governo'!$G$1)+1),ROW(43:43))),"")</f>
        <v/>
      </c>
      <c r="BE81" s="495" t="str">
        <f t="shared" si="568"/>
        <v/>
      </c>
      <c r="BF81" s="385" t="str" cm="1">
        <f t="array" ref="BF81">IFERROR(INDEX('Contratações Governo'!$I$1:$I$1000,SMALL(IF(BF$1='Contratações Governo'!$G$1:$G$1000,ROW('Contratações Governo'!$G$1:$G$1000)-ROW('Contratações Governo'!$G$1)+1),ROW(43:43))),"")</f>
        <v/>
      </c>
      <c r="BG81" s="495" t="str">
        <f t="shared" si="569"/>
        <v/>
      </c>
      <c r="BH81" s="276" t="str" cm="1">
        <f t="array" ref="BH81">IFERROR(INDEX('Contratações Governo'!$I$1:$I$1000,SMALL(IF(BH$1='Contratações Governo'!$G$1:$G$1000,ROW('Contratações Governo'!$G$1:$G$1000)-ROW('Contratações Governo'!$G$1)+1),ROW(43:43))),"")</f>
        <v/>
      </c>
      <c r="BI81" s="495" t="str">
        <f t="shared" si="570"/>
        <v/>
      </c>
      <c r="BJ81" s="386" t="str" cm="1">
        <f t="array" ref="BJ81">IFERROR(INDEX('Contratações Governo'!$I$1:$I$1000,SMALL(IF(BJ$1='Contratações Governo'!$G$1:$G$1000,ROW('Contratações Governo'!$G$1:$G$1000)-ROW('Contratações Governo'!$G$1)+1),ROW(43:43))),"")</f>
        <v/>
      </c>
      <c r="BK81" s="495" t="str">
        <f t="shared" si="571"/>
        <v/>
      </c>
      <c r="BL81" s="386" t="str" cm="1">
        <f t="array" ref="BL81">IFERROR(INDEX('Contratações Governo'!$I$1:$I$1000,SMALL(IF(BL$1='Contratações Governo'!$G$1:$G$1000,ROW('Contratações Governo'!$G$1:$G$1000)-ROW('Contratações Governo'!$G$1)+1),ROW(43:43))),"")</f>
        <v/>
      </c>
      <c r="BM81" s="495" t="str">
        <f t="shared" si="572"/>
        <v/>
      </c>
      <c r="BN81" s="383" t="str" cm="1">
        <f t="array" ref="BN81">IFERROR(INDEX('Contratações Governo'!$I$1:$I$1000,SMALL(IF(BN$1='Contratações Governo'!$G$1:$G$1000,ROW('Contratações Governo'!$G$1:$G$1000)-ROW('Contratações Governo'!$G$1)+1),ROW(43:43))),"")</f>
        <v/>
      </c>
      <c r="BO81" s="520" t="str">
        <f t="shared" si="573"/>
        <v/>
      </c>
      <c r="BP81" s="386" t="str" cm="1">
        <f t="array" ref="BP81">IFERROR(INDEX('Contratações Governo'!$I$1:$I$1000,SMALL(IF(BP$1='Contratações Governo'!$G$1:$G$1000,ROW('Contratações Governo'!$G$1:$G$1000)-ROW('Contratações Governo'!$G$1)+1),ROW(43:43))),"")</f>
        <v/>
      </c>
      <c r="BQ81" s="495" t="str">
        <f t="shared" ref="BQ81" si="955">IF(BP81="","",AND(BP81&gt;=BP$105,BP81&lt;=BP$104))</f>
        <v/>
      </c>
      <c r="BR81" s="386" t="str" cm="1">
        <f t="array" ref="BR81">IFERROR(INDEX('Contratações Governo'!$I$1:$I$1000,SMALL(IF(BR$1='Contratações Governo'!$G$1:$G$1000,ROW('Contratações Governo'!$G$1:$G$1000)-ROW('Contratações Governo'!$G$1)+1),ROW(43:43))),"")</f>
        <v/>
      </c>
      <c r="BS81" s="520" t="str">
        <f t="shared" si="575"/>
        <v/>
      </c>
    </row>
    <row r="82" spans="1:71" x14ac:dyDescent="0.25">
      <c r="A82" s="692"/>
      <c r="B82" s="383" t="str" cm="1">
        <f t="array" ref="B82">IFERROR(INDEX('Contratações Governo'!$I$1:$I$1000,SMALL(IF(B$1='Contratações Governo'!$G$1:$G$1000,ROW('Contratações Governo'!$G$1:$G$1000)-ROW('Contratações Governo'!$G$1)+1),ROW(44:44))),"")</f>
        <v/>
      </c>
      <c r="C82" s="495" t="str">
        <f t="shared" si="576"/>
        <v/>
      </c>
      <c r="D82" s="385" t="str" cm="1">
        <f t="array" ref="D82">IFERROR(INDEX('Contratações Governo'!$I$1:$I$1000,SMALL(IF(D$1='Contratações Governo'!$G$1:$G$1000,ROW('Contratações Governo'!$G$1:$G$1000)-ROW('Contratações Governo'!$G$1)+1),ROW(44:44))),"")</f>
        <v/>
      </c>
      <c r="E82" s="495" t="str">
        <f t="shared" si="577"/>
        <v/>
      </c>
      <c r="F82" s="385" t="str" cm="1">
        <f t="array" ref="F82">IFERROR(INDEX('Contratações Governo'!$I$1:$I$1000,SMALL(IF(F$1='Contratações Governo'!$G$1:$G$1000,ROW('Contratações Governo'!$G$1:$G$1000)-ROW('Contratações Governo'!$G$1)+1),ROW(44:44))),"")</f>
        <v/>
      </c>
      <c r="G82" s="495" t="str">
        <f t="shared" ref="G82" si="956">IF(F82="","",AND(F82&gt;=F$105,F82&lt;=F$104))</f>
        <v/>
      </c>
      <c r="H82" s="276" t="str" cm="1">
        <f t="array" ref="H82">IFERROR(INDEX('Contratações Governo'!$I$1:$I$1000,SMALL(IF(H$1='Contratações Governo'!$G$1:$G$1000,ROW('Contratações Governo'!$G$1:$G$1000)-ROW('Contratações Governo'!$G$1)+1),ROW(44:44))),"")</f>
        <v/>
      </c>
      <c r="I82" s="495" t="str">
        <f t="shared" ref="I82" si="957">IF(H82="","",AND(H82&gt;=H$105,H82&lt;=H$104))</f>
        <v/>
      </c>
      <c r="J82" s="386" t="str" cm="1">
        <f t="array" ref="J82">IFERROR(INDEX('Contratações Governo'!$I$1:$I$1000,SMALL(IF(J$1='Contratações Governo'!$G$1:$G$1000,ROW('Contratações Governo'!$G$1:$G$1000)-ROW('Contratações Governo'!$G$1)+1),ROW(44:44))),"")</f>
        <v/>
      </c>
      <c r="K82" s="495" t="str">
        <f t="shared" ref="K82" si="958">IF(J82="","",AND(J82&gt;=J$105,J82&lt;=J$104))</f>
        <v/>
      </c>
      <c r="L82" s="386" t="str" cm="1">
        <f t="array" ref="L82">IFERROR(INDEX('Contratações Governo'!$I$1:$I$1000,SMALL(IF(L$1='Contratações Governo'!$G$1:$G$1000,ROW('Contratações Governo'!$G$1:$G$1000)-ROW('Contratações Governo'!$G$1)+1),ROW(44:44))),"")</f>
        <v/>
      </c>
      <c r="M82" s="495" t="str">
        <f t="shared" ref="M82" si="959">IF(L82="","",AND(L82&gt;=L$105,L82&lt;=L$104))</f>
        <v/>
      </c>
      <c r="N82" s="383" t="str" cm="1">
        <f t="array" ref="N82">IFERROR(INDEX('Contratações Governo'!$I$1:$I$1000,SMALL(IF(N$1='Contratações Governo'!$G$1:$G$1000,ROW('Contratações Governo'!$G$1:$G$1000)-ROW('Contratações Governo'!$G$1)+1),ROW(44:44))),"")</f>
        <v/>
      </c>
      <c r="O82" s="495" t="str">
        <f t="shared" si="549"/>
        <v/>
      </c>
      <c r="P82" s="276" t="str" cm="1">
        <f t="array" ref="P82">IFERROR(INDEX('Contratações Governo'!$I$1:$I$1000,SMALL(IF(P$1='Contratações Governo'!$G$1:$G$1000,ROW('Contratações Governo'!$G$1:$G$1000)-ROW('Contratações Governo'!$G$1)+1),ROW(44:44))),"")</f>
        <v/>
      </c>
      <c r="Q82" s="495" t="str">
        <f t="shared" si="550"/>
        <v/>
      </c>
      <c r="R82" s="386" t="str" cm="1">
        <f t="array" ref="R82">IFERROR(INDEX('Contratações Governo'!$I$1:$I$1000,SMALL(IF(R$1='Contratações Governo'!$G$1:$G$1000,ROW('Contratações Governo'!$G$1:$G$1000)-ROW('Contratações Governo'!$G$1)+1),ROW(44:44))),"")</f>
        <v/>
      </c>
      <c r="S82" s="495" t="str">
        <f t="shared" si="551"/>
        <v/>
      </c>
      <c r="T82" s="386" t="str" cm="1">
        <f t="array" ref="T82">IFERROR(INDEX('Contratações Governo'!$I$1:$I$1000,SMALL(IF(T$1='Contratações Governo'!$G$1:$G$1000,ROW('Contratações Governo'!$G$1:$G$1000)-ROW('Contratações Governo'!$G$1)+1),ROW(44:44))),"")</f>
        <v/>
      </c>
      <c r="U82" s="495" t="str">
        <f t="shared" ref="U82" si="960">IF(T82="","",AND(T82&gt;=T$105,T82&lt;=T$104))</f>
        <v/>
      </c>
      <c r="V82" s="383" t="str" cm="1">
        <f t="array" ref="V82">IFERROR(INDEX('Contratações Governo'!$I$1:$I$1000,SMALL(IF(V$1='Contratações Governo'!$G$1:$G$1000,ROW('Contratações Governo'!$G$1:$G$1000)-ROW('Contratações Governo'!$G$1)+1),ROW(44:44))),"")</f>
        <v/>
      </c>
      <c r="W82" s="495" t="str">
        <f t="shared" ref="W82" si="961">IF(V82="","",AND(V82&gt;=V$105,V82&lt;=V$104))</f>
        <v/>
      </c>
      <c r="X82" s="276" t="str" cm="1">
        <f t="array" ref="X82">IFERROR(INDEX('Contratações Governo'!$I$1:$I$1000,SMALL(IF(X$1='Contratações Governo'!$G$1:$G$1000,ROW('Contratações Governo'!$G$1:$G$1000)-ROW('Contratações Governo'!$G$1)+1),ROW(44:44))),"")</f>
        <v/>
      </c>
      <c r="Y82" s="495" t="str">
        <f t="shared" si="553"/>
        <v/>
      </c>
      <c r="Z82" s="386" t="str" cm="1">
        <f t="array" ref="Z82">IFERROR(INDEX('Contratações Governo'!$I$1:$I$1000,SMALL(IF(Z$1='Contratações Governo'!$G$1:$G$1000,ROW('Contratações Governo'!$G$1:$G$1000)-ROW('Contratações Governo'!$G$1)+1),ROW(44:44))),"")</f>
        <v/>
      </c>
      <c r="AA82" s="495" t="str">
        <f t="shared" si="554"/>
        <v/>
      </c>
      <c r="AB82" s="386" t="str" cm="1">
        <f t="array" ref="AB82">IFERROR(INDEX('Contratações Governo'!$I$1:$I$1000,SMALL(IF(AB$1='Contratações Governo'!$G$1:$G$1000,ROW('Contratações Governo'!$G$1:$G$1000)-ROW('Contratações Governo'!$G$1)+1),ROW(44:44))),"")</f>
        <v/>
      </c>
      <c r="AC82" s="495" t="str">
        <f t="shared" si="555"/>
        <v/>
      </c>
      <c r="AD82" s="383" t="str" cm="1">
        <f t="array" ref="AD82">IFERROR(INDEX('Contratações Governo'!$I$1:$I$1000,SMALL(IF(AD$1='Contratações Governo'!$G$1:$G$1000,ROW('Contratações Governo'!$G$1:$G$1000)-ROW('Contratações Governo'!$G$1)+1),ROW(44:44))),"")</f>
        <v/>
      </c>
      <c r="AE82" s="495" t="str">
        <f t="shared" si="556"/>
        <v/>
      </c>
      <c r="AF82" s="385" t="str" cm="1">
        <f t="array" ref="AF82">IFERROR(INDEX('Contratações Governo'!$I$1:$I$1000,SMALL(IF(AF$1='Contratações Governo'!$G$1:$G$1000,ROW('Contratações Governo'!$G$1:$G$1000)-ROW('Contratações Governo'!$G$1)+1),ROW(44:44))),"")</f>
        <v/>
      </c>
      <c r="AG82" s="495" t="str">
        <f t="shared" si="557"/>
        <v/>
      </c>
      <c r="AH82" s="385" t="str" cm="1">
        <f t="array" ref="AH82">IFERROR(INDEX('Contratações Governo'!$I$1:$I$1000,SMALL(IF(AH$1='Contratações Governo'!$G$1:$G$1000,ROW('Contratações Governo'!$G$1:$G$1000)-ROW('Contratações Governo'!$G$1)+1),ROW(44:44))),"")</f>
        <v/>
      </c>
      <c r="AI82" s="495" t="str">
        <f t="shared" si="558"/>
        <v/>
      </c>
      <c r="AJ82" s="276" t="str" cm="1">
        <f t="array" ref="AJ82">IFERROR(INDEX('Contratações Governo'!$I$1:$I$1000,SMALL(IF(AJ$1='Contratações Governo'!$G$1:$G$1000,ROW('Contratações Governo'!$G$1:$G$1000)-ROW('Contratações Governo'!$G$1)+1),ROW(44:44))),"")</f>
        <v/>
      </c>
      <c r="AK82" s="495" t="str">
        <f t="shared" si="559"/>
        <v/>
      </c>
      <c r="AL82" s="386" t="str" cm="1">
        <f t="array" ref="AL82">IFERROR(INDEX('Contratações Governo'!$I$1:$I$1000,SMALL(IF(AL$1='Contratações Governo'!$G$1:$G$1000,ROW('Contratações Governo'!$G$1:$G$1000)-ROW('Contratações Governo'!$G$1)+1),ROW(44:44))),"")</f>
        <v/>
      </c>
      <c r="AM82" s="495" t="str">
        <f t="shared" si="560"/>
        <v/>
      </c>
      <c r="AN82" s="386" t="str" cm="1">
        <f t="array" ref="AN82">IFERROR(INDEX('Contratações Governo'!$I$1:$I$1000,SMALL(IF(AN$1='Contratações Governo'!$G$1:$G$1000,ROW('Contratações Governo'!$G$1:$G$1000)-ROW('Contratações Governo'!$G$1)+1),ROW(44:44))),"")</f>
        <v/>
      </c>
      <c r="AO82" s="495" t="str">
        <f t="shared" si="561"/>
        <v/>
      </c>
      <c r="AP82" s="383" t="str" cm="1">
        <f t="array" ref="AP82">IFERROR(INDEX('Contratações Governo'!$I$1:$I$1000,SMALL(IF(AP$1='Contratações Governo'!$G$1:$G$1000,ROW('Contratações Governo'!$G$1:$G$1000)-ROW('Contratações Governo'!$G$1)+1),ROW(44:44))),"")</f>
        <v/>
      </c>
      <c r="AQ82" s="495" t="str">
        <f t="shared" si="562"/>
        <v/>
      </c>
      <c r="AR82" s="385" t="str" cm="1">
        <f t="array" ref="AR82">IFERROR(INDEX('Contratações Governo'!$I$1:$I$1000,SMALL(IF(AR$1='Contratações Governo'!$G$1:$G$1000,ROW('Contratações Governo'!$G$1:$G$1000)-ROW('Contratações Governo'!$G$1)+1),ROW(44:44))),"")</f>
        <v/>
      </c>
      <c r="AS82" s="495" t="str">
        <f t="shared" si="563"/>
        <v/>
      </c>
      <c r="AT82" s="385" t="str" cm="1">
        <f t="array" ref="AT82">IFERROR(INDEX('Contratações Governo'!$I$1:$I$1000,SMALL(IF(AT$1='Contratações Governo'!$G$1:$G$1000,ROW('Contratações Governo'!$G$1:$G$1000)-ROW('Contratações Governo'!$G$1)+1),ROW(44:44))),"")</f>
        <v/>
      </c>
      <c r="AU82" s="495" t="str">
        <f t="shared" si="564"/>
        <v/>
      </c>
      <c r="AV82" s="276" t="str" cm="1">
        <f t="array" ref="AV82">IFERROR(INDEX('Contratações Governo'!$I$1:$I$1000,SMALL(IF(AV$1='Contratações Governo'!$G$1:$G$1000,ROW('Contratações Governo'!$G$1:$G$1000)-ROW('Contratações Governo'!$G$1)+1),ROW(44:44))),"")</f>
        <v/>
      </c>
      <c r="AW82" s="495" t="str">
        <f t="shared" si="565"/>
        <v/>
      </c>
      <c r="AX82" s="386" t="str" cm="1">
        <f t="array" ref="AX82">IFERROR(INDEX('Contratações Governo'!$I$1:$I$1000,SMALL(IF(AX$1='Contratações Governo'!$G$1:$G$1000,ROW('Contratações Governo'!$G$1:$G$1000)-ROW('Contratações Governo'!$G$1)+1),ROW(44:44))),"")</f>
        <v/>
      </c>
      <c r="AY82" s="495" t="str">
        <f t="shared" si="566"/>
        <v/>
      </c>
      <c r="AZ82" s="386" t="str" cm="1">
        <f t="array" ref="AZ82">IFERROR(INDEX('Contratações Governo'!$I$1:$I$1000,SMALL(IF(AZ$1='Contratações Governo'!$G$1:$G$1000,ROW('Contratações Governo'!$G$1:$G$1000)-ROW('Contratações Governo'!$G$1)+1),ROW(44:44))),"")</f>
        <v/>
      </c>
      <c r="BA82" s="495" t="str">
        <f t="shared" ref="BA82" si="962">IF(AZ82="","",AND(AZ82&gt;=AZ$105,AZ82&lt;=AZ$104))</f>
        <v/>
      </c>
      <c r="BB82" s="383" t="str" cm="1">
        <f t="array" ref="BB82">IFERROR(INDEX('Contratações Governo'!$I$1:$I$1000,SMALL(IF(BB$1='Contratações Governo'!$G$1:$G$1000,ROW('Contratações Governo'!$G$1:$G$1000)-ROW('Contratações Governo'!$G$1)+1),ROW(44:44))),"")</f>
        <v/>
      </c>
      <c r="BC82" s="495" t="str">
        <f t="shared" ref="BC82" si="963">IF(BB82="","",AND(BB82&gt;=BB$105,BB82&lt;=BB$104))</f>
        <v/>
      </c>
      <c r="BD82" s="385" t="str" cm="1">
        <f t="array" ref="BD82">IFERROR(INDEX('Contratações Governo'!$I$1:$I$1000,SMALL(IF(BD$1='Contratações Governo'!$G$1:$G$1000,ROW('Contratações Governo'!$G$1:$G$1000)-ROW('Contratações Governo'!$G$1)+1),ROW(44:44))),"")</f>
        <v/>
      </c>
      <c r="BE82" s="495" t="str">
        <f t="shared" si="568"/>
        <v/>
      </c>
      <c r="BF82" s="385" t="str" cm="1">
        <f t="array" ref="BF82">IFERROR(INDEX('Contratações Governo'!$I$1:$I$1000,SMALL(IF(BF$1='Contratações Governo'!$G$1:$G$1000,ROW('Contratações Governo'!$G$1:$G$1000)-ROW('Contratações Governo'!$G$1)+1),ROW(44:44))),"")</f>
        <v/>
      </c>
      <c r="BG82" s="495" t="str">
        <f t="shared" si="569"/>
        <v/>
      </c>
      <c r="BH82" s="276" t="str" cm="1">
        <f t="array" ref="BH82">IFERROR(INDEX('Contratações Governo'!$I$1:$I$1000,SMALL(IF(BH$1='Contratações Governo'!$G$1:$G$1000,ROW('Contratações Governo'!$G$1:$G$1000)-ROW('Contratações Governo'!$G$1)+1),ROW(44:44))),"")</f>
        <v/>
      </c>
      <c r="BI82" s="495" t="str">
        <f t="shared" si="570"/>
        <v/>
      </c>
      <c r="BJ82" s="386" t="str" cm="1">
        <f t="array" ref="BJ82">IFERROR(INDEX('Contratações Governo'!$I$1:$I$1000,SMALL(IF(BJ$1='Contratações Governo'!$G$1:$G$1000,ROW('Contratações Governo'!$G$1:$G$1000)-ROW('Contratações Governo'!$G$1)+1),ROW(44:44))),"")</f>
        <v/>
      </c>
      <c r="BK82" s="495" t="str">
        <f t="shared" si="571"/>
        <v/>
      </c>
      <c r="BL82" s="386" t="str" cm="1">
        <f t="array" ref="BL82">IFERROR(INDEX('Contratações Governo'!$I$1:$I$1000,SMALL(IF(BL$1='Contratações Governo'!$G$1:$G$1000,ROW('Contratações Governo'!$G$1:$G$1000)-ROW('Contratações Governo'!$G$1)+1),ROW(44:44))),"")</f>
        <v/>
      </c>
      <c r="BM82" s="495" t="str">
        <f t="shared" si="572"/>
        <v/>
      </c>
      <c r="BN82" s="383" t="str" cm="1">
        <f t="array" ref="BN82">IFERROR(INDEX('Contratações Governo'!$I$1:$I$1000,SMALL(IF(BN$1='Contratações Governo'!$G$1:$G$1000,ROW('Contratações Governo'!$G$1:$G$1000)-ROW('Contratações Governo'!$G$1)+1),ROW(44:44))),"")</f>
        <v/>
      </c>
      <c r="BO82" s="520" t="str">
        <f t="shared" si="573"/>
        <v/>
      </c>
      <c r="BP82" s="386" t="str" cm="1">
        <f t="array" ref="BP82">IFERROR(INDEX('Contratações Governo'!$I$1:$I$1000,SMALL(IF(BP$1='Contratações Governo'!$G$1:$G$1000,ROW('Contratações Governo'!$G$1:$G$1000)-ROW('Contratações Governo'!$G$1)+1),ROW(44:44))),"")</f>
        <v/>
      </c>
      <c r="BQ82" s="495" t="str">
        <f t="shared" ref="BQ82" si="964">IF(BP82="","",AND(BP82&gt;=BP$105,BP82&lt;=BP$104))</f>
        <v/>
      </c>
      <c r="BR82" s="386" t="str" cm="1">
        <f t="array" ref="BR82">IFERROR(INDEX('Contratações Governo'!$I$1:$I$1000,SMALL(IF(BR$1='Contratações Governo'!$G$1:$G$1000,ROW('Contratações Governo'!$G$1:$G$1000)-ROW('Contratações Governo'!$G$1)+1),ROW(44:44))),"")</f>
        <v/>
      </c>
      <c r="BS82" s="520" t="str">
        <f t="shared" si="575"/>
        <v/>
      </c>
    </row>
    <row r="83" spans="1:71" x14ac:dyDescent="0.25">
      <c r="A83" s="692"/>
      <c r="B83" s="383" t="str" cm="1">
        <f t="array" ref="B83">IFERROR(INDEX('Contratações Governo'!$I$1:$I$1000,SMALL(IF(B$1='Contratações Governo'!$G$1:$G$1000,ROW('Contratações Governo'!$G$1:$G$1000)-ROW('Contratações Governo'!$G$1)+1),ROW(45:45))),"")</f>
        <v/>
      </c>
      <c r="C83" s="495" t="str">
        <f t="shared" si="576"/>
        <v/>
      </c>
      <c r="D83" s="385" t="str" cm="1">
        <f t="array" ref="D83">IFERROR(INDEX('Contratações Governo'!$I$1:$I$1000,SMALL(IF(D$1='Contratações Governo'!$G$1:$G$1000,ROW('Contratações Governo'!$G$1:$G$1000)-ROW('Contratações Governo'!$G$1)+1),ROW(45:45))),"")</f>
        <v/>
      </c>
      <c r="E83" s="495" t="str">
        <f t="shared" si="577"/>
        <v/>
      </c>
      <c r="F83" s="385" t="str" cm="1">
        <f t="array" ref="F83">IFERROR(INDEX('Contratações Governo'!$I$1:$I$1000,SMALL(IF(F$1='Contratações Governo'!$G$1:$G$1000,ROW('Contratações Governo'!$G$1:$G$1000)-ROW('Contratações Governo'!$G$1)+1),ROW(45:45))),"")</f>
        <v/>
      </c>
      <c r="G83" s="495" t="str">
        <f t="shared" ref="G83" si="965">IF(F83="","",AND(F83&gt;=F$105,F83&lt;=F$104))</f>
        <v/>
      </c>
      <c r="H83" s="276" t="str" cm="1">
        <f t="array" ref="H83">IFERROR(INDEX('Contratações Governo'!$I$1:$I$1000,SMALL(IF(H$1='Contratações Governo'!$G$1:$G$1000,ROW('Contratações Governo'!$G$1:$G$1000)-ROW('Contratações Governo'!$G$1)+1),ROW(45:45))),"")</f>
        <v/>
      </c>
      <c r="I83" s="495" t="str">
        <f t="shared" ref="I83" si="966">IF(H83="","",AND(H83&gt;=H$105,H83&lt;=H$104))</f>
        <v/>
      </c>
      <c r="J83" s="386" t="str" cm="1">
        <f t="array" ref="J83">IFERROR(INDEX('Contratações Governo'!$I$1:$I$1000,SMALL(IF(J$1='Contratações Governo'!$G$1:$G$1000,ROW('Contratações Governo'!$G$1:$G$1000)-ROW('Contratações Governo'!$G$1)+1),ROW(45:45))),"")</f>
        <v/>
      </c>
      <c r="K83" s="495" t="str">
        <f t="shared" ref="K83" si="967">IF(J83="","",AND(J83&gt;=J$105,J83&lt;=J$104))</f>
        <v/>
      </c>
      <c r="L83" s="386" t="str" cm="1">
        <f t="array" ref="L83">IFERROR(INDEX('Contratações Governo'!$I$1:$I$1000,SMALL(IF(L$1='Contratações Governo'!$G$1:$G$1000,ROW('Contratações Governo'!$G$1:$G$1000)-ROW('Contratações Governo'!$G$1)+1),ROW(45:45))),"")</f>
        <v/>
      </c>
      <c r="M83" s="495" t="str">
        <f t="shared" ref="M83" si="968">IF(L83="","",AND(L83&gt;=L$105,L83&lt;=L$104))</f>
        <v/>
      </c>
      <c r="N83" s="383" t="str" cm="1">
        <f t="array" ref="N83">IFERROR(INDEX('Contratações Governo'!$I$1:$I$1000,SMALL(IF(N$1='Contratações Governo'!$G$1:$G$1000,ROW('Contratações Governo'!$G$1:$G$1000)-ROW('Contratações Governo'!$G$1)+1),ROW(45:45))),"")</f>
        <v/>
      </c>
      <c r="O83" s="495" t="str">
        <f t="shared" si="549"/>
        <v/>
      </c>
      <c r="P83" s="276" t="str" cm="1">
        <f t="array" ref="P83">IFERROR(INDEX('Contratações Governo'!$I$1:$I$1000,SMALL(IF(P$1='Contratações Governo'!$G$1:$G$1000,ROW('Contratações Governo'!$G$1:$G$1000)-ROW('Contratações Governo'!$G$1)+1),ROW(45:45))),"")</f>
        <v/>
      </c>
      <c r="Q83" s="495" t="str">
        <f t="shared" si="550"/>
        <v/>
      </c>
      <c r="R83" s="386" t="str" cm="1">
        <f t="array" ref="R83">IFERROR(INDEX('Contratações Governo'!$I$1:$I$1000,SMALL(IF(R$1='Contratações Governo'!$G$1:$G$1000,ROW('Contratações Governo'!$G$1:$G$1000)-ROW('Contratações Governo'!$G$1)+1),ROW(45:45))),"")</f>
        <v/>
      </c>
      <c r="S83" s="495" t="str">
        <f t="shared" si="551"/>
        <v/>
      </c>
      <c r="T83" s="386" t="str" cm="1">
        <f t="array" ref="T83">IFERROR(INDEX('Contratações Governo'!$I$1:$I$1000,SMALL(IF(T$1='Contratações Governo'!$G$1:$G$1000,ROW('Contratações Governo'!$G$1:$G$1000)-ROW('Contratações Governo'!$G$1)+1),ROW(45:45))),"")</f>
        <v/>
      </c>
      <c r="U83" s="495" t="str">
        <f t="shared" ref="U83" si="969">IF(T83="","",AND(T83&gt;=T$105,T83&lt;=T$104))</f>
        <v/>
      </c>
      <c r="V83" s="383" t="str" cm="1">
        <f t="array" ref="V83">IFERROR(INDEX('Contratações Governo'!$I$1:$I$1000,SMALL(IF(V$1='Contratações Governo'!$G$1:$G$1000,ROW('Contratações Governo'!$G$1:$G$1000)-ROW('Contratações Governo'!$G$1)+1),ROW(45:45))),"")</f>
        <v/>
      </c>
      <c r="W83" s="495" t="str">
        <f t="shared" ref="W83" si="970">IF(V83="","",AND(V83&gt;=V$105,V83&lt;=V$104))</f>
        <v/>
      </c>
      <c r="X83" s="276" t="str" cm="1">
        <f t="array" ref="X83">IFERROR(INDEX('Contratações Governo'!$I$1:$I$1000,SMALL(IF(X$1='Contratações Governo'!$G$1:$G$1000,ROW('Contratações Governo'!$G$1:$G$1000)-ROW('Contratações Governo'!$G$1)+1),ROW(45:45))),"")</f>
        <v/>
      </c>
      <c r="Y83" s="495" t="str">
        <f t="shared" si="553"/>
        <v/>
      </c>
      <c r="Z83" s="386" t="str" cm="1">
        <f t="array" ref="Z83">IFERROR(INDEX('Contratações Governo'!$I$1:$I$1000,SMALL(IF(Z$1='Contratações Governo'!$G$1:$G$1000,ROW('Contratações Governo'!$G$1:$G$1000)-ROW('Contratações Governo'!$G$1)+1),ROW(45:45))),"")</f>
        <v/>
      </c>
      <c r="AA83" s="495" t="str">
        <f t="shared" si="554"/>
        <v/>
      </c>
      <c r="AB83" s="386" t="str" cm="1">
        <f t="array" ref="AB83">IFERROR(INDEX('Contratações Governo'!$I$1:$I$1000,SMALL(IF(AB$1='Contratações Governo'!$G$1:$G$1000,ROW('Contratações Governo'!$G$1:$G$1000)-ROW('Contratações Governo'!$G$1)+1),ROW(45:45))),"")</f>
        <v/>
      </c>
      <c r="AC83" s="495" t="str">
        <f t="shared" si="555"/>
        <v/>
      </c>
      <c r="AD83" s="383" t="str" cm="1">
        <f t="array" ref="AD83">IFERROR(INDEX('Contratações Governo'!$I$1:$I$1000,SMALL(IF(AD$1='Contratações Governo'!$G$1:$G$1000,ROW('Contratações Governo'!$G$1:$G$1000)-ROW('Contratações Governo'!$G$1)+1),ROW(45:45))),"")</f>
        <v/>
      </c>
      <c r="AE83" s="495" t="str">
        <f t="shared" si="556"/>
        <v/>
      </c>
      <c r="AF83" s="385" t="str" cm="1">
        <f t="array" ref="AF83">IFERROR(INDEX('Contratações Governo'!$I$1:$I$1000,SMALL(IF(AF$1='Contratações Governo'!$G$1:$G$1000,ROW('Contratações Governo'!$G$1:$G$1000)-ROW('Contratações Governo'!$G$1)+1),ROW(45:45))),"")</f>
        <v/>
      </c>
      <c r="AG83" s="495" t="str">
        <f t="shared" si="557"/>
        <v/>
      </c>
      <c r="AH83" s="385" t="str" cm="1">
        <f t="array" ref="AH83">IFERROR(INDEX('Contratações Governo'!$I$1:$I$1000,SMALL(IF(AH$1='Contratações Governo'!$G$1:$G$1000,ROW('Contratações Governo'!$G$1:$G$1000)-ROW('Contratações Governo'!$G$1)+1),ROW(45:45))),"")</f>
        <v/>
      </c>
      <c r="AI83" s="495" t="str">
        <f t="shared" si="558"/>
        <v/>
      </c>
      <c r="AJ83" s="276" t="str" cm="1">
        <f t="array" ref="AJ83">IFERROR(INDEX('Contratações Governo'!$I$1:$I$1000,SMALL(IF(AJ$1='Contratações Governo'!$G$1:$G$1000,ROW('Contratações Governo'!$G$1:$G$1000)-ROW('Contratações Governo'!$G$1)+1),ROW(45:45))),"")</f>
        <v/>
      </c>
      <c r="AK83" s="495" t="str">
        <f t="shared" si="559"/>
        <v/>
      </c>
      <c r="AL83" s="386" t="str" cm="1">
        <f t="array" ref="AL83">IFERROR(INDEX('Contratações Governo'!$I$1:$I$1000,SMALL(IF(AL$1='Contratações Governo'!$G$1:$G$1000,ROW('Contratações Governo'!$G$1:$G$1000)-ROW('Contratações Governo'!$G$1)+1),ROW(45:45))),"")</f>
        <v/>
      </c>
      <c r="AM83" s="495" t="str">
        <f t="shared" si="560"/>
        <v/>
      </c>
      <c r="AN83" s="386" t="str" cm="1">
        <f t="array" ref="AN83">IFERROR(INDEX('Contratações Governo'!$I$1:$I$1000,SMALL(IF(AN$1='Contratações Governo'!$G$1:$G$1000,ROW('Contratações Governo'!$G$1:$G$1000)-ROW('Contratações Governo'!$G$1)+1),ROW(45:45))),"")</f>
        <v/>
      </c>
      <c r="AO83" s="495" t="str">
        <f t="shared" si="561"/>
        <v/>
      </c>
      <c r="AP83" s="383" t="str" cm="1">
        <f t="array" ref="AP83">IFERROR(INDEX('Contratações Governo'!$I$1:$I$1000,SMALL(IF(AP$1='Contratações Governo'!$G$1:$G$1000,ROW('Contratações Governo'!$G$1:$G$1000)-ROW('Contratações Governo'!$G$1)+1),ROW(45:45))),"")</f>
        <v/>
      </c>
      <c r="AQ83" s="495" t="str">
        <f t="shared" si="562"/>
        <v/>
      </c>
      <c r="AR83" s="385" t="str" cm="1">
        <f t="array" ref="AR83">IFERROR(INDEX('Contratações Governo'!$I$1:$I$1000,SMALL(IF(AR$1='Contratações Governo'!$G$1:$G$1000,ROW('Contratações Governo'!$G$1:$G$1000)-ROW('Contratações Governo'!$G$1)+1),ROW(45:45))),"")</f>
        <v/>
      </c>
      <c r="AS83" s="495" t="str">
        <f t="shared" si="563"/>
        <v/>
      </c>
      <c r="AT83" s="385" t="str" cm="1">
        <f t="array" ref="AT83">IFERROR(INDEX('Contratações Governo'!$I$1:$I$1000,SMALL(IF(AT$1='Contratações Governo'!$G$1:$G$1000,ROW('Contratações Governo'!$G$1:$G$1000)-ROW('Contratações Governo'!$G$1)+1),ROW(45:45))),"")</f>
        <v/>
      </c>
      <c r="AU83" s="495" t="str">
        <f t="shared" si="564"/>
        <v/>
      </c>
      <c r="AV83" s="276" t="str" cm="1">
        <f t="array" ref="AV83">IFERROR(INDEX('Contratações Governo'!$I$1:$I$1000,SMALL(IF(AV$1='Contratações Governo'!$G$1:$G$1000,ROW('Contratações Governo'!$G$1:$G$1000)-ROW('Contratações Governo'!$G$1)+1),ROW(45:45))),"")</f>
        <v/>
      </c>
      <c r="AW83" s="495" t="str">
        <f t="shared" si="565"/>
        <v/>
      </c>
      <c r="AX83" s="386" t="str" cm="1">
        <f t="array" ref="AX83">IFERROR(INDEX('Contratações Governo'!$I$1:$I$1000,SMALL(IF(AX$1='Contratações Governo'!$G$1:$G$1000,ROW('Contratações Governo'!$G$1:$G$1000)-ROW('Contratações Governo'!$G$1)+1),ROW(45:45))),"")</f>
        <v/>
      </c>
      <c r="AY83" s="495" t="str">
        <f t="shared" si="566"/>
        <v/>
      </c>
      <c r="AZ83" s="386" t="str" cm="1">
        <f t="array" ref="AZ83">IFERROR(INDEX('Contratações Governo'!$I$1:$I$1000,SMALL(IF(AZ$1='Contratações Governo'!$G$1:$G$1000,ROW('Contratações Governo'!$G$1:$G$1000)-ROW('Contratações Governo'!$G$1)+1),ROW(45:45))),"")</f>
        <v/>
      </c>
      <c r="BA83" s="495" t="str">
        <f t="shared" ref="BA83" si="971">IF(AZ83="","",AND(AZ83&gt;=AZ$105,AZ83&lt;=AZ$104))</f>
        <v/>
      </c>
      <c r="BB83" s="383" t="str" cm="1">
        <f t="array" ref="BB83">IFERROR(INDEX('Contratações Governo'!$I$1:$I$1000,SMALL(IF(BB$1='Contratações Governo'!$G$1:$G$1000,ROW('Contratações Governo'!$G$1:$G$1000)-ROW('Contratações Governo'!$G$1)+1),ROW(45:45))),"")</f>
        <v/>
      </c>
      <c r="BC83" s="495" t="str">
        <f t="shared" ref="BC83" si="972">IF(BB83="","",AND(BB83&gt;=BB$105,BB83&lt;=BB$104))</f>
        <v/>
      </c>
      <c r="BD83" s="385" t="str" cm="1">
        <f t="array" ref="BD83">IFERROR(INDEX('Contratações Governo'!$I$1:$I$1000,SMALL(IF(BD$1='Contratações Governo'!$G$1:$G$1000,ROW('Contratações Governo'!$G$1:$G$1000)-ROW('Contratações Governo'!$G$1)+1),ROW(45:45))),"")</f>
        <v/>
      </c>
      <c r="BE83" s="495" t="str">
        <f t="shared" si="568"/>
        <v/>
      </c>
      <c r="BF83" s="385" t="str" cm="1">
        <f t="array" ref="BF83">IFERROR(INDEX('Contratações Governo'!$I$1:$I$1000,SMALL(IF(BF$1='Contratações Governo'!$G$1:$G$1000,ROW('Contratações Governo'!$G$1:$G$1000)-ROW('Contratações Governo'!$G$1)+1),ROW(45:45))),"")</f>
        <v/>
      </c>
      <c r="BG83" s="495" t="str">
        <f t="shared" si="569"/>
        <v/>
      </c>
      <c r="BH83" s="276" t="str" cm="1">
        <f t="array" ref="BH83">IFERROR(INDEX('Contratações Governo'!$I$1:$I$1000,SMALL(IF(BH$1='Contratações Governo'!$G$1:$G$1000,ROW('Contratações Governo'!$G$1:$G$1000)-ROW('Contratações Governo'!$G$1)+1),ROW(45:45))),"")</f>
        <v/>
      </c>
      <c r="BI83" s="495" t="str">
        <f t="shared" si="570"/>
        <v/>
      </c>
      <c r="BJ83" s="386" t="str" cm="1">
        <f t="array" ref="BJ83">IFERROR(INDEX('Contratações Governo'!$I$1:$I$1000,SMALL(IF(BJ$1='Contratações Governo'!$G$1:$G$1000,ROW('Contratações Governo'!$G$1:$G$1000)-ROW('Contratações Governo'!$G$1)+1),ROW(45:45))),"")</f>
        <v/>
      </c>
      <c r="BK83" s="495" t="str">
        <f t="shared" si="571"/>
        <v/>
      </c>
      <c r="BL83" s="386" t="str" cm="1">
        <f t="array" ref="BL83">IFERROR(INDEX('Contratações Governo'!$I$1:$I$1000,SMALL(IF(BL$1='Contratações Governo'!$G$1:$G$1000,ROW('Contratações Governo'!$G$1:$G$1000)-ROW('Contratações Governo'!$G$1)+1),ROW(45:45))),"")</f>
        <v/>
      </c>
      <c r="BM83" s="495" t="str">
        <f t="shared" si="572"/>
        <v/>
      </c>
      <c r="BN83" s="383" t="str" cm="1">
        <f t="array" ref="BN83">IFERROR(INDEX('Contratações Governo'!$I$1:$I$1000,SMALL(IF(BN$1='Contratações Governo'!$G$1:$G$1000,ROW('Contratações Governo'!$G$1:$G$1000)-ROW('Contratações Governo'!$G$1)+1),ROW(45:45))),"")</f>
        <v/>
      </c>
      <c r="BO83" s="520" t="str">
        <f t="shared" si="573"/>
        <v/>
      </c>
      <c r="BP83" s="386" t="str" cm="1">
        <f t="array" ref="BP83">IFERROR(INDEX('Contratações Governo'!$I$1:$I$1000,SMALL(IF(BP$1='Contratações Governo'!$G$1:$G$1000,ROW('Contratações Governo'!$G$1:$G$1000)-ROW('Contratações Governo'!$G$1)+1),ROW(45:45))),"")</f>
        <v/>
      </c>
      <c r="BQ83" s="495" t="str">
        <f t="shared" ref="BQ83" si="973">IF(BP83="","",AND(BP83&gt;=BP$105,BP83&lt;=BP$104))</f>
        <v/>
      </c>
      <c r="BR83" s="386" t="str" cm="1">
        <f t="array" ref="BR83">IFERROR(INDEX('Contratações Governo'!$I$1:$I$1000,SMALL(IF(BR$1='Contratações Governo'!$G$1:$G$1000,ROW('Contratações Governo'!$G$1:$G$1000)-ROW('Contratações Governo'!$G$1)+1),ROW(45:45))),"")</f>
        <v/>
      </c>
      <c r="BS83" s="520" t="str">
        <f t="shared" si="575"/>
        <v/>
      </c>
    </row>
    <row r="84" spans="1:71" x14ac:dyDescent="0.25">
      <c r="A84" s="692"/>
      <c r="B84" s="383" t="str" cm="1">
        <f t="array" ref="B84">IFERROR(INDEX('Contratações Governo'!$I$1:$I$1000,SMALL(IF(B$1='Contratações Governo'!$G$1:$G$1000,ROW('Contratações Governo'!$G$1:$G$1000)-ROW('Contratações Governo'!$G$1)+1),ROW(46:46))),"")</f>
        <v/>
      </c>
      <c r="C84" s="495" t="str">
        <f t="shared" si="576"/>
        <v/>
      </c>
      <c r="D84" s="385" t="str" cm="1">
        <f t="array" ref="D84">IFERROR(INDEX('Contratações Governo'!$I$1:$I$1000,SMALL(IF(D$1='Contratações Governo'!$G$1:$G$1000,ROW('Contratações Governo'!$G$1:$G$1000)-ROW('Contratações Governo'!$G$1)+1),ROW(46:46))),"")</f>
        <v/>
      </c>
      <c r="E84" s="495" t="str">
        <f t="shared" si="577"/>
        <v/>
      </c>
      <c r="F84" s="385" t="str" cm="1">
        <f t="array" ref="F84">IFERROR(INDEX('Contratações Governo'!$I$1:$I$1000,SMALL(IF(F$1='Contratações Governo'!$G$1:$G$1000,ROW('Contratações Governo'!$G$1:$G$1000)-ROW('Contratações Governo'!$G$1)+1),ROW(46:46))),"")</f>
        <v/>
      </c>
      <c r="G84" s="495" t="str">
        <f t="shared" ref="G84" si="974">IF(F84="","",AND(F84&gt;=F$105,F84&lt;=F$104))</f>
        <v/>
      </c>
      <c r="H84" s="276" t="str" cm="1">
        <f t="array" ref="H84">IFERROR(INDEX('Contratações Governo'!$I$1:$I$1000,SMALL(IF(H$1='Contratações Governo'!$G$1:$G$1000,ROW('Contratações Governo'!$G$1:$G$1000)-ROW('Contratações Governo'!$G$1)+1),ROW(46:46))),"")</f>
        <v/>
      </c>
      <c r="I84" s="495" t="str">
        <f t="shared" ref="I84" si="975">IF(H84="","",AND(H84&gt;=H$105,H84&lt;=H$104))</f>
        <v/>
      </c>
      <c r="J84" s="386" t="str" cm="1">
        <f t="array" ref="J84">IFERROR(INDEX('Contratações Governo'!$I$1:$I$1000,SMALL(IF(J$1='Contratações Governo'!$G$1:$G$1000,ROW('Contratações Governo'!$G$1:$G$1000)-ROW('Contratações Governo'!$G$1)+1),ROW(46:46))),"")</f>
        <v/>
      </c>
      <c r="K84" s="495" t="str">
        <f t="shared" ref="K84" si="976">IF(J84="","",AND(J84&gt;=J$105,J84&lt;=J$104))</f>
        <v/>
      </c>
      <c r="L84" s="386" t="str" cm="1">
        <f t="array" ref="L84">IFERROR(INDEX('Contratações Governo'!$I$1:$I$1000,SMALL(IF(L$1='Contratações Governo'!$G$1:$G$1000,ROW('Contratações Governo'!$G$1:$G$1000)-ROW('Contratações Governo'!$G$1)+1),ROW(46:46))),"")</f>
        <v/>
      </c>
      <c r="M84" s="495" t="str">
        <f t="shared" ref="M84" si="977">IF(L84="","",AND(L84&gt;=L$105,L84&lt;=L$104))</f>
        <v/>
      </c>
      <c r="N84" s="383" t="str" cm="1">
        <f t="array" ref="N84">IFERROR(INDEX('Contratações Governo'!$I$1:$I$1000,SMALL(IF(N$1='Contratações Governo'!$G$1:$G$1000,ROW('Contratações Governo'!$G$1:$G$1000)-ROW('Contratações Governo'!$G$1)+1),ROW(46:46))),"")</f>
        <v/>
      </c>
      <c r="O84" s="495" t="str">
        <f t="shared" si="549"/>
        <v/>
      </c>
      <c r="P84" s="276" t="str" cm="1">
        <f t="array" ref="P84">IFERROR(INDEX('Contratações Governo'!$I$1:$I$1000,SMALL(IF(P$1='Contratações Governo'!$G$1:$G$1000,ROW('Contratações Governo'!$G$1:$G$1000)-ROW('Contratações Governo'!$G$1)+1),ROW(46:46))),"")</f>
        <v/>
      </c>
      <c r="Q84" s="495" t="str">
        <f t="shared" si="550"/>
        <v/>
      </c>
      <c r="R84" s="386" t="str" cm="1">
        <f t="array" ref="R84">IFERROR(INDEX('Contratações Governo'!$I$1:$I$1000,SMALL(IF(R$1='Contratações Governo'!$G$1:$G$1000,ROW('Contratações Governo'!$G$1:$G$1000)-ROW('Contratações Governo'!$G$1)+1),ROW(46:46))),"")</f>
        <v/>
      </c>
      <c r="S84" s="495" t="str">
        <f t="shared" si="551"/>
        <v/>
      </c>
      <c r="T84" s="386" t="str" cm="1">
        <f t="array" ref="T84">IFERROR(INDEX('Contratações Governo'!$I$1:$I$1000,SMALL(IF(T$1='Contratações Governo'!$G$1:$G$1000,ROW('Contratações Governo'!$G$1:$G$1000)-ROW('Contratações Governo'!$G$1)+1),ROW(46:46))),"")</f>
        <v/>
      </c>
      <c r="U84" s="495" t="str">
        <f t="shared" ref="U84" si="978">IF(T84="","",AND(T84&gt;=T$105,T84&lt;=T$104))</f>
        <v/>
      </c>
      <c r="V84" s="383" t="str" cm="1">
        <f t="array" ref="V84">IFERROR(INDEX('Contratações Governo'!$I$1:$I$1000,SMALL(IF(V$1='Contratações Governo'!$G$1:$G$1000,ROW('Contratações Governo'!$G$1:$G$1000)-ROW('Contratações Governo'!$G$1)+1),ROW(46:46))),"")</f>
        <v/>
      </c>
      <c r="W84" s="495" t="str">
        <f t="shared" ref="W84" si="979">IF(V84="","",AND(V84&gt;=V$105,V84&lt;=V$104))</f>
        <v/>
      </c>
      <c r="X84" s="276" t="str" cm="1">
        <f t="array" ref="X84">IFERROR(INDEX('Contratações Governo'!$I$1:$I$1000,SMALL(IF(X$1='Contratações Governo'!$G$1:$G$1000,ROW('Contratações Governo'!$G$1:$G$1000)-ROW('Contratações Governo'!$G$1)+1),ROW(46:46))),"")</f>
        <v/>
      </c>
      <c r="Y84" s="495" t="str">
        <f t="shared" si="553"/>
        <v/>
      </c>
      <c r="Z84" s="386" t="str" cm="1">
        <f t="array" ref="Z84">IFERROR(INDEX('Contratações Governo'!$I$1:$I$1000,SMALL(IF(Z$1='Contratações Governo'!$G$1:$G$1000,ROW('Contratações Governo'!$G$1:$G$1000)-ROW('Contratações Governo'!$G$1)+1),ROW(46:46))),"")</f>
        <v/>
      </c>
      <c r="AA84" s="495" t="str">
        <f t="shared" si="554"/>
        <v/>
      </c>
      <c r="AB84" s="386" t="str" cm="1">
        <f t="array" ref="AB84">IFERROR(INDEX('Contratações Governo'!$I$1:$I$1000,SMALL(IF(AB$1='Contratações Governo'!$G$1:$G$1000,ROW('Contratações Governo'!$G$1:$G$1000)-ROW('Contratações Governo'!$G$1)+1),ROW(46:46))),"")</f>
        <v/>
      </c>
      <c r="AC84" s="495" t="str">
        <f t="shared" si="555"/>
        <v/>
      </c>
      <c r="AD84" s="383" t="str" cm="1">
        <f t="array" ref="AD84">IFERROR(INDEX('Contratações Governo'!$I$1:$I$1000,SMALL(IF(AD$1='Contratações Governo'!$G$1:$G$1000,ROW('Contratações Governo'!$G$1:$G$1000)-ROW('Contratações Governo'!$G$1)+1),ROW(46:46))),"")</f>
        <v/>
      </c>
      <c r="AE84" s="495" t="str">
        <f t="shared" si="556"/>
        <v/>
      </c>
      <c r="AF84" s="385" t="str" cm="1">
        <f t="array" ref="AF84">IFERROR(INDEX('Contratações Governo'!$I$1:$I$1000,SMALL(IF(AF$1='Contratações Governo'!$G$1:$G$1000,ROW('Contratações Governo'!$G$1:$G$1000)-ROW('Contratações Governo'!$G$1)+1),ROW(46:46))),"")</f>
        <v/>
      </c>
      <c r="AG84" s="495" t="str">
        <f t="shared" si="557"/>
        <v/>
      </c>
      <c r="AH84" s="385" t="str" cm="1">
        <f t="array" ref="AH84">IFERROR(INDEX('Contratações Governo'!$I$1:$I$1000,SMALL(IF(AH$1='Contratações Governo'!$G$1:$G$1000,ROW('Contratações Governo'!$G$1:$G$1000)-ROW('Contratações Governo'!$G$1)+1),ROW(46:46))),"")</f>
        <v/>
      </c>
      <c r="AI84" s="495" t="str">
        <f t="shared" si="558"/>
        <v/>
      </c>
      <c r="AJ84" s="276" t="str" cm="1">
        <f t="array" ref="AJ84">IFERROR(INDEX('Contratações Governo'!$I$1:$I$1000,SMALL(IF(AJ$1='Contratações Governo'!$G$1:$G$1000,ROW('Contratações Governo'!$G$1:$G$1000)-ROW('Contratações Governo'!$G$1)+1),ROW(46:46))),"")</f>
        <v/>
      </c>
      <c r="AK84" s="495" t="str">
        <f t="shared" si="559"/>
        <v/>
      </c>
      <c r="AL84" s="386" t="str" cm="1">
        <f t="array" ref="AL84">IFERROR(INDEX('Contratações Governo'!$I$1:$I$1000,SMALL(IF(AL$1='Contratações Governo'!$G$1:$G$1000,ROW('Contratações Governo'!$G$1:$G$1000)-ROW('Contratações Governo'!$G$1)+1),ROW(46:46))),"")</f>
        <v/>
      </c>
      <c r="AM84" s="495" t="str">
        <f t="shared" si="560"/>
        <v/>
      </c>
      <c r="AN84" s="386" t="str" cm="1">
        <f t="array" ref="AN84">IFERROR(INDEX('Contratações Governo'!$I$1:$I$1000,SMALL(IF(AN$1='Contratações Governo'!$G$1:$G$1000,ROW('Contratações Governo'!$G$1:$G$1000)-ROW('Contratações Governo'!$G$1)+1),ROW(46:46))),"")</f>
        <v/>
      </c>
      <c r="AO84" s="495" t="str">
        <f t="shared" si="561"/>
        <v/>
      </c>
      <c r="AP84" s="383" t="str" cm="1">
        <f t="array" ref="AP84">IFERROR(INDEX('Contratações Governo'!$I$1:$I$1000,SMALL(IF(AP$1='Contratações Governo'!$G$1:$G$1000,ROW('Contratações Governo'!$G$1:$G$1000)-ROW('Contratações Governo'!$G$1)+1),ROW(46:46))),"")</f>
        <v/>
      </c>
      <c r="AQ84" s="495" t="str">
        <f t="shared" si="562"/>
        <v/>
      </c>
      <c r="AR84" s="385" t="str" cm="1">
        <f t="array" ref="AR84">IFERROR(INDEX('Contratações Governo'!$I$1:$I$1000,SMALL(IF(AR$1='Contratações Governo'!$G$1:$G$1000,ROW('Contratações Governo'!$G$1:$G$1000)-ROW('Contratações Governo'!$G$1)+1),ROW(46:46))),"")</f>
        <v/>
      </c>
      <c r="AS84" s="495" t="str">
        <f t="shared" si="563"/>
        <v/>
      </c>
      <c r="AT84" s="385" t="str" cm="1">
        <f t="array" ref="AT84">IFERROR(INDEX('Contratações Governo'!$I$1:$I$1000,SMALL(IF(AT$1='Contratações Governo'!$G$1:$G$1000,ROW('Contratações Governo'!$G$1:$G$1000)-ROW('Contratações Governo'!$G$1)+1),ROW(46:46))),"")</f>
        <v/>
      </c>
      <c r="AU84" s="495" t="str">
        <f t="shared" si="564"/>
        <v/>
      </c>
      <c r="AV84" s="276" t="str" cm="1">
        <f t="array" ref="AV84">IFERROR(INDEX('Contratações Governo'!$I$1:$I$1000,SMALL(IF(AV$1='Contratações Governo'!$G$1:$G$1000,ROW('Contratações Governo'!$G$1:$G$1000)-ROW('Contratações Governo'!$G$1)+1),ROW(46:46))),"")</f>
        <v/>
      </c>
      <c r="AW84" s="495" t="str">
        <f t="shared" si="565"/>
        <v/>
      </c>
      <c r="AX84" s="386" t="str" cm="1">
        <f t="array" ref="AX84">IFERROR(INDEX('Contratações Governo'!$I$1:$I$1000,SMALL(IF(AX$1='Contratações Governo'!$G$1:$G$1000,ROW('Contratações Governo'!$G$1:$G$1000)-ROW('Contratações Governo'!$G$1)+1),ROW(46:46))),"")</f>
        <v/>
      </c>
      <c r="AY84" s="495" t="str">
        <f t="shared" si="566"/>
        <v/>
      </c>
      <c r="AZ84" s="386" t="str" cm="1">
        <f t="array" ref="AZ84">IFERROR(INDEX('Contratações Governo'!$I$1:$I$1000,SMALL(IF(AZ$1='Contratações Governo'!$G$1:$G$1000,ROW('Contratações Governo'!$G$1:$G$1000)-ROW('Contratações Governo'!$G$1)+1),ROW(46:46))),"")</f>
        <v/>
      </c>
      <c r="BA84" s="495" t="str">
        <f t="shared" ref="BA84" si="980">IF(AZ84="","",AND(AZ84&gt;=AZ$105,AZ84&lt;=AZ$104))</f>
        <v/>
      </c>
      <c r="BB84" s="383" t="str" cm="1">
        <f t="array" ref="BB84">IFERROR(INDEX('Contratações Governo'!$I$1:$I$1000,SMALL(IF(BB$1='Contratações Governo'!$G$1:$G$1000,ROW('Contratações Governo'!$G$1:$G$1000)-ROW('Contratações Governo'!$G$1)+1),ROW(46:46))),"")</f>
        <v/>
      </c>
      <c r="BC84" s="495" t="str">
        <f t="shared" ref="BC84" si="981">IF(BB84="","",AND(BB84&gt;=BB$105,BB84&lt;=BB$104))</f>
        <v/>
      </c>
      <c r="BD84" s="385" t="str" cm="1">
        <f t="array" ref="BD84">IFERROR(INDEX('Contratações Governo'!$I$1:$I$1000,SMALL(IF(BD$1='Contratações Governo'!$G$1:$G$1000,ROW('Contratações Governo'!$G$1:$G$1000)-ROW('Contratações Governo'!$G$1)+1),ROW(46:46))),"")</f>
        <v/>
      </c>
      <c r="BE84" s="495" t="str">
        <f t="shared" si="568"/>
        <v/>
      </c>
      <c r="BF84" s="385" t="str" cm="1">
        <f t="array" ref="BF84">IFERROR(INDEX('Contratações Governo'!$I$1:$I$1000,SMALL(IF(BF$1='Contratações Governo'!$G$1:$G$1000,ROW('Contratações Governo'!$G$1:$G$1000)-ROW('Contratações Governo'!$G$1)+1),ROW(46:46))),"")</f>
        <v/>
      </c>
      <c r="BG84" s="495" t="str">
        <f t="shared" si="569"/>
        <v/>
      </c>
      <c r="BH84" s="276" t="str" cm="1">
        <f t="array" ref="BH84">IFERROR(INDEX('Contratações Governo'!$I$1:$I$1000,SMALL(IF(BH$1='Contratações Governo'!$G$1:$G$1000,ROW('Contratações Governo'!$G$1:$G$1000)-ROW('Contratações Governo'!$G$1)+1),ROW(46:46))),"")</f>
        <v/>
      </c>
      <c r="BI84" s="495" t="str">
        <f t="shared" si="570"/>
        <v/>
      </c>
      <c r="BJ84" s="386" t="str" cm="1">
        <f t="array" ref="BJ84">IFERROR(INDEX('Contratações Governo'!$I$1:$I$1000,SMALL(IF(BJ$1='Contratações Governo'!$G$1:$G$1000,ROW('Contratações Governo'!$G$1:$G$1000)-ROW('Contratações Governo'!$G$1)+1),ROW(46:46))),"")</f>
        <v/>
      </c>
      <c r="BK84" s="495" t="str">
        <f t="shared" si="571"/>
        <v/>
      </c>
      <c r="BL84" s="386" t="str" cm="1">
        <f t="array" ref="BL84">IFERROR(INDEX('Contratações Governo'!$I$1:$I$1000,SMALL(IF(BL$1='Contratações Governo'!$G$1:$G$1000,ROW('Contratações Governo'!$G$1:$G$1000)-ROW('Contratações Governo'!$G$1)+1),ROW(46:46))),"")</f>
        <v/>
      </c>
      <c r="BM84" s="495" t="str">
        <f t="shared" si="572"/>
        <v/>
      </c>
      <c r="BN84" s="383" t="str" cm="1">
        <f t="array" ref="BN84">IFERROR(INDEX('Contratações Governo'!$I$1:$I$1000,SMALL(IF(BN$1='Contratações Governo'!$G$1:$G$1000,ROW('Contratações Governo'!$G$1:$G$1000)-ROW('Contratações Governo'!$G$1)+1),ROW(46:46))),"")</f>
        <v/>
      </c>
      <c r="BO84" s="520" t="str">
        <f t="shared" si="573"/>
        <v/>
      </c>
      <c r="BP84" s="386" t="str" cm="1">
        <f t="array" ref="BP84">IFERROR(INDEX('Contratações Governo'!$I$1:$I$1000,SMALL(IF(BP$1='Contratações Governo'!$G$1:$G$1000,ROW('Contratações Governo'!$G$1:$G$1000)-ROW('Contratações Governo'!$G$1)+1),ROW(46:46))),"")</f>
        <v/>
      </c>
      <c r="BQ84" s="495" t="str">
        <f t="shared" ref="BQ84" si="982">IF(BP84="","",AND(BP84&gt;=BP$105,BP84&lt;=BP$104))</f>
        <v/>
      </c>
      <c r="BR84" s="386" t="str" cm="1">
        <f t="array" ref="BR84">IFERROR(INDEX('Contratações Governo'!$I$1:$I$1000,SMALL(IF(BR$1='Contratações Governo'!$G$1:$G$1000,ROW('Contratações Governo'!$G$1:$G$1000)-ROW('Contratações Governo'!$G$1)+1),ROW(46:46))),"")</f>
        <v/>
      </c>
      <c r="BS84" s="520" t="str">
        <f t="shared" si="575"/>
        <v/>
      </c>
    </row>
    <row r="85" spans="1:71" ht="15.75" thickBot="1" x14ac:dyDescent="0.3">
      <c r="A85" s="693"/>
      <c r="B85" s="384" t="str" cm="1">
        <f t="array" ref="B85">IFERROR(INDEX('Contratações Governo'!$I$1:$I$1000,SMALL(IF(B$1='Contratações Governo'!$G$1:$G$1000,ROW('Contratações Governo'!$G$1:$G$1000)-ROW('Contratações Governo'!$G$1)+1),ROW(47:47))),"")</f>
        <v/>
      </c>
      <c r="C85" s="499" t="str">
        <f t="shared" si="576"/>
        <v/>
      </c>
      <c r="D85" s="278" t="str" cm="1">
        <f t="array" ref="D85">IFERROR(INDEX('Contratações Governo'!$I$1:$I$1000,SMALL(IF(D$1='Contratações Governo'!$G$1:$G$1000,ROW('Contratações Governo'!$G$1:$G$1000)-ROW('Contratações Governo'!$G$1)+1),ROW(47:47))),"")</f>
        <v/>
      </c>
      <c r="E85" s="499" t="str">
        <f t="shared" si="577"/>
        <v/>
      </c>
      <c r="F85" s="278" t="str" cm="1">
        <f t="array" ref="F85">IFERROR(INDEX('Contratações Governo'!$I$1:$I$1000,SMALL(IF(F$1='Contratações Governo'!$G$1:$G$1000,ROW('Contratações Governo'!$G$1:$G$1000)-ROW('Contratações Governo'!$G$1)+1),ROW(47:47))),"")</f>
        <v/>
      </c>
      <c r="G85" s="499" t="str">
        <f t="shared" ref="G85" si="983">IF(F85="","",AND(F85&gt;=F$105,F85&lt;=F$104))</f>
        <v/>
      </c>
      <c r="H85" s="277" t="str" cm="1">
        <f t="array" ref="H85">IFERROR(INDEX('Contratações Governo'!$I$1:$I$1000,SMALL(IF(H$1='Contratações Governo'!$G$1:$G$1000,ROW('Contratações Governo'!$G$1:$G$1000)-ROW('Contratações Governo'!$G$1)+1),ROW(47:47))),"")</f>
        <v/>
      </c>
      <c r="I85" s="499" t="str">
        <f t="shared" ref="I85" si="984">IF(H85="","",AND(H85&gt;=H$105,H85&lt;=H$104))</f>
        <v/>
      </c>
      <c r="J85" s="279" t="str" cm="1">
        <f t="array" ref="J85">IFERROR(INDEX('Contratações Governo'!$I$1:$I$1000,SMALL(IF(J$1='Contratações Governo'!$G$1:$G$1000,ROW('Contratações Governo'!$G$1:$G$1000)-ROW('Contratações Governo'!$G$1)+1),ROW(47:47))),"")</f>
        <v/>
      </c>
      <c r="K85" s="499" t="str">
        <f t="shared" ref="K85" si="985">IF(J85="","",AND(J85&gt;=J$105,J85&lt;=J$104))</f>
        <v/>
      </c>
      <c r="L85" s="279" t="str" cm="1">
        <f t="array" ref="L85">IFERROR(INDEX('Contratações Governo'!$I$1:$I$1000,SMALL(IF(L$1='Contratações Governo'!$G$1:$G$1000,ROW('Contratações Governo'!$G$1:$G$1000)-ROW('Contratações Governo'!$G$1)+1),ROW(47:47))),"")</f>
        <v/>
      </c>
      <c r="M85" s="499" t="str">
        <f t="shared" ref="M85" si="986">IF(L85="","",AND(L85&gt;=L$105,L85&lt;=L$104))</f>
        <v/>
      </c>
      <c r="N85" s="384" t="str" cm="1">
        <f t="array" ref="N85">IFERROR(INDEX('Contratações Governo'!$I$1:$I$1000,SMALL(IF(N$1='Contratações Governo'!$G$1:$G$1000,ROW('Contratações Governo'!$G$1:$G$1000)-ROW('Contratações Governo'!$G$1)+1),ROW(47:47))),"")</f>
        <v/>
      </c>
      <c r="O85" s="499" t="str">
        <f t="shared" si="549"/>
        <v/>
      </c>
      <c r="P85" s="277" t="str" cm="1">
        <f t="array" ref="P85">IFERROR(INDEX('Contratações Governo'!$I$1:$I$1000,SMALL(IF(P$1='Contratações Governo'!$G$1:$G$1000,ROW('Contratações Governo'!$G$1:$G$1000)-ROW('Contratações Governo'!$G$1)+1),ROW(47:47))),"")</f>
        <v/>
      </c>
      <c r="Q85" s="499" t="str">
        <f t="shared" si="550"/>
        <v/>
      </c>
      <c r="R85" s="279" t="str" cm="1">
        <f t="array" ref="R85">IFERROR(INDEX('Contratações Governo'!$I$1:$I$1000,SMALL(IF(R$1='Contratações Governo'!$G$1:$G$1000,ROW('Contratações Governo'!$G$1:$G$1000)-ROW('Contratações Governo'!$G$1)+1),ROW(47:47))),"")</f>
        <v/>
      </c>
      <c r="S85" s="499" t="str">
        <f t="shared" si="551"/>
        <v/>
      </c>
      <c r="T85" s="279" t="str" cm="1">
        <f t="array" ref="T85">IFERROR(INDEX('Contratações Governo'!$I$1:$I$1000,SMALL(IF(T$1='Contratações Governo'!$G$1:$G$1000,ROW('Contratações Governo'!$G$1:$G$1000)-ROW('Contratações Governo'!$G$1)+1),ROW(47:47))),"")</f>
        <v/>
      </c>
      <c r="U85" s="499" t="str">
        <f t="shared" ref="U85" si="987">IF(T85="","",AND(T85&gt;=T$105,T85&lt;=T$104))</f>
        <v/>
      </c>
      <c r="V85" s="384" t="str" cm="1">
        <f t="array" ref="V85">IFERROR(INDEX('Contratações Governo'!$I$1:$I$1000,SMALL(IF(V$1='Contratações Governo'!$G$1:$G$1000,ROW('Contratações Governo'!$G$1:$G$1000)-ROW('Contratações Governo'!$G$1)+1),ROW(47:47))),"")</f>
        <v/>
      </c>
      <c r="W85" s="499" t="str">
        <f t="shared" ref="W85" si="988">IF(V85="","",AND(V85&gt;=V$105,V85&lt;=V$104))</f>
        <v/>
      </c>
      <c r="X85" s="277" t="str" cm="1">
        <f t="array" ref="X85">IFERROR(INDEX('Contratações Governo'!$I$1:$I$1000,SMALL(IF(X$1='Contratações Governo'!$G$1:$G$1000,ROW('Contratações Governo'!$G$1:$G$1000)-ROW('Contratações Governo'!$G$1)+1),ROW(47:47))),"")</f>
        <v/>
      </c>
      <c r="Y85" s="499" t="str">
        <f t="shared" si="553"/>
        <v/>
      </c>
      <c r="Z85" s="279" t="str" cm="1">
        <f t="array" ref="Z85">IFERROR(INDEX('Contratações Governo'!$I$1:$I$1000,SMALL(IF(Z$1='Contratações Governo'!$G$1:$G$1000,ROW('Contratações Governo'!$G$1:$G$1000)-ROW('Contratações Governo'!$G$1)+1),ROW(47:47))),"")</f>
        <v/>
      </c>
      <c r="AA85" s="499" t="str">
        <f t="shared" si="554"/>
        <v/>
      </c>
      <c r="AB85" s="279" t="str" cm="1">
        <f t="array" ref="AB85">IFERROR(INDEX('Contratações Governo'!$I$1:$I$1000,SMALL(IF(AB$1='Contratações Governo'!$G$1:$G$1000,ROW('Contratações Governo'!$G$1:$G$1000)-ROW('Contratações Governo'!$G$1)+1),ROW(47:47))),"")</f>
        <v/>
      </c>
      <c r="AC85" s="499" t="str">
        <f t="shared" si="555"/>
        <v/>
      </c>
      <c r="AD85" s="384" t="str" cm="1">
        <f t="array" ref="AD85">IFERROR(INDEX('Contratações Governo'!$I$1:$I$1000,SMALL(IF(AD$1='Contratações Governo'!$G$1:$G$1000,ROW('Contratações Governo'!$G$1:$G$1000)-ROW('Contratações Governo'!$G$1)+1),ROW(47:47))),"")</f>
        <v/>
      </c>
      <c r="AE85" s="499" t="str">
        <f t="shared" si="556"/>
        <v/>
      </c>
      <c r="AF85" s="278" t="str" cm="1">
        <f t="array" ref="AF85">IFERROR(INDEX('Contratações Governo'!$I$1:$I$1000,SMALL(IF(AF$1='Contratações Governo'!$G$1:$G$1000,ROW('Contratações Governo'!$G$1:$G$1000)-ROW('Contratações Governo'!$G$1)+1),ROW(47:47))),"")</f>
        <v/>
      </c>
      <c r="AG85" s="499" t="str">
        <f t="shared" si="557"/>
        <v/>
      </c>
      <c r="AH85" s="278" t="str" cm="1">
        <f t="array" ref="AH85">IFERROR(INDEX('Contratações Governo'!$I$1:$I$1000,SMALL(IF(AH$1='Contratações Governo'!$G$1:$G$1000,ROW('Contratações Governo'!$G$1:$G$1000)-ROW('Contratações Governo'!$G$1)+1),ROW(47:47))),"")</f>
        <v/>
      </c>
      <c r="AI85" s="499" t="str">
        <f t="shared" si="558"/>
        <v/>
      </c>
      <c r="AJ85" s="277" t="str" cm="1">
        <f t="array" ref="AJ85">IFERROR(INDEX('Contratações Governo'!$I$1:$I$1000,SMALL(IF(AJ$1='Contratações Governo'!$G$1:$G$1000,ROW('Contratações Governo'!$G$1:$G$1000)-ROW('Contratações Governo'!$G$1)+1),ROW(47:47))),"")</f>
        <v/>
      </c>
      <c r="AK85" s="499" t="str">
        <f t="shared" si="559"/>
        <v/>
      </c>
      <c r="AL85" s="279" t="str" cm="1">
        <f t="array" ref="AL85">IFERROR(INDEX('Contratações Governo'!$I$1:$I$1000,SMALL(IF(AL$1='Contratações Governo'!$G$1:$G$1000,ROW('Contratações Governo'!$G$1:$G$1000)-ROW('Contratações Governo'!$G$1)+1),ROW(47:47))),"")</f>
        <v/>
      </c>
      <c r="AM85" s="499" t="str">
        <f t="shared" si="560"/>
        <v/>
      </c>
      <c r="AN85" s="279" t="str" cm="1">
        <f t="array" ref="AN85">IFERROR(INDEX('Contratações Governo'!$I$1:$I$1000,SMALL(IF(AN$1='Contratações Governo'!$G$1:$G$1000,ROW('Contratações Governo'!$G$1:$G$1000)-ROW('Contratações Governo'!$G$1)+1),ROW(47:47))),"")</f>
        <v/>
      </c>
      <c r="AO85" s="499" t="str">
        <f t="shared" si="561"/>
        <v/>
      </c>
      <c r="AP85" s="384" t="str" cm="1">
        <f t="array" ref="AP85">IFERROR(INDEX('Contratações Governo'!$I$1:$I$1000,SMALL(IF(AP$1='Contratações Governo'!$G$1:$G$1000,ROW('Contratações Governo'!$G$1:$G$1000)-ROW('Contratações Governo'!$G$1)+1),ROW(47:47))),"")</f>
        <v/>
      </c>
      <c r="AQ85" s="499" t="str">
        <f t="shared" si="562"/>
        <v/>
      </c>
      <c r="AR85" s="278" t="str" cm="1">
        <f t="array" ref="AR85">IFERROR(INDEX('Contratações Governo'!$I$1:$I$1000,SMALL(IF(AR$1='Contratações Governo'!$G$1:$G$1000,ROW('Contratações Governo'!$G$1:$G$1000)-ROW('Contratações Governo'!$G$1)+1),ROW(47:47))),"")</f>
        <v/>
      </c>
      <c r="AS85" s="499" t="str">
        <f t="shared" si="563"/>
        <v/>
      </c>
      <c r="AT85" s="278" t="str" cm="1">
        <f t="array" ref="AT85">IFERROR(INDEX('Contratações Governo'!$I$1:$I$1000,SMALL(IF(AT$1='Contratações Governo'!$G$1:$G$1000,ROW('Contratações Governo'!$G$1:$G$1000)-ROW('Contratações Governo'!$G$1)+1),ROW(47:47))),"")</f>
        <v/>
      </c>
      <c r="AU85" s="499" t="str">
        <f t="shared" si="564"/>
        <v/>
      </c>
      <c r="AV85" s="276" t="str" cm="1">
        <f t="array" ref="AV85">IFERROR(INDEX('Contratações Governo'!$I$1:$I$1000,SMALL(IF(AV$1='Contratações Governo'!$G$1:$G$1000,ROW('Contratações Governo'!$G$1:$G$1000)-ROW('Contratações Governo'!$G$1)+1),ROW(47:47))),"")</f>
        <v/>
      </c>
      <c r="AW85" s="495" t="str">
        <f t="shared" si="565"/>
        <v/>
      </c>
      <c r="AX85" s="386" t="str" cm="1">
        <f t="array" ref="AX85">IFERROR(INDEX('Contratações Governo'!$I$1:$I$1000,SMALL(IF(AX$1='Contratações Governo'!$G$1:$G$1000,ROW('Contratações Governo'!$G$1:$G$1000)-ROW('Contratações Governo'!$G$1)+1),ROW(47:47))),"")</f>
        <v/>
      </c>
      <c r="AY85" s="495" t="str">
        <f t="shared" si="566"/>
        <v/>
      </c>
      <c r="AZ85" s="386" t="str" cm="1">
        <f t="array" ref="AZ85">IFERROR(INDEX('Contratações Governo'!$I$1:$I$1000,SMALL(IF(AZ$1='Contratações Governo'!$G$1:$G$1000,ROW('Contratações Governo'!$G$1:$G$1000)-ROW('Contratações Governo'!$G$1)+1),ROW(47:47))),"")</f>
        <v/>
      </c>
      <c r="BA85" s="495" t="str">
        <f t="shared" ref="BA85" si="989">IF(AZ85="","",AND(AZ85&gt;=AZ$105,AZ85&lt;=AZ$104))</f>
        <v/>
      </c>
      <c r="BB85" s="384" t="str" cm="1">
        <f t="array" ref="BB85">IFERROR(INDEX('Contratações Governo'!$I$1:$I$1000,SMALL(IF(BB$1='Contratações Governo'!$G$1:$G$1000,ROW('Contratações Governo'!$G$1:$G$1000)-ROW('Contratações Governo'!$G$1)+1),ROW(47:47))),"")</f>
        <v/>
      </c>
      <c r="BC85" s="499" t="str">
        <f t="shared" ref="BC85" si="990">IF(BB85="","",AND(BB85&gt;=BB$105,BB85&lt;=BB$104))</f>
        <v/>
      </c>
      <c r="BD85" s="278" t="str" cm="1">
        <f t="array" ref="BD85">IFERROR(INDEX('Contratações Governo'!$I$1:$I$1000,SMALL(IF(BD$1='Contratações Governo'!$G$1:$G$1000,ROW('Contratações Governo'!$G$1:$G$1000)-ROW('Contratações Governo'!$G$1)+1),ROW(47:47))),"")</f>
        <v/>
      </c>
      <c r="BE85" s="499" t="str">
        <f t="shared" si="568"/>
        <v/>
      </c>
      <c r="BF85" s="278" t="str" cm="1">
        <f t="array" ref="BF85">IFERROR(INDEX('Contratações Governo'!$I$1:$I$1000,SMALL(IF(BF$1='Contratações Governo'!$G$1:$G$1000,ROW('Contratações Governo'!$G$1:$G$1000)-ROW('Contratações Governo'!$G$1)+1),ROW(47:47))),"")</f>
        <v/>
      </c>
      <c r="BG85" s="499" t="str">
        <f t="shared" si="569"/>
        <v/>
      </c>
      <c r="BH85" s="277" t="str" cm="1">
        <f t="array" ref="BH85">IFERROR(INDEX('Contratações Governo'!$I$1:$I$1000,SMALL(IF(BH$1='Contratações Governo'!$G$1:$G$1000,ROW('Contratações Governo'!$G$1:$G$1000)-ROW('Contratações Governo'!$G$1)+1),ROW(47:47))),"")</f>
        <v/>
      </c>
      <c r="BI85" s="499" t="str">
        <f t="shared" si="570"/>
        <v/>
      </c>
      <c r="BJ85" s="279" t="str" cm="1">
        <f t="array" ref="BJ85">IFERROR(INDEX('Contratações Governo'!$I$1:$I$1000,SMALL(IF(BJ$1='Contratações Governo'!$G$1:$G$1000,ROW('Contratações Governo'!$G$1:$G$1000)-ROW('Contratações Governo'!$G$1)+1),ROW(47:47))),"")</f>
        <v/>
      </c>
      <c r="BK85" s="499" t="str">
        <f t="shared" si="571"/>
        <v/>
      </c>
      <c r="BL85" s="279" t="str" cm="1">
        <f t="array" ref="BL85">IFERROR(INDEX('Contratações Governo'!$I$1:$I$1000,SMALL(IF(BL$1='Contratações Governo'!$G$1:$G$1000,ROW('Contratações Governo'!$G$1:$G$1000)-ROW('Contratações Governo'!$G$1)+1),ROW(47:47))),"")</f>
        <v/>
      </c>
      <c r="BM85" s="499" t="str">
        <f t="shared" si="572"/>
        <v/>
      </c>
      <c r="BN85" s="384" t="str" cm="1">
        <f t="array" ref="BN85">IFERROR(INDEX('Contratações Governo'!$I$1:$I$1000,SMALL(IF(BN$1='Contratações Governo'!$G$1:$G$1000,ROW('Contratações Governo'!$G$1:$G$1000)-ROW('Contratações Governo'!$G$1)+1),ROW(47:47))),"")</f>
        <v/>
      </c>
      <c r="BO85" s="521" t="str">
        <f t="shared" si="573"/>
        <v/>
      </c>
      <c r="BP85" s="279" t="str" cm="1">
        <f t="array" ref="BP85">IFERROR(INDEX('Contratações Governo'!$I$1:$I$1000,SMALL(IF(BP$1='Contratações Governo'!$G$1:$G$1000,ROW('Contratações Governo'!$G$1:$G$1000)-ROW('Contratações Governo'!$G$1)+1),ROW(47:47))),"")</f>
        <v/>
      </c>
      <c r="BQ85" s="499" t="str">
        <f t="shared" ref="BQ85" si="991">IF(BP85="","",AND(BP85&gt;=BP$105,BP85&lt;=BP$104))</f>
        <v/>
      </c>
      <c r="BR85" s="279" t="str" cm="1">
        <f t="array" ref="BR85">IFERROR(INDEX('Contratações Governo'!$I$1:$I$1000,SMALL(IF(BR$1='Contratações Governo'!$G$1:$G$1000,ROW('Contratações Governo'!$G$1:$G$1000)-ROW('Contratações Governo'!$G$1)+1),ROW(47:47))),"")</f>
        <v/>
      </c>
      <c r="BS85" s="521" t="str">
        <f t="shared" si="575"/>
        <v/>
      </c>
    </row>
    <row r="86" spans="1:71" x14ac:dyDescent="0.25">
      <c r="A86" s="691" t="s">
        <v>4</v>
      </c>
      <c r="B86" s="383">
        <v>1600</v>
      </c>
      <c r="C86" s="495" t="b">
        <f t="shared" ref="C86:C93" si="992">IF(B86="","",AND(B86&gt;=B$105,B86&lt;=B$104))</f>
        <v>1</v>
      </c>
      <c r="D86" s="385">
        <v>2500</v>
      </c>
      <c r="E86" s="496" t="b">
        <f t="shared" ref="E86:E93" si="993">IF(D86="","",AND(D86&gt;=D$105,D86&lt;=D$104))</f>
        <v>1</v>
      </c>
      <c r="F86" s="385">
        <v>3700</v>
      </c>
      <c r="G86" s="496" t="b">
        <f>IF(F86="","",AND(F86&gt;=F$105,F86&lt;=F$104))</f>
        <v>1</v>
      </c>
      <c r="H86" s="276">
        <v>1600</v>
      </c>
      <c r="I86" s="496" t="b">
        <f t="shared" ref="I86:I92" si="994">IF(H86="","",AND(H86&gt;=H$105,H86&lt;=H$104))</f>
        <v>1</v>
      </c>
      <c r="J86" s="386">
        <v>2500</v>
      </c>
      <c r="K86" s="496" t="b">
        <f t="shared" ref="K86:K92" si="995">IF(J86="","",AND(J86&gt;=J$105,J86&lt;=J$104))</f>
        <v>1</v>
      </c>
      <c r="L86" s="386">
        <v>3700</v>
      </c>
      <c r="M86" s="496" t="b">
        <f t="shared" ref="M86:M92" si="996">IF(L86="","",AND(L86&gt;=L$105,L86&lt;=L$104))</f>
        <v>0</v>
      </c>
      <c r="N86" s="383"/>
      <c r="O86" s="493" t="str">
        <f>IF(N86="","",AND(N86&gt;=N$105,N86&lt;=N$104))</f>
        <v/>
      </c>
      <c r="P86" s="276">
        <v>3500</v>
      </c>
      <c r="Q86" s="496" t="b">
        <f>IF(P86="","",AND(P86&gt;=P$105,P86&lt;=P$104))</f>
        <v>1</v>
      </c>
      <c r="R86" s="386">
        <v>5500</v>
      </c>
      <c r="S86" s="496" t="b">
        <f>IF(R86="","",AND(R86&gt;=R$105,R86&lt;=R$104))</f>
        <v>1</v>
      </c>
      <c r="T86" s="386">
        <v>9000</v>
      </c>
      <c r="U86" s="496" t="b">
        <f>IF(T86="","",AND(T86&gt;=T$105,T86&lt;=T$104))</f>
        <v>1</v>
      </c>
      <c r="V86" s="383"/>
      <c r="W86" s="493" t="str">
        <f t="shared" ref="W86:W93" si="997">IF(V86="","",AND(V86&gt;=V$105,V86&lt;=V$104))</f>
        <v/>
      </c>
      <c r="X86" s="386">
        <v>3000</v>
      </c>
      <c r="Y86" s="496" t="b">
        <f t="shared" ref="Y86:Y93" si="998">IF(X86="","",AND(X86&gt;=X$105,X86&lt;=X$104))</f>
        <v>1</v>
      </c>
      <c r="Z86" s="386">
        <v>6000</v>
      </c>
      <c r="AA86" s="496" t="b">
        <f t="shared" ref="AA86:AA93" si="999">IF(Z86="","",AND(Z86&gt;=Z$105,Z86&lt;=Z$104))</f>
        <v>1</v>
      </c>
      <c r="AB86" s="386">
        <v>8000</v>
      </c>
      <c r="AC86" s="496" t="b">
        <f>IF(AB86="","",AND(AB86&gt;=AB$105,AB86&lt;=AB$104))</f>
        <v>1</v>
      </c>
      <c r="AD86" s="382">
        <v>3000</v>
      </c>
      <c r="AE86" s="497" t="b">
        <f>IF(AD86="","",AND(AD86&gt;=AD$105,AD86&lt;=AD$104))</f>
        <v>1</v>
      </c>
      <c r="AF86" s="274">
        <v>3700</v>
      </c>
      <c r="AG86" s="498" t="b">
        <f>IF(AF86="","",AND(AF86&gt;=AF$105,AF86&lt;=AF$104))</f>
        <v>0</v>
      </c>
      <c r="AH86" s="274">
        <v>8000</v>
      </c>
      <c r="AI86" s="492" t="b">
        <f>IF(AH86="","",AND(AH86&gt;=AH$105,AH86&lt;=AH$104))</f>
        <v>1</v>
      </c>
      <c r="AJ86" s="386">
        <v>2800</v>
      </c>
      <c r="AK86" s="496" t="b">
        <f>IF(AJ86="","",AND(AJ86&gt;=AJ$105,AJ86&lt;=AJ$104))</f>
        <v>0</v>
      </c>
      <c r="AL86" s="386">
        <v>3500</v>
      </c>
      <c r="AM86" s="496" t="b">
        <f>IF(AL86="","",AND(AL86&gt;=AL$105,AL86&lt;=AL$104))</f>
        <v>0</v>
      </c>
      <c r="AN86" s="386">
        <v>7300</v>
      </c>
      <c r="AO86" s="496" t="b">
        <f>IF(AN86="","",AND(AN86&gt;=AN$105,AN86&lt;=AN$104))</f>
        <v>1</v>
      </c>
      <c r="AP86" s="383">
        <v>1500</v>
      </c>
      <c r="AQ86" s="495" t="b">
        <f>IF(AP86="","",AND(AP86&gt;=AP$105,AP86&lt;=AP$104))</f>
        <v>1</v>
      </c>
      <c r="AR86" s="385">
        <v>2000</v>
      </c>
      <c r="AS86" s="496" t="b">
        <f>IF(AR86="","",AND(AR86&gt;=AR$105,AR86&lt;=AR$104))</f>
        <v>1</v>
      </c>
      <c r="AT86" s="385">
        <v>3000</v>
      </c>
      <c r="AU86" s="496" t="b">
        <f>IF(AT86="","",AND(AT86&gt;=AT$105,AT86&lt;=AT$104))</f>
        <v>1</v>
      </c>
      <c r="AV86" s="275">
        <v>4000</v>
      </c>
      <c r="AW86" s="498" t="b">
        <f>IF(AV86="","",AND(AV86&gt;=AV$105,AV86&lt;=AV$104))</f>
        <v>1</v>
      </c>
      <c r="AX86" s="273">
        <v>6100</v>
      </c>
      <c r="AY86" s="498" t="b">
        <f>IF(AX86="","",AND(AX86&gt;=AX$105,AX86&lt;=AX$104))</f>
        <v>1</v>
      </c>
      <c r="AZ86" s="273">
        <v>10000</v>
      </c>
      <c r="BA86" s="492" t="b">
        <f>IF(AZ86="","",AND(AZ86&gt;=AZ$105,AZ86&lt;=AZ$104))</f>
        <v>1</v>
      </c>
      <c r="BB86" s="385">
        <v>3500</v>
      </c>
      <c r="BC86" s="495" t="b">
        <f t="shared" ref="BC86:BC91" si="1000">IF(BB86="","",AND(BB86&gt;=BB$105,BB86&lt;=BB$104))</f>
        <v>1</v>
      </c>
      <c r="BD86" s="385">
        <v>5500</v>
      </c>
      <c r="BE86" s="496" t="b">
        <f t="shared" ref="BE86:BE91" si="1001">IF(BD86="","",AND(BD86&gt;=BD$105,BD86&lt;=BD$104))</f>
        <v>1</v>
      </c>
      <c r="BF86" s="385">
        <v>9000</v>
      </c>
      <c r="BG86" s="496" t="b">
        <f>IF(BF86="","",AND(BF86&gt;=BF$105,BF86&lt;=BF$104))</f>
        <v>1</v>
      </c>
      <c r="BH86" s="276"/>
      <c r="BI86" s="496" t="str">
        <f>IF(BH86="","",AND(BH86&gt;=BH$105,BH86&lt;=BH$104))</f>
        <v/>
      </c>
      <c r="BJ86" s="386"/>
      <c r="BK86" s="496" t="str">
        <f>IF(BJ86="","",AND(BJ86&gt;=BJ$105,BJ86&lt;=BJ$104))</f>
        <v/>
      </c>
      <c r="BL86" s="386"/>
      <c r="BM86" s="496" t="str">
        <f>IF(BL86="","",AND(BL86&gt;=BL$105,BL86&lt;=BL$104))</f>
        <v/>
      </c>
      <c r="BN86" s="383"/>
      <c r="BO86" s="493" t="str">
        <f>IF(BN86="","",AND(BN86&gt;=BN$105,BN86&lt;=BN$104))</f>
        <v/>
      </c>
      <c r="BP86" s="386"/>
      <c r="BQ86" s="496" t="str">
        <f>IF(BP86="","",AND(BP86&gt;=BP$105,BP86&lt;=BP$104))</f>
        <v/>
      </c>
      <c r="BR86" s="386"/>
      <c r="BS86" s="493" t="str">
        <f>IF(BR86="","",AND(BR86&gt;=BR$105,BR86&lt;=BR$104))</f>
        <v/>
      </c>
    </row>
    <row r="87" spans="1:71" x14ac:dyDescent="0.25">
      <c r="A87" s="692"/>
      <c r="B87" s="383">
        <v>1500</v>
      </c>
      <c r="C87" s="495" t="b">
        <f>IF(B87="","",AND(B87&gt;=B$105,B87&lt;=B$104))</f>
        <v>1</v>
      </c>
      <c r="D87" s="385">
        <v>2000</v>
      </c>
      <c r="E87" s="496" t="b">
        <f t="shared" si="993"/>
        <v>1</v>
      </c>
      <c r="F87" s="385">
        <v>3000</v>
      </c>
      <c r="G87" s="496" t="b">
        <f>IF(F87="","",AND(F87&gt;=F$105,F87&lt;=F$104))</f>
        <v>1</v>
      </c>
      <c r="H87" s="276">
        <v>1500</v>
      </c>
      <c r="I87" s="496" t="b">
        <f t="shared" si="994"/>
        <v>1</v>
      </c>
      <c r="J87" s="386">
        <v>2000</v>
      </c>
      <c r="K87" s="496" t="b">
        <f t="shared" si="995"/>
        <v>1</v>
      </c>
      <c r="L87" s="386">
        <v>3000</v>
      </c>
      <c r="M87" s="496" t="b">
        <f t="shared" si="996"/>
        <v>1</v>
      </c>
      <c r="N87" s="383"/>
      <c r="O87" s="493" t="str">
        <f>IF(N87="","",AND(N87&gt;=N$105,N87&lt;=N$104))</f>
        <v/>
      </c>
      <c r="P87" s="276"/>
      <c r="Q87" s="496" t="str">
        <f>IF(P87="","",AND(P87&gt;=P$105,P87&lt;=P$104))</f>
        <v/>
      </c>
      <c r="R87" s="386"/>
      <c r="S87" s="496" t="str">
        <f>IF(R87="","",AND(R87&gt;=R$105,R87&lt;=R$104))</f>
        <v/>
      </c>
      <c r="T87" s="386"/>
      <c r="U87" s="496" t="str">
        <f>IF(T87="","",AND(T87&gt;=T$105,T87&lt;=T$104))</f>
        <v/>
      </c>
      <c r="V87" s="383"/>
      <c r="W87" s="493" t="str">
        <f t="shared" si="997"/>
        <v/>
      </c>
      <c r="X87" s="386">
        <v>3000</v>
      </c>
      <c r="Y87" s="496" t="b">
        <f t="shared" si="998"/>
        <v>1</v>
      </c>
      <c r="Z87" s="386">
        <v>5000</v>
      </c>
      <c r="AA87" s="496" t="b">
        <f t="shared" si="999"/>
        <v>0</v>
      </c>
      <c r="AB87" s="386">
        <v>8000</v>
      </c>
      <c r="AC87" s="496" t="b">
        <f>IF(AB87="","",AND(AB87&gt;=AB$105,AB87&lt;=AB$104))</f>
        <v>1</v>
      </c>
      <c r="AD87" s="383"/>
      <c r="AE87" s="495" t="str">
        <f>IF(AD87="","",AND(AD87&gt;=AD$105,AD87&lt;=AD$104))</f>
        <v/>
      </c>
      <c r="AF87" s="385"/>
      <c r="AG87" s="496" t="str">
        <f>IF(AF87="","",AND(AF87&gt;=AF$105,AF87&lt;=AF$104))</f>
        <v/>
      </c>
      <c r="AH87" s="385"/>
      <c r="AI87" s="493" t="str">
        <f>IF(AH87="","",AND(AH87&gt;=AH$105,AH87&lt;=AH$104))</f>
        <v/>
      </c>
      <c r="AJ87" s="386"/>
      <c r="AK87" s="496" t="str">
        <f>IF(AJ87="","",AND(AJ87&gt;=AJ$105,AJ87&lt;=AJ$104))</f>
        <v/>
      </c>
      <c r="AL87" s="386"/>
      <c r="AM87" s="496" t="str">
        <f>IF(AL87="","",AND(AL87&gt;=AL$105,AL87&lt;=AL$104))</f>
        <v/>
      </c>
      <c r="AN87" s="386"/>
      <c r="AO87" s="496" t="str">
        <f>IF(AN87="","",AND(AN87&gt;=AN$105,AN87&lt;=AN$104))</f>
        <v/>
      </c>
      <c r="AP87" s="383">
        <v>1600</v>
      </c>
      <c r="AQ87" s="495" t="b">
        <f>IF(AP87="","",AND(AP87&gt;=AP$105,AP87&lt;=AP$104))</f>
        <v>1</v>
      </c>
      <c r="AR87" s="385">
        <v>2500</v>
      </c>
      <c r="AS87" s="496" t="b">
        <f>IF(AR87="","",AND(AR87&gt;=AR$105,AR87&lt;=AR$104))</f>
        <v>1</v>
      </c>
      <c r="AT87" s="385">
        <v>3700</v>
      </c>
      <c r="AU87" s="496" t="b">
        <f>IF(AT87="","",AND(AT87&gt;=AT$105,AT87&lt;=AT$104))</f>
        <v>1</v>
      </c>
      <c r="AV87" s="276">
        <v>3000</v>
      </c>
      <c r="AW87" s="496" t="b">
        <f t="shared" ref="AW87:AW90" si="1002">IF(AV87="","",AND(AV87&gt;=AV$105,AV87&lt;=AV$104))</f>
        <v>1</v>
      </c>
      <c r="AX87" s="386">
        <v>4700</v>
      </c>
      <c r="AY87" s="496" t="b">
        <f t="shared" ref="AY87:AY90" si="1003">IF(AX87="","",AND(AX87&gt;=AX$105,AX87&lt;=AX$104))</f>
        <v>1</v>
      </c>
      <c r="AZ87" s="386">
        <v>6000</v>
      </c>
      <c r="BA87" s="493" t="b">
        <f t="shared" ref="BA87:BA90" si="1004">IF(AZ87="","",AND(AZ87&gt;=AZ$105,AZ87&lt;=AZ$104))</f>
        <v>0</v>
      </c>
      <c r="BB87" s="385"/>
      <c r="BC87" s="495" t="str">
        <f t="shared" si="1000"/>
        <v/>
      </c>
      <c r="BD87" s="385"/>
      <c r="BE87" s="496" t="str">
        <f t="shared" si="1001"/>
        <v/>
      </c>
      <c r="BF87" s="385"/>
      <c r="BG87" s="496" t="str">
        <f>IF(BF87="","",AND(BF87&gt;=BF$105,BF87&lt;=BF$104))</f>
        <v/>
      </c>
      <c r="BH87" s="276"/>
      <c r="BI87" s="496" t="str">
        <f>IF(BH87="","",AND(BH87&gt;=BH$105,BH87&lt;=BH$104))</f>
        <v/>
      </c>
      <c r="BJ87" s="386"/>
      <c r="BK87" s="496" t="str">
        <f>IF(BJ87="","",AND(BJ87&gt;=BJ$105,BJ87&lt;=BJ$104))</f>
        <v/>
      </c>
      <c r="BL87" s="386"/>
      <c r="BM87" s="496" t="str">
        <f>IF(BL87="","",AND(BL87&gt;=BL$105,BL87&lt;=BL$104))</f>
        <v/>
      </c>
      <c r="BN87" s="383"/>
      <c r="BO87" s="493" t="str">
        <f>IF(BN87="","",AND(BN87&gt;=BN$105,BN87&lt;=BN$104))</f>
        <v/>
      </c>
      <c r="BP87" s="386"/>
      <c r="BQ87" s="496" t="str">
        <f>IF(BP87="","",AND(BP87&gt;=BP$105,BP87&lt;=BP$104))</f>
        <v/>
      </c>
      <c r="BR87" s="386"/>
      <c r="BS87" s="493" t="str">
        <f>IF(BR87="","",AND(BR87&gt;=BR$105,BR87&lt;=BR$104))</f>
        <v/>
      </c>
    </row>
    <row r="88" spans="1:71" x14ac:dyDescent="0.25">
      <c r="A88" s="692"/>
      <c r="B88" s="383">
        <v>1500</v>
      </c>
      <c r="C88" s="495" t="b">
        <f>IF(B88="","",AND(B88&gt;=B$105,B88&lt;=B$104))</f>
        <v>1</v>
      </c>
      <c r="D88" s="385">
        <v>2200</v>
      </c>
      <c r="E88" s="496" t="b">
        <f t="shared" si="993"/>
        <v>1</v>
      </c>
      <c r="F88" s="385">
        <v>3500</v>
      </c>
      <c r="G88" s="496" t="b">
        <f>IF(F88="","",AND(F88&gt;=F$105,F88&lt;=F$104))</f>
        <v>1</v>
      </c>
      <c r="H88" s="276">
        <v>1500</v>
      </c>
      <c r="I88" s="496" t="b">
        <f t="shared" si="994"/>
        <v>1</v>
      </c>
      <c r="J88" s="386">
        <v>2200</v>
      </c>
      <c r="K88" s="496" t="b">
        <f t="shared" si="995"/>
        <v>1</v>
      </c>
      <c r="L88" s="386">
        <v>3500</v>
      </c>
      <c r="M88" s="496" t="b">
        <f t="shared" si="996"/>
        <v>0</v>
      </c>
      <c r="N88" s="383"/>
      <c r="O88" s="493" t="str">
        <f>IF(N88="","",AND(N88&gt;=N$105,N88&lt;=N$104))</f>
        <v/>
      </c>
      <c r="P88" s="276"/>
      <c r="Q88" s="496" t="str">
        <f>IF(P88="","",AND(P88&gt;=P$105,P88&lt;=P$104))</f>
        <v/>
      </c>
      <c r="R88" s="386"/>
      <c r="S88" s="496" t="str">
        <f>IF(R88="","",AND(R88&gt;=R$105,R88&lt;=R$104))</f>
        <v/>
      </c>
      <c r="T88" s="386"/>
      <c r="U88" s="496" t="str">
        <f>IF(T88="","",AND(T88&gt;=T$105,T88&lt;=T$104))</f>
        <v/>
      </c>
      <c r="V88" s="383"/>
      <c r="W88" s="493" t="str">
        <f t="shared" si="997"/>
        <v/>
      </c>
      <c r="X88" s="386"/>
      <c r="Y88" s="496" t="str">
        <f t="shared" si="998"/>
        <v/>
      </c>
      <c r="Z88" s="386"/>
      <c r="AA88" s="496" t="str">
        <f t="shared" si="999"/>
        <v/>
      </c>
      <c r="AB88" s="386"/>
      <c r="AC88" s="496" t="str">
        <f>IF(AB88="","",AND(AB88&gt;=AB$105,AB88&lt;=AB$104))</f>
        <v/>
      </c>
      <c r="AD88" s="383"/>
      <c r="AE88" s="495" t="str">
        <f>IF(AD88="","",AND(AD88&gt;=AD$105,AD88&lt;=AD$104))</f>
        <v/>
      </c>
      <c r="AF88" s="385"/>
      <c r="AG88" s="496" t="str">
        <f>IF(AF88="","",AND(AF88&gt;=AF$105,AF88&lt;=AF$104))</f>
        <v/>
      </c>
      <c r="AH88" s="385"/>
      <c r="AI88" s="493" t="str">
        <f>IF(AH88="","",AND(AH88&gt;=AH$105,AH88&lt;=AH$104))</f>
        <v/>
      </c>
      <c r="AJ88" s="386"/>
      <c r="AK88" s="496" t="str">
        <f>IF(AJ88="","",AND(AJ88&gt;=AJ$105,AJ88&lt;=AJ$104))</f>
        <v/>
      </c>
      <c r="AL88" s="386"/>
      <c r="AM88" s="496" t="str">
        <f>IF(AL88="","",AND(AL88&gt;=AL$105,AL88&lt;=AL$104))</f>
        <v/>
      </c>
      <c r="AN88" s="386"/>
      <c r="AO88" s="496" t="str">
        <f>IF(AN88="","",AND(AN88&gt;=AN$105,AN88&lt;=AN$104))</f>
        <v/>
      </c>
      <c r="AP88" s="383">
        <v>1500</v>
      </c>
      <c r="AQ88" s="495" t="b">
        <f>IF(AP88="","",AND(AP88&gt;=AP$105,AP88&lt;=AP$104))</f>
        <v>1</v>
      </c>
      <c r="AR88" s="385">
        <v>2500</v>
      </c>
      <c r="AS88" s="496" t="b">
        <f>IF(AR88="","",AND(AR88&gt;=AR$105,AR88&lt;=AR$104))</f>
        <v>1</v>
      </c>
      <c r="AT88" s="385">
        <v>4000</v>
      </c>
      <c r="AU88" s="496" t="b">
        <f>IF(AT88="","",AND(AT88&gt;=AT$105,AT88&lt;=AT$104))</f>
        <v>1</v>
      </c>
      <c r="AV88" s="276">
        <v>2500</v>
      </c>
      <c r="AW88" s="496" t="b">
        <f t="shared" si="1002"/>
        <v>1</v>
      </c>
      <c r="AX88" s="386">
        <v>4000</v>
      </c>
      <c r="AY88" s="496" t="b">
        <f t="shared" si="1003"/>
        <v>1</v>
      </c>
      <c r="AZ88" s="386">
        <v>7000</v>
      </c>
      <c r="BA88" s="493" t="b">
        <f t="shared" si="1004"/>
        <v>1</v>
      </c>
      <c r="BB88" s="385"/>
      <c r="BC88" s="495" t="str">
        <f t="shared" si="1000"/>
        <v/>
      </c>
      <c r="BD88" s="385"/>
      <c r="BE88" s="496" t="str">
        <f t="shared" si="1001"/>
        <v/>
      </c>
      <c r="BF88" s="385"/>
      <c r="BG88" s="496" t="str">
        <f>IF(BF88="","",AND(BF88&gt;=BF$105,BF88&lt;=BF$104))</f>
        <v/>
      </c>
      <c r="BH88" s="276"/>
      <c r="BI88" s="496" t="str">
        <f>IF(BH88="","",AND(BH88&gt;=BH$105,BH88&lt;=BH$104))</f>
        <v/>
      </c>
      <c r="BJ88" s="386"/>
      <c r="BK88" s="496" t="str">
        <f>IF(BJ88="","",AND(BJ88&gt;=BJ$105,BJ88&lt;=BJ$104))</f>
        <v/>
      </c>
      <c r="BL88" s="386"/>
      <c r="BM88" s="496" t="str">
        <f>IF(BL88="","",AND(BL88&gt;=BL$105,BL88&lt;=BL$104))</f>
        <v/>
      </c>
      <c r="BN88" s="383"/>
      <c r="BO88" s="493" t="str">
        <f>IF(BN88="","",AND(BN88&gt;=BN$105,BN88&lt;=BN$104))</f>
        <v/>
      </c>
      <c r="BP88" s="386"/>
      <c r="BQ88" s="496" t="str">
        <f>IF(BP88="","",AND(BP88&gt;=BP$105,BP88&lt;=BP$104))</f>
        <v/>
      </c>
      <c r="BR88" s="386"/>
      <c r="BS88" s="493" t="str">
        <f>IF(BR88="","",AND(BR88&gt;=BR$105,BR88&lt;=BR$104))</f>
        <v/>
      </c>
    </row>
    <row r="89" spans="1:71" x14ac:dyDescent="0.25">
      <c r="A89" s="692"/>
      <c r="B89" s="383">
        <v>1500</v>
      </c>
      <c r="C89" s="495" t="b">
        <f>IF(B89="","",AND(B89&gt;=B$105,B89&lt;=B$104))</f>
        <v>1</v>
      </c>
      <c r="D89" s="385">
        <v>2500</v>
      </c>
      <c r="E89" s="496" t="b">
        <f t="shared" si="993"/>
        <v>1</v>
      </c>
      <c r="F89" s="385">
        <v>4000</v>
      </c>
      <c r="G89" s="496" t="b">
        <f>IF(F89="","",AND(F89&gt;=F$105,F89&lt;=F$104))</f>
        <v>0</v>
      </c>
      <c r="H89" s="276">
        <v>1500</v>
      </c>
      <c r="I89" s="496" t="b">
        <f t="shared" si="994"/>
        <v>1</v>
      </c>
      <c r="J89" s="386">
        <v>2500</v>
      </c>
      <c r="K89" s="496" t="b">
        <f t="shared" si="995"/>
        <v>1</v>
      </c>
      <c r="L89" s="386">
        <v>4000</v>
      </c>
      <c r="M89" s="496" t="b">
        <f t="shared" si="996"/>
        <v>0</v>
      </c>
      <c r="N89" s="383"/>
      <c r="O89" s="493" t="str">
        <f>IF(N89="","",AND(N89&gt;=N$105,N89&lt;=N$104))</f>
        <v/>
      </c>
      <c r="P89" s="276"/>
      <c r="Q89" s="496" t="str">
        <f>IF(P89="","",AND(P89&gt;=P$105,P89&lt;=P$104))</f>
        <v/>
      </c>
      <c r="R89" s="386"/>
      <c r="S89" s="496" t="str">
        <f>IF(R89="","",AND(R89&gt;=R$105,R89&lt;=R$104))</f>
        <v/>
      </c>
      <c r="T89" s="386"/>
      <c r="U89" s="496" t="str">
        <f>IF(T89="","",AND(T89&gt;=T$105,T89&lt;=T$104))</f>
        <v/>
      </c>
      <c r="V89" s="383"/>
      <c r="W89" s="493" t="str">
        <f t="shared" si="997"/>
        <v/>
      </c>
      <c r="X89" s="386"/>
      <c r="Y89" s="496" t="str">
        <f t="shared" si="998"/>
        <v/>
      </c>
      <c r="Z89" s="386"/>
      <c r="AA89" s="496" t="str">
        <f t="shared" si="999"/>
        <v/>
      </c>
      <c r="AB89" s="386"/>
      <c r="AC89" s="496" t="str">
        <f>IF(AB89="","",AND(AB89&gt;=AB$105,AB89&lt;=AB$104))</f>
        <v/>
      </c>
      <c r="AD89" s="383"/>
      <c r="AE89" s="495" t="str">
        <f>IF(AD89="","",AND(AD89&gt;=AD$105,AD89&lt;=AD$104))</f>
        <v/>
      </c>
      <c r="AF89" s="385"/>
      <c r="AG89" s="496" t="str">
        <f>IF(AF89="","",AND(AF89&gt;=AF$105,AF89&lt;=AF$104))</f>
        <v/>
      </c>
      <c r="AH89" s="385"/>
      <c r="AI89" s="493" t="str">
        <f>IF(AH89="","",AND(AH89&gt;=AH$105,AH89&lt;=AH$104))</f>
        <v/>
      </c>
      <c r="AJ89" s="386"/>
      <c r="AK89" s="496" t="str">
        <f>IF(AJ89="","",AND(AJ89&gt;=AJ$105,AJ89&lt;=AJ$104))</f>
        <v/>
      </c>
      <c r="AL89" s="386"/>
      <c r="AM89" s="496" t="str">
        <f>IF(AL89="","",AND(AL89&gt;=AL$105,AL89&lt;=AL$104))</f>
        <v/>
      </c>
      <c r="AN89" s="386"/>
      <c r="AO89" s="496" t="str">
        <f>IF(AN89="","",AND(AN89&gt;=AN$105,AN89&lt;=AN$104))</f>
        <v/>
      </c>
      <c r="AP89" s="383"/>
      <c r="AQ89" s="495" t="str">
        <f>IF(AP89="","",AND(AP89&gt;=AP$105,AP89&lt;=AP$104))</f>
        <v/>
      </c>
      <c r="AR89" s="385"/>
      <c r="AS89" s="496" t="str">
        <f>IF(AR89="","",AND(AR89&gt;=AR$105,AR89&lt;=AR$104))</f>
        <v/>
      </c>
      <c r="AT89" s="385"/>
      <c r="AU89" s="496" t="str">
        <f>IF(AT89="","",AND(AT89&gt;=AT$105,AT89&lt;=AT$104))</f>
        <v/>
      </c>
      <c r="AV89" s="276"/>
      <c r="AW89" s="496" t="str">
        <f t="shared" si="1002"/>
        <v/>
      </c>
      <c r="AX89" s="386"/>
      <c r="AY89" s="496" t="str">
        <f t="shared" si="1003"/>
        <v/>
      </c>
      <c r="AZ89" s="386"/>
      <c r="BA89" s="493" t="str">
        <f t="shared" si="1004"/>
        <v/>
      </c>
      <c r="BB89" s="385"/>
      <c r="BC89" s="495" t="str">
        <f t="shared" si="1000"/>
        <v/>
      </c>
      <c r="BD89" s="385"/>
      <c r="BE89" s="496" t="str">
        <f t="shared" si="1001"/>
        <v/>
      </c>
      <c r="BF89" s="385"/>
      <c r="BG89" s="496" t="str">
        <f>IF(BF89="","",AND(BF89&gt;=BF$105,BF89&lt;=BF$104))</f>
        <v/>
      </c>
      <c r="BH89" s="276"/>
      <c r="BI89" s="496" t="str">
        <f>IF(BH89="","",AND(BH89&gt;=BH$105,BH89&lt;=BH$104))</f>
        <v/>
      </c>
      <c r="BJ89" s="386"/>
      <c r="BK89" s="496" t="str">
        <f>IF(BJ89="","",AND(BJ89&gt;=BJ$105,BJ89&lt;=BJ$104))</f>
        <v/>
      </c>
      <c r="BL89" s="386"/>
      <c r="BM89" s="496" t="str">
        <f>IF(BL89="","",AND(BL89&gt;=BL$105,BL89&lt;=BL$104))</f>
        <v/>
      </c>
      <c r="BN89" s="383"/>
      <c r="BO89" s="493" t="str">
        <f>IF(BN89="","",AND(BN89&gt;=BN$105,BN89&lt;=BN$104))</f>
        <v/>
      </c>
      <c r="BP89" s="386"/>
      <c r="BQ89" s="496" t="str">
        <f>IF(BP89="","",AND(BP89&gt;=BP$105,BP89&lt;=BP$104))</f>
        <v/>
      </c>
      <c r="BR89" s="386"/>
      <c r="BS89" s="493" t="str">
        <f>IF(BR89="","",AND(BR89&gt;=BR$105,BR89&lt;=BR$104))</f>
        <v/>
      </c>
    </row>
    <row r="90" spans="1:71" ht="15.75" thickBot="1" x14ac:dyDescent="0.3">
      <c r="A90" s="693"/>
      <c r="B90" s="384"/>
      <c r="C90" s="499" t="str">
        <f t="shared" si="992"/>
        <v/>
      </c>
      <c r="D90" s="278"/>
      <c r="E90" s="500" t="str">
        <f t="shared" si="993"/>
        <v/>
      </c>
      <c r="F90" s="278"/>
      <c r="G90" s="500" t="str">
        <f>IF(F90="","",AND(F90&gt;=F$105,F90&lt;=F$104))</f>
        <v/>
      </c>
      <c r="H90" s="277"/>
      <c r="I90" s="500" t="str">
        <f t="shared" si="994"/>
        <v/>
      </c>
      <c r="J90" s="279"/>
      <c r="K90" s="500" t="str">
        <f t="shared" si="995"/>
        <v/>
      </c>
      <c r="L90" s="279"/>
      <c r="M90" s="500" t="str">
        <f t="shared" si="996"/>
        <v/>
      </c>
      <c r="N90" s="384"/>
      <c r="O90" s="494" t="str">
        <f>IF(N90="","",AND(N90&gt;=N$105,N90&lt;=N$104))</f>
        <v/>
      </c>
      <c r="P90" s="276"/>
      <c r="Q90" s="496" t="str">
        <f>IF(P90="","",AND(P90&gt;=P$105,P90&lt;=P$104))</f>
        <v/>
      </c>
      <c r="R90" s="386"/>
      <c r="S90" s="496" t="str">
        <f>IF(R90="","",AND(R90&gt;=R$105,R90&lt;=R$104))</f>
        <v/>
      </c>
      <c r="T90" s="386"/>
      <c r="U90" s="496" t="str">
        <f>IF(T90="","",AND(T90&gt;=T$105,T90&lt;=T$104))</f>
        <v/>
      </c>
      <c r="V90" s="384"/>
      <c r="W90" s="494" t="str">
        <f t="shared" si="997"/>
        <v/>
      </c>
      <c r="X90" s="279"/>
      <c r="Y90" s="500" t="str">
        <f t="shared" si="998"/>
        <v/>
      </c>
      <c r="Z90" s="279"/>
      <c r="AA90" s="500" t="str">
        <f t="shared" si="999"/>
        <v/>
      </c>
      <c r="AB90" s="279"/>
      <c r="AC90" s="500" t="str">
        <f>IF(AB90="","",AND(AB90&gt;=AB$105,AB90&lt;=AB$104))</f>
        <v/>
      </c>
      <c r="AD90" s="384"/>
      <c r="AE90" s="499" t="str">
        <f>IF(AD90="","",AND(AD90&gt;=AD$105,AD90&lt;=AD$104))</f>
        <v/>
      </c>
      <c r="AF90" s="278"/>
      <c r="AG90" s="500" t="str">
        <f>IF(AF90="","",AND(AF90&gt;=AF$105,AF90&lt;=AF$104))</f>
        <v/>
      </c>
      <c r="AH90" s="278"/>
      <c r="AI90" s="494" t="str">
        <f>IF(AH90="","",AND(AH90&gt;=AH$105,AH90&lt;=AH$104))</f>
        <v/>
      </c>
      <c r="AJ90" s="279"/>
      <c r="AK90" s="500" t="str">
        <f>IF(AJ90="","",AND(AJ90&gt;=AJ$105,AJ90&lt;=AJ$104))</f>
        <v/>
      </c>
      <c r="AL90" s="279"/>
      <c r="AM90" s="500" t="str">
        <f>IF(AL90="","",AND(AL90&gt;=AL$105,AL90&lt;=AL$104))</f>
        <v/>
      </c>
      <c r="AN90" s="279"/>
      <c r="AO90" s="500" t="str">
        <f>IF(AN90="","",AND(AN90&gt;=AN$105,AN90&lt;=AN$104))</f>
        <v/>
      </c>
      <c r="AP90" s="383"/>
      <c r="AQ90" s="495" t="str">
        <f>IF(AP90="","",AND(AP90&gt;=AP$105,AP90&lt;=AP$104))</f>
        <v/>
      </c>
      <c r="AR90" s="385"/>
      <c r="AS90" s="496" t="str">
        <f>IF(AR90="","",AND(AR90&gt;=AR$105,AR90&lt;=AR$104))</f>
        <v/>
      </c>
      <c r="AT90" s="385"/>
      <c r="AU90" s="496" t="str">
        <f>IF(AT90="","",AND(AT90&gt;=AT$105,AT90&lt;=AT$104))</f>
        <v/>
      </c>
      <c r="AV90" s="528"/>
      <c r="AW90" s="500" t="str">
        <f t="shared" si="1002"/>
        <v/>
      </c>
      <c r="AX90" s="529"/>
      <c r="AY90" s="500" t="str">
        <f t="shared" si="1003"/>
        <v/>
      </c>
      <c r="AZ90" s="529"/>
      <c r="BA90" s="494" t="str">
        <f t="shared" si="1004"/>
        <v/>
      </c>
      <c r="BB90" s="385"/>
      <c r="BC90" s="495" t="str">
        <f t="shared" si="1000"/>
        <v/>
      </c>
      <c r="BD90" s="385"/>
      <c r="BE90" s="496" t="str">
        <f t="shared" si="1001"/>
        <v/>
      </c>
      <c r="BF90" s="385"/>
      <c r="BG90" s="496" t="str">
        <f>IF(BF90="","",AND(BF90&gt;=BF$105,BF90&lt;=BF$104))</f>
        <v/>
      </c>
      <c r="BH90" s="277"/>
      <c r="BI90" s="500" t="str">
        <f>IF(BH90="","",AND(BH90&gt;=BH$105,BH90&lt;=BH$104))</f>
        <v/>
      </c>
      <c r="BJ90" s="279"/>
      <c r="BK90" s="500" t="str">
        <f>IF(BJ90="","",AND(BJ90&gt;=BJ$105,BJ90&lt;=BJ$104))</f>
        <v/>
      </c>
      <c r="BL90" s="279"/>
      <c r="BM90" s="500" t="str">
        <f>IF(BL90="","",AND(BL90&gt;=BL$105,BL90&lt;=BL$104))</f>
        <v/>
      </c>
      <c r="BN90" s="384"/>
      <c r="BO90" s="494" t="str">
        <f>IF(BN90="","",AND(BN90&gt;=BN$105,BN90&lt;=BN$104))</f>
        <v/>
      </c>
      <c r="BP90" s="279"/>
      <c r="BQ90" s="500" t="str">
        <f>IF(BP90="","",AND(BP90&gt;=BP$105,BP90&lt;=BP$104))</f>
        <v/>
      </c>
      <c r="BR90" s="279"/>
      <c r="BS90" s="494" t="str">
        <f>IF(BR90="","",AND(BR90&gt;=BR$105,BR90&lt;=BR$104))</f>
        <v/>
      </c>
    </row>
    <row r="91" spans="1:71" x14ac:dyDescent="0.25">
      <c r="A91" s="691" t="s">
        <v>3</v>
      </c>
      <c r="B91" s="383">
        <v>1493</v>
      </c>
      <c r="C91" s="497" t="b">
        <f t="shared" si="992"/>
        <v>1</v>
      </c>
      <c r="D91" s="385">
        <v>1800</v>
      </c>
      <c r="E91" s="498" t="b">
        <f t="shared" si="993"/>
        <v>1</v>
      </c>
      <c r="F91" s="385">
        <v>2204</v>
      </c>
      <c r="G91" s="498" t="b">
        <f t="shared" ref="G91" si="1005">IF(F91="","",AND(F91&gt;=F$105,F91&lt;=F$104))</f>
        <v>1</v>
      </c>
      <c r="H91" s="275">
        <v>1400</v>
      </c>
      <c r="I91" s="498" t="b">
        <f t="shared" si="994"/>
        <v>1</v>
      </c>
      <c r="J91" s="273">
        <v>1708</v>
      </c>
      <c r="K91" s="498" t="b">
        <f t="shared" si="995"/>
        <v>1</v>
      </c>
      <c r="L91" s="273">
        <v>2057</v>
      </c>
      <c r="M91" s="498" t="b">
        <f t="shared" si="996"/>
        <v>1</v>
      </c>
      <c r="N91" s="382">
        <v>13000</v>
      </c>
      <c r="O91" s="498" t="b">
        <f t="shared" ref="O91" si="1006">IF(N91="","",AND(N91&gt;=N$105,N91&lt;=N$104))</f>
        <v>1</v>
      </c>
      <c r="P91" s="585">
        <v>1938</v>
      </c>
      <c r="Q91" s="586" t="b">
        <f t="shared" ref="Q91:S91" si="1007">IF(P91="","",AND(P91&gt;=P$105,P91&lt;=P$104))</f>
        <v>0</v>
      </c>
      <c r="R91" s="587">
        <v>2565</v>
      </c>
      <c r="S91" s="586" t="b">
        <f t="shared" si="1007"/>
        <v>0</v>
      </c>
      <c r="T91" s="587">
        <v>4151</v>
      </c>
      <c r="U91" s="588" t="b">
        <f t="shared" ref="U91" si="1008">IF(T91="","",AND(T91&gt;=T$105,T91&lt;=T$104))</f>
        <v>0</v>
      </c>
      <c r="V91" s="274">
        <v>15779.7</v>
      </c>
      <c r="W91" s="492" t="b">
        <f t="shared" si="997"/>
        <v>1</v>
      </c>
      <c r="X91" s="273">
        <v>4071</v>
      </c>
      <c r="Y91" s="498" t="b">
        <f t="shared" si="998"/>
        <v>1</v>
      </c>
      <c r="Z91" s="273">
        <v>7500</v>
      </c>
      <c r="AA91" s="498" t="b">
        <f t="shared" si="999"/>
        <v>1</v>
      </c>
      <c r="AB91" s="273">
        <v>10816</v>
      </c>
      <c r="AC91" s="498" t="b">
        <f t="shared" ref="AC91" si="1009">IF(AB91="","",AND(AB91&gt;=AB$105,AB91&lt;=AB$104))</f>
        <v>1</v>
      </c>
      <c r="AD91" s="382">
        <v>2650</v>
      </c>
      <c r="AE91" s="497" t="b">
        <f t="shared" ref="AE91:AG91" si="1010">IF(AD91="","",AND(AD91&gt;=AD$105,AD91&lt;=AD$104))</f>
        <v>1</v>
      </c>
      <c r="AF91" s="274">
        <v>5227</v>
      </c>
      <c r="AG91" s="498" t="b">
        <f t="shared" si="1010"/>
        <v>1</v>
      </c>
      <c r="AH91" s="274">
        <v>10500</v>
      </c>
      <c r="AI91" s="498" t="b">
        <f t="shared" ref="AI91:AK91" si="1011">IF(AH91="","",AND(AH91&gt;=AH$105,AH91&lt;=AH$104))</f>
        <v>1</v>
      </c>
      <c r="AJ91" s="275">
        <v>2296</v>
      </c>
      <c r="AK91" s="498" t="b">
        <f t="shared" si="1011"/>
        <v>0</v>
      </c>
      <c r="AL91" s="273">
        <v>4030</v>
      </c>
      <c r="AM91" s="498" t="b">
        <f t="shared" ref="AM91:AO91" si="1012">IF(AL91="","",AND(AL91&gt;=AL$105,AL91&lt;=AL$104))</f>
        <v>1</v>
      </c>
      <c r="AN91" s="273">
        <v>7684</v>
      </c>
      <c r="AO91" s="492" t="b">
        <f t="shared" si="1012"/>
        <v>1</v>
      </c>
      <c r="AP91" s="596">
        <v>1332</v>
      </c>
      <c r="AQ91" s="595" t="b">
        <f t="shared" ref="AQ91:AS91" si="1013">IF(AP91="","",AND(AP91&gt;=AP$105,AP91&lt;=AP$104))</f>
        <v>1</v>
      </c>
      <c r="AR91" s="596">
        <v>1669</v>
      </c>
      <c r="AS91" s="586" t="b">
        <f t="shared" si="1013"/>
        <v>1</v>
      </c>
      <c r="AT91" s="596">
        <v>2200</v>
      </c>
      <c r="AU91" s="588" t="b">
        <f t="shared" ref="AU91:AW91" si="1014">IF(AT91="","",AND(AT91&gt;=AT$105,AT91&lt;=AT$104))</f>
        <v>1</v>
      </c>
      <c r="AV91" s="386">
        <v>3600</v>
      </c>
      <c r="AW91" s="496" t="b">
        <f t="shared" si="1014"/>
        <v>1</v>
      </c>
      <c r="AX91" s="386">
        <v>6428</v>
      </c>
      <c r="AY91" s="496" t="b">
        <f t="shared" ref="AY91:BA91" si="1015">IF(AX91="","",AND(AX91&gt;=AX$105,AX91&lt;=AX$104))</f>
        <v>1</v>
      </c>
      <c r="AZ91" s="386">
        <v>9741</v>
      </c>
      <c r="BA91" s="496" t="b">
        <f t="shared" si="1015"/>
        <v>1</v>
      </c>
      <c r="BB91" s="382">
        <v>2500</v>
      </c>
      <c r="BC91" s="498" t="b">
        <f t="shared" si="1000"/>
        <v>1</v>
      </c>
      <c r="BD91" s="274">
        <v>3896</v>
      </c>
      <c r="BE91" s="498" t="b">
        <f t="shared" si="1001"/>
        <v>1</v>
      </c>
      <c r="BF91" s="274">
        <v>6000</v>
      </c>
      <c r="BG91" s="492" t="b">
        <f t="shared" ref="BG91:BI91" si="1016">IF(BF91="","",AND(BF91&gt;=BF$105,BF91&lt;=BF$104))</f>
        <v>0</v>
      </c>
      <c r="BH91" s="275">
        <v>4000</v>
      </c>
      <c r="BI91" s="498" t="b">
        <f t="shared" si="1016"/>
        <v>0</v>
      </c>
      <c r="BJ91" s="273">
        <v>6500</v>
      </c>
      <c r="BK91" s="498" t="b">
        <f t="shared" ref="BK91:BM91" si="1017">IF(BJ91="","",AND(BJ91&gt;=BJ$105,BJ91&lt;=BJ$104))</f>
        <v>1</v>
      </c>
      <c r="BL91" s="273">
        <v>10017</v>
      </c>
      <c r="BM91" s="498" t="b">
        <f t="shared" si="1017"/>
        <v>1</v>
      </c>
      <c r="BN91" s="382">
        <v>21000</v>
      </c>
      <c r="BO91" s="492" t="b">
        <f t="shared" ref="BO91" si="1018">IF(BN91="","",AND(BN91&gt;=BN$105,BN91&lt;=BN$104))</f>
        <v>1</v>
      </c>
      <c r="BP91" s="386">
        <v>12000</v>
      </c>
      <c r="BQ91" s="496" t="b">
        <f t="shared" ref="BQ91" si="1019">IF(BP91="","",AND(BP91&gt;=BP$105,BP91&lt;=BP$104))</f>
        <v>1</v>
      </c>
      <c r="BR91" s="386">
        <v>17505</v>
      </c>
      <c r="BS91" s="493" t="b">
        <f t="shared" ref="BS91:BS93" si="1020">IF(BR91="","",AND(BR91&gt;=BR$105,BR91&lt;=BR$104))</f>
        <v>1</v>
      </c>
    </row>
    <row r="92" spans="1:71" x14ac:dyDescent="0.25">
      <c r="A92" s="692"/>
      <c r="B92" s="383"/>
      <c r="C92" s="495" t="str">
        <f>IF(B92="","",AND(B92&gt;=B$105,B92&lt;=B$104))</f>
        <v/>
      </c>
      <c r="D92" s="385"/>
      <c r="E92" s="496" t="str">
        <f t="shared" si="993"/>
        <v/>
      </c>
      <c r="F92" s="385"/>
      <c r="G92" s="496" t="str">
        <f t="shared" ref="G92" si="1021">IF(F92="","",AND(F92&gt;=F$105,F92&lt;=F$104))</f>
        <v/>
      </c>
      <c r="H92" s="276">
        <v>1274</v>
      </c>
      <c r="I92" s="496" t="b">
        <f t="shared" si="994"/>
        <v>1</v>
      </c>
      <c r="J92" s="386">
        <v>1500</v>
      </c>
      <c r="K92" s="496" t="b">
        <f t="shared" si="995"/>
        <v>1</v>
      </c>
      <c r="L92" s="386">
        <v>1980</v>
      </c>
      <c r="M92" s="496" t="b">
        <f t="shared" si="996"/>
        <v>1</v>
      </c>
      <c r="N92" s="383">
        <v>10828</v>
      </c>
      <c r="O92" s="496" t="b">
        <f t="shared" ref="O92" si="1022">IF(N92="","",AND(N92&gt;=N$105,N92&lt;=N$104))</f>
        <v>1</v>
      </c>
      <c r="P92" s="589"/>
      <c r="Q92" s="496" t="str">
        <f t="shared" ref="Q92:S92" si="1023">IF(P92="","",AND(P92&gt;=P$105,P92&lt;=P$104))</f>
        <v/>
      </c>
      <c r="R92" s="386"/>
      <c r="S92" s="496" t="str">
        <f t="shared" si="1023"/>
        <v/>
      </c>
      <c r="T92" s="386"/>
      <c r="U92" s="590" t="str">
        <f t="shared" ref="U92" si="1024">IF(T92="","",AND(T92&gt;=T$105,T92&lt;=T$104))</f>
        <v/>
      </c>
      <c r="V92" s="385">
        <v>18709.68</v>
      </c>
      <c r="W92" s="493" t="b">
        <f t="shared" si="997"/>
        <v>1</v>
      </c>
      <c r="X92" s="386"/>
      <c r="Y92" s="496" t="str">
        <f t="shared" si="998"/>
        <v/>
      </c>
      <c r="Z92" s="386"/>
      <c r="AA92" s="496" t="str">
        <f t="shared" si="999"/>
        <v/>
      </c>
      <c r="AB92" s="386"/>
      <c r="AC92" s="496" t="str">
        <f t="shared" ref="AC92" si="1025">IF(AB92="","",AND(AB92&gt;=AB$105,AB92&lt;=AB$104))</f>
        <v/>
      </c>
      <c r="AD92" s="383"/>
      <c r="AE92" s="495" t="str">
        <f t="shared" ref="AE92:AG92" si="1026">IF(AD92="","",AND(AD92&gt;=AD$105,AD92&lt;=AD$104))</f>
        <v/>
      </c>
      <c r="AF92" s="385"/>
      <c r="AG92" s="496" t="str">
        <f t="shared" si="1026"/>
        <v/>
      </c>
      <c r="AH92" s="385"/>
      <c r="AI92" s="496" t="str">
        <f t="shared" ref="AI92:AK92" si="1027">IF(AH92="","",AND(AH92&gt;=AH$105,AH92&lt;=AH$104))</f>
        <v/>
      </c>
      <c r="AJ92" s="276">
        <v>2200</v>
      </c>
      <c r="AK92" s="496" t="b">
        <f t="shared" si="1027"/>
        <v>0</v>
      </c>
      <c r="AL92" s="386">
        <v>3500</v>
      </c>
      <c r="AM92" s="496" t="b">
        <f t="shared" ref="AM92:AO92" si="1028">IF(AL92="","",AND(AL92&gt;=AL$105,AL92&lt;=AL$104))</f>
        <v>0</v>
      </c>
      <c r="AN92" s="386">
        <v>5849</v>
      </c>
      <c r="AO92" s="493" t="b">
        <f t="shared" si="1028"/>
        <v>0</v>
      </c>
      <c r="AP92" s="385">
        <v>1282</v>
      </c>
      <c r="AQ92" s="495" t="b">
        <f t="shared" ref="AQ92:AS92" si="1029">IF(AP92="","",AND(AP92&gt;=AP$105,AP92&lt;=AP$104))</f>
        <v>1</v>
      </c>
      <c r="AR92" s="385">
        <v>1500</v>
      </c>
      <c r="AS92" s="496" t="b">
        <f t="shared" si="1029"/>
        <v>1</v>
      </c>
      <c r="AT92" s="385">
        <v>1902</v>
      </c>
      <c r="AU92" s="590" t="b">
        <f t="shared" ref="AU92:AW92" si="1030">IF(AT92="","",AND(AT92&gt;=AT$105,AT92&lt;=AT$104))</f>
        <v>1</v>
      </c>
      <c r="AV92" s="386">
        <v>2500</v>
      </c>
      <c r="AW92" s="496" t="b">
        <f t="shared" si="1030"/>
        <v>1</v>
      </c>
      <c r="AX92" s="386">
        <v>4130</v>
      </c>
      <c r="AY92" s="496" t="b">
        <f t="shared" ref="AY92:BA92" si="1031">IF(AX92="","",AND(AX92&gt;=AX$105,AX92&lt;=AX$104))</f>
        <v>1</v>
      </c>
      <c r="AZ92" s="386">
        <v>7500</v>
      </c>
      <c r="BA92" s="496" t="b">
        <f t="shared" si="1031"/>
        <v>1</v>
      </c>
      <c r="BB92" s="383"/>
      <c r="BC92" s="496" t="str">
        <f t="shared" ref="BC92:BC93" si="1032">IF(BB92="","",AND(BB92&gt;=BB$105,BB92&lt;=BB$104))</f>
        <v/>
      </c>
      <c r="BD92" s="385"/>
      <c r="BE92" s="496" t="str">
        <f t="shared" ref="BE92" si="1033">IF(BD92="","",AND(BD92&gt;=BD$105,BD92&lt;=BD$104))</f>
        <v/>
      </c>
      <c r="BF92" s="385"/>
      <c r="BG92" s="493" t="str">
        <f t="shared" ref="BG92:BI92" si="1034">IF(BF92="","",AND(BF92&gt;=BF$105,BF92&lt;=BF$104))</f>
        <v/>
      </c>
      <c r="BH92" s="276"/>
      <c r="BI92" s="496" t="str">
        <f t="shared" si="1034"/>
        <v/>
      </c>
      <c r="BJ92" s="386"/>
      <c r="BK92" s="496" t="str">
        <f t="shared" ref="BK92:BM92" si="1035">IF(BJ92="","",AND(BJ92&gt;=BJ$105,BJ92&lt;=BJ$104))</f>
        <v/>
      </c>
      <c r="BL92" s="386"/>
      <c r="BM92" s="496" t="str">
        <f t="shared" si="1035"/>
        <v/>
      </c>
      <c r="BN92" s="383"/>
      <c r="BO92" s="493" t="str">
        <f t="shared" ref="BO92" si="1036">IF(BN92="","",AND(BN92&gt;=BN$105,BN92&lt;=BN$104))</f>
        <v/>
      </c>
      <c r="BP92" s="386"/>
      <c r="BQ92" s="496" t="str">
        <f t="shared" ref="BQ92" si="1037">IF(BP92="","",AND(BP92&gt;=BP$105,BP92&lt;=BP$104))</f>
        <v/>
      </c>
      <c r="BR92" s="386"/>
      <c r="BS92" s="493" t="str">
        <f t="shared" si="1020"/>
        <v/>
      </c>
    </row>
    <row r="93" spans="1:71" ht="15.75" thickBot="1" x14ac:dyDescent="0.3">
      <c r="A93" s="693"/>
      <c r="B93" s="384"/>
      <c r="C93" s="499" t="str">
        <f t="shared" si="992"/>
        <v/>
      </c>
      <c r="D93" s="278"/>
      <c r="E93" s="500" t="str">
        <f t="shared" si="993"/>
        <v/>
      </c>
      <c r="F93" s="278"/>
      <c r="G93" s="500" t="str">
        <f t="shared" ref="G93:I93" si="1038">IF(F93="","",AND(F93&gt;=F$105,F93&lt;=F$104))</f>
        <v/>
      </c>
      <c r="H93" s="277"/>
      <c r="I93" s="500" t="str">
        <f t="shared" si="1038"/>
        <v/>
      </c>
      <c r="J93" s="279"/>
      <c r="K93" s="500" t="str">
        <f t="shared" ref="K93:M93" si="1039">IF(J93="","",AND(J93&gt;=J$105,J93&lt;=J$104))</f>
        <v/>
      </c>
      <c r="L93" s="279"/>
      <c r="M93" s="500" t="str">
        <f t="shared" si="1039"/>
        <v/>
      </c>
      <c r="N93" s="384"/>
      <c r="O93" s="500" t="str">
        <f t="shared" ref="O93" si="1040">IF(N93="","",AND(N93&gt;=N$105,N93&lt;=N$104))</f>
        <v/>
      </c>
      <c r="P93" s="591"/>
      <c r="Q93" s="592" t="str">
        <f t="shared" ref="Q93:S93" si="1041">IF(P93="","",AND(P93&gt;=P$105,P93&lt;=P$104))</f>
        <v/>
      </c>
      <c r="R93" s="593"/>
      <c r="S93" s="592" t="str">
        <f t="shared" si="1041"/>
        <v/>
      </c>
      <c r="T93" s="593"/>
      <c r="U93" s="594" t="str">
        <f t="shared" ref="U93" si="1042">IF(T93="","",AND(T93&gt;=T$105,T93&lt;=T$104))</f>
        <v/>
      </c>
      <c r="V93" s="278"/>
      <c r="W93" s="494" t="str">
        <f t="shared" si="997"/>
        <v/>
      </c>
      <c r="X93" s="279"/>
      <c r="Y93" s="500" t="str">
        <f t="shared" si="998"/>
        <v/>
      </c>
      <c r="Z93" s="279"/>
      <c r="AA93" s="500" t="str">
        <f t="shared" si="999"/>
        <v/>
      </c>
      <c r="AB93" s="279"/>
      <c r="AC93" s="500" t="str">
        <f t="shared" ref="AC93" si="1043">IF(AB93="","",AND(AB93&gt;=AB$105,AB93&lt;=AB$104))</f>
        <v/>
      </c>
      <c r="AD93" s="384"/>
      <c r="AE93" s="499" t="str">
        <f t="shared" ref="AE93:AG93" si="1044">IF(AD93="","",AND(AD93&gt;=AD$105,AD93&lt;=AD$104))</f>
        <v/>
      </c>
      <c r="AF93" s="278"/>
      <c r="AG93" s="500" t="str">
        <f t="shared" si="1044"/>
        <v/>
      </c>
      <c r="AH93" s="278"/>
      <c r="AI93" s="500" t="str">
        <f t="shared" ref="AI93:AK93" si="1045">IF(AH93="","",AND(AH93&gt;=AH$105,AH93&lt;=AH$104))</f>
        <v/>
      </c>
      <c r="AJ93" s="277"/>
      <c r="AK93" s="500" t="str">
        <f t="shared" si="1045"/>
        <v/>
      </c>
      <c r="AL93" s="279"/>
      <c r="AM93" s="500" t="str">
        <f t="shared" ref="AM93:AO93" si="1046">IF(AL93="","",AND(AL93&gt;=AL$105,AL93&lt;=AL$104))</f>
        <v/>
      </c>
      <c r="AN93" s="279"/>
      <c r="AO93" s="494" t="str">
        <f t="shared" si="1046"/>
        <v/>
      </c>
      <c r="AP93" s="598"/>
      <c r="AQ93" s="597" t="str">
        <f t="shared" ref="AQ93:AS93" si="1047">IF(AP93="","",AND(AP93&gt;=AP$105,AP93&lt;=AP$104))</f>
        <v/>
      </c>
      <c r="AR93" s="598"/>
      <c r="AS93" s="592" t="str">
        <f t="shared" si="1047"/>
        <v/>
      </c>
      <c r="AT93" s="598"/>
      <c r="AU93" s="594" t="str">
        <f>IF(AT93="","",AND(AT93&gt;=AT$105,AT93&lt;=AT$104))</f>
        <v/>
      </c>
      <c r="AV93" s="279"/>
      <c r="AW93" s="500" t="str">
        <f>IF(AV93="","",AND(AV93&gt;=AV$105,AV93&lt;=AV$104))</f>
        <v/>
      </c>
      <c r="AX93" s="279"/>
      <c r="AY93" s="500" t="str">
        <f t="shared" ref="AY93:BA93" si="1048">IF(AX93="","",AND(AX93&gt;=AX$105,AX93&lt;=AX$104))</f>
        <v/>
      </c>
      <c r="AZ93" s="279"/>
      <c r="BA93" s="500" t="str">
        <f t="shared" si="1048"/>
        <v/>
      </c>
      <c r="BB93" s="384"/>
      <c r="BC93" s="500" t="str">
        <f t="shared" si="1032"/>
        <v/>
      </c>
      <c r="BD93" s="278"/>
      <c r="BE93" s="500" t="str">
        <f t="shared" ref="BE93" si="1049">IF(BD93="","",AND(BD93&gt;=BD$105,BD93&lt;=BD$104))</f>
        <v/>
      </c>
      <c r="BF93" s="278"/>
      <c r="BG93" s="494" t="str">
        <f t="shared" ref="BG93:BI93" si="1050">IF(BF93="","",AND(BF93&gt;=BF$105,BF93&lt;=BF$104))</f>
        <v/>
      </c>
      <c r="BH93" s="277"/>
      <c r="BI93" s="500" t="str">
        <f t="shared" si="1050"/>
        <v/>
      </c>
      <c r="BJ93" s="279"/>
      <c r="BK93" s="500" t="str">
        <f t="shared" ref="BK93:BM93" si="1051">IF(BJ93="","",AND(BJ93&gt;=BJ$105,BJ93&lt;=BJ$104))</f>
        <v/>
      </c>
      <c r="BL93" s="279"/>
      <c r="BM93" s="500" t="str">
        <f t="shared" si="1051"/>
        <v/>
      </c>
      <c r="BN93" s="384"/>
      <c r="BO93" s="494" t="str">
        <f t="shared" ref="BO93" si="1052">IF(BN93="","",AND(BN93&gt;=BN$105,BN93&lt;=BN$104))</f>
        <v/>
      </c>
      <c r="BP93" s="279"/>
      <c r="BQ93" s="500" t="str">
        <f t="shared" ref="BQ93" si="1053">IF(BP93="","",AND(BP93&gt;=BP$105,BP93&lt;=BP$104))</f>
        <v/>
      </c>
      <c r="BR93" s="279"/>
      <c r="BS93" s="494" t="str">
        <f t="shared" si="1020"/>
        <v/>
      </c>
    </row>
    <row r="94" spans="1:71" x14ac:dyDescent="0.25">
      <c r="A94" s="530"/>
      <c r="B94" s="634"/>
      <c r="C94" s="634"/>
      <c r="D94" s="634"/>
      <c r="E94" s="634"/>
      <c r="F94" s="634"/>
      <c r="G94" s="634"/>
      <c r="H94" s="634"/>
      <c r="I94" s="634"/>
      <c r="J94" s="634"/>
      <c r="K94" s="634"/>
      <c r="L94" s="634"/>
      <c r="M94" s="634"/>
      <c r="N94" s="634"/>
      <c r="O94" s="634"/>
      <c r="P94" s="634"/>
      <c r="Q94" s="634"/>
      <c r="R94" s="634"/>
      <c r="S94" s="634"/>
      <c r="T94" s="634"/>
      <c r="U94" s="634"/>
      <c r="V94" s="634"/>
      <c r="W94" s="634"/>
      <c r="X94" s="634"/>
      <c r="Y94" s="634"/>
      <c r="Z94" s="634"/>
      <c r="AA94" s="634"/>
      <c r="AB94" s="634"/>
      <c r="AC94" s="634"/>
      <c r="AD94" s="634"/>
      <c r="AE94" s="634"/>
      <c r="AF94" s="634"/>
      <c r="AG94" s="634"/>
      <c r="AH94" s="634"/>
      <c r="AI94" s="634"/>
      <c r="AJ94" s="634"/>
      <c r="AK94" s="634"/>
      <c r="AL94" s="634"/>
      <c r="AM94" s="634"/>
      <c r="AN94" s="634"/>
      <c r="AO94" s="634"/>
      <c r="AP94" s="634"/>
      <c r="AQ94" s="634"/>
      <c r="AR94" s="634"/>
      <c r="AS94" s="634"/>
      <c r="AT94" s="634"/>
      <c r="AU94" s="634"/>
      <c r="AV94" s="634"/>
      <c r="AW94" s="634"/>
      <c r="AX94" s="634"/>
      <c r="AY94" s="634"/>
      <c r="AZ94" s="634"/>
      <c r="BA94" s="634"/>
      <c r="BB94" s="634"/>
      <c r="BC94" s="634"/>
      <c r="BD94" s="634"/>
      <c r="BE94" s="634"/>
      <c r="BF94" s="634"/>
      <c r="BG94" s="634"/>
      <c r="BH94" s="634"/>
      <c r="BI94" s="634"/>
      <c r="BJ94" s="634"/>
      <c r="BK94" s="634"/>
      <c r="BL94" s="634"/>
      <c r="BM94" s="634"/>
      <c r="BN94" s="634"/>
      <c r="BO94" s="634"/>
      <c r="BP94" s="634"/>
      <c r="BQ94" s="634"/>
      <c r="BR94" s="634"/>
      <c r="BS94" s="634"/>
    </row>
    <row r="95" spans="1:71" ht="15.75" thickBot="1" x14ac:dyDescent="0.3">
      <c r="A95" s="531"/>
      <c r="B95" s="386"/>
      <c r="C95" s="386"/>
      <c r="D95" s="386"/>
      <c r="E95" s="386"/>
      <c r="F95" s="386"/>
      <c r="G95" s="386"/>
      <c r="H95" s="386"/>
      <c r="I95" s="386"/>
      <c r="J95" s="386"/>
      <c r="K95" s="386"/>
      <c r="L95" s="386"/>
      <c r="M95" s="386"/>
      <c r="N95" s="386"/>
      <c r="O95" s="386"/>
      <c r="P95" s="386"/>
      <c r="Q95" s="386"/>
      <c r="R95" s="386"/>
      <c r="S95" s="386"/>
      <c r="T95" s="386"/>
      <c r="U95" s="386"/>
      <c r="V95" s="386"/>
      <c r="W95" s="386"/>
      <c r="X95" s="386"/>
      <c r="Y95" s="386"/>
      <c r="Z95" s="386"/>
      <c r="AA95" s="386"/>
      <c r="AB95" s="386"/>
      <c r="AC95" s="386"/>
      <c r="AD95" s="386"/>
      <c r="AE95" s="386"/>
      <c r="AF95" s="386"/>
      <c r="AG95" s="386"/>
      <c r="AH95" s="386"/>
      <c r="AI95" s="386"/>
      <c r="AJ95" s="386"/>
      <c r="AK95" s="386"/>
      <c r="AL95" s="386"/>
      <c r="AM95" s="386"/>
      <c r="AN95" s="386"/>
      <c r="AO95" s="386"/>
      <c r="AP95" s="386"/>
      <c r="AQ95" s="386"/>
      <c r="AR95" s="386"/>
      <c r="AS95" s="386"/>
      <c r="AT95" s="386"/>
      <c r="AU95" s="386"/>
      <c r="AV95" s="386"/>
      <c r="AW95" s="386"/>
      <c r="AX95" s="386"/>
      <c r="AY95" s="386"/>
      <c r="AZ95" s="386"/>
      <c r="BA95" s="386"/>
      <c r="BB95" s="386"/>
      <c r="BC95" s="386"/>
      <c r="BD95" s="386"/>
      <c r="BE95" s="386"/>
      <c r="BF95" s="386"/>
      <c r="BG95" s="386"/>
      <c r="BH95" s="386"/>
      <c r="BI95" s="386"/>
      <c r="BJ95" s="386"/>
      <c r="BK95" s="386"/>
      <c r="BL95" s="386"/>
      <c r="BM95" s="386"/>
      <c r="BN95" s="386"/>
      <c r="BO95" s="386"/>
      <c r="BP95" s="386"/>
      <c r="BQ95" s="386"/>
      <c r="BR95" s="386"/>
      <c r="BS95" s="386"/>
    </row>
    <row r="96" spans="1:71" x14ac:dyDescent="0.25">
      <c r="A96" s="615" t="s">
        <v>16</v>
      </c>
      <c r="B96" s="532">
        <f>AVERAGE(B2:B93)</f>
        <v>1525.0568085106381</v>
      </c>
      <c r="C96" s="533"/>
      <c r="D96" s="533">
        <f>AVERAGE(D2:D93)</f>
        <v>2150.6650926561429</v>
      </c>
      <c r="E96" s="533"/>
      <c r="F96" s="533">
        <f>AVERAGE(F2:F93)</f>
        <v>2972.7365169424743</v>
      </c>
      <c r="G96" s="533"/>
      <c r="H96" s="534">
        <f>AVERAGE(H2:H93)</f>
        <v>1424.3444444444444</v>
      </c>
      <c r="I96" s="535"/>
      <c r="J96" s="535">
        <f>AVERAGE(J2:J93)</f>
        <v>1944.9426063829785</v>
      </c>
      <c r="K96" s="535"/>
      <c r="L96" s="535">
        <f>AVERAGE(L2:L93)</f>
        <v>2465.8218505690256</v>
      </c>
      <c r="M96" s="535"/>
      <c r="N96" s="532">
        <f>AVERAGE(N2:N93)</f>
        <v>8327.8907210401885</v>
      </c>
      <c r="O96" s="536"/>
      <c r="P96" s="534">
        <f>AVERAGE(P2:P93)</f>
        <v>3304.8341666666665</v>
      </c>
      <c r="Q96" s="535"/>
      <c r="R96" s="535">
        <f>AVERAGE(R2:R93)</f>
        <v>4943.2053099173536</v>
      </c>
      <c r="S96" s="535"/>
      <c r="T96" s="535">
        <f>AVERAGE(T2:T93)</f>
        <v>7278.1611249999978</v>
      </c>
      <c r="U96" s="535"/>
      <c r="V96" s="532">
        <f>AVERAGE(V2:V93)</f>
        <v>14682.915964792301</v>
      </c>
      <c r="W96" s="536"/>
      <c r="X96" s="534">
        <f>AVERAGE(X2:X93)</f>
        <v>4081.7690625</v>
      </c>
      <c r="Y96" s="535"/>
      <c r="Z96" s="535">
        <f>AVERAGE(Z2:Z93)</f>
        <v>6845.9735227272731</v>
      </c>
      <c r="AA96" s="535"/>
      <c r="AB96" s="535">
        <f>AVERAGE(AB2:AB93)</f>
        <v>10036.857059813288</v>
      </c>
      <c r="AC96" s="535"/>
      <c r="AD96" s="532">
        <f>AVERAGE(AD2:AD93)</f>
        <v>4183.0232142857139</v>
      </c>
      <c r="AE96" s="533"/>
      <c r="AF96" s="533">
        <f>AVERAGE(AF2:AF93)</f>
        <v>6268.6811006546641</v>
      </c>
      <c r="AG96" s="533"/>
      <c r="AH96" s="533">
        <f>AVERAGE(AH2:AH93)</f>
        <v>9031.3694604863231</v>
      </c>
      <c r="AI96" s="533"/>
      <c r="AJ96" s="534">
        <f>AVERAGE(AJ2:AJ93)</f>
        <v>4265.9407053571431</v>
      </c>
      <c r="AK96" s="535"/>
      <c r="AL96" s="535">
        <f>AVERAGE(AL2:AL93)</f>
        <v>6018.8301000000001</v>
      </c>
      <c r="AM96" s="535"/>
      <c r="AN96" s="535">
        <f>AVERAGE(AN2:AN93)</f>
        <v>9160.1785084219864</v>
      </c>
      <c r="AO96" s="535"/>
      <c r="AP96" s="532">
        <f>AVERAGE(AP2:AP93)</f>
        <v>1623.5114285714285</v>
      </c>
      <c r="AQ96" s="533"/>
      <c r="AR96" s="533">
        <f>AVERAGE(AR2:AR93)</f>
        <v>2373.6142857142863</v>
      </c>
      <c r="AS96" s="533"/>
      <c r="AT96" s="533">
        <f>AVERAGE(AT2:AT93)</f>
        <v>3361.8471428571429</v>
      </c>
      <c r="AU96" s="533"/>
      <c r="AV96" s="534">
        <f>AVERAGE(AV2:AV93)</f>
        <v>5521.722794117647</v>
      </c>
      <c r="AW96" s="535"/>
      <c r="AX96" s="535">
        <f>AVERAGE(AX2:AX93)</f>
        <v>8705.5340151515138</v>
      </c>
      <c r="AY96" s="535"/>
      <c r="AZ96" s="535">
        <f>AVERAGE(AZ2:AZ93)</f>
        <v>11925.928442028986</v>
      </c>
      <c r="BA96" s="535"/>
      <c r="BB96" s="532">
        <f>AVERAGE(BB2:BB93)</f>
        <v>4127.8734999999997</v>
      </c>
      <c r="BC96" s="533"/>
      <c r="BD96" s="533">
        <f>AVERAGE(BD2:BD93)</f>
        <v>6110.1271590909082</v>
      </c>
      <c r="BE96" s="533"/>
      <c r="BF96" s="533">
        <f>AVERAGE(BF2:BF93)</f>
        <v>10240.225840172237</v>
      </c>
      <c r="BG96" s="533"/>
      <c r="BH96" s="534">
        <f>AVERAGE(BH2:BH93)</f>
        <v>5924.6522916666663</v>
      </c>
      <c r="BI96" s="535"/>
      <c r="BJ96" s="535">
        <f>AVERAGE(BJ2:BJ93)</f>
        <v>7646.7022647299509</v>
      </c>
      <c r="BK96" s="535"/>
      <c r="BL96" s="535">
        <f>AVERAGE(BL2:BL93)</f>
        <v>12063.511003250591</v>
      </c>
      <c r="BM96" s="535"/>
      <c r="BN96" s="532">
        <f>AVERAGE(BN2:BN93)</f>
        <v>18661.441454081632</v>
      </c>
      <c r="BO96" s="536"/>
      <c r="BP96" s="535">
        <f>AVERAGE(BP2:BP93)</f>
        <v>10515.729666666668</v>
      </c>
      <c r="BQ96" s="537"/>
      <c r="BR96" s="535">
        <f>AVERAGE(BR2:BR93)</f>
        <v>15464.76609375</v>
      </c>
      <c r="BS96" s="537"/>
    </row>
    <row r="97" spans="1:71" ht="15.75" thickBot="1" x14ac:dyDescent="0.3">
      <c r="A97" s="616" t="s">
        <v>17</v>
      </c>
      <c r="B97" s="375">
        <f>COUNT(B2:B93)</f>
        <v>23</v>
      </c>
      <c r="C97" s="538"/>
      <c r="D97" s="538">
        <f>COUNT(D2:D93)</f>
        <v>31</v>
      </c>
      <c r="E97" s="538"/>
      <c r="F97" s="538">
        <f>COUNT(F2:F93)</f>
        <v>27</v>
      </c>
      <c r="G97" s="538"/>
      <c r="H97" s="539">
        <f>COUNT(H2:H93)</f>
        <v>9</v>
      </c>
      <c r="I97" s="540"/>
      <c r="J97" s="540">
        <f>COUNT(J2:J93)</f>
        <v>12</v>
      </c>
      <c r="K97" s="540"/>
      <c r="L97" s="540">
        <f>COUNT(L2:L93)</f>
        <v>43</v>
      </c>
      <c r="M97" s="540"/>
      <c r="N97" s="375">
        <f>COUNT(N2:N93)</f>
        <v>18</v>
      </c>
      <c r="O97" s="541"/>
      <c r="P97" s="539">
        <f>COUNT(P2:P93)</f>
        <v>18</v>
      </c>
      <c r="Q97" s="540"/>
      <c r="R97" s="540">
        <f>COUNT(R2:R93)</f>
        <v>33</v>
      </c>
      <c r="S97" s="540"/>
      <c r="T97" s="540">
        <f>COUNT(T2:T93)</f>
        <v>30</v>
      </c>
      <c r="U97" s="540"/>
      <c r="V97" s="375">
        <f>COUNT(V2:V93)</f>
        <v>35</v>
      </c>
      <c r="W97" s="541"/>
      <c r="X97" s="539">
        <f>COUNT(X2:X93)</f>
        <v>8</v>
      </c>
      <c r="Y97" s="540"/>
      <c r="Z97" s="540">
        <f>COUNT(Z2:Z93)</f>
        <v>11</v>
      </c>
      <c r="AA97" s="540"/>
      <c r="AB97" s="540">
        <f>COUNT(AB2:AB93)</f>
        <v>21</v>
      </c>
      <c r="AC97" s="540"/>
      <c r="AD97" s="375">
        <f>COUNT(AD2:AD93)</f>
        <v>7</v>
      </c>
      <c r="AE97" s="538"/>
      <c r="AF97" s="538">
        <f>COUNT(AF2:AF93)</f>
        <v>13</v>
      </c>
      <c r="AG97" s="538"/>
      <c r="AH97" s="538">
        <f>COUNT(AH2:AH93)</f>
        <v>21</v>
      </c>
      <c r="AI97" s="538"/>
      <c r="AJ97" s="539">
        <f>COUNT(AJ2:AJ93)</f>
        <v>20</v>
      </c>
      <c r="AK97" s="540"/>
      <c r="AL97" s="540">
        <f>COUNT(AL2:AL93)</f>
        <v>25</v>
      </c>
      <c r="AM97" s="540"/>
      <c r="AN97" s="540">
        <f>COUNT(AN2:AN93)</f>
        <v>40</v>
      </c>
      <c r="AO97" s="540"/>
      <c r="AP97" s="375">
        <f>COUNT(AP2:AP93)</f>
        <v>7</v>
      </c>
      <c r="AQ97" s="538"/>
      <c r="AR97" s="538">
        <f>COUNT(AR2:AR93)</f>
        <v>14</v>
      </c>
      <c r="AS97" s="538"/>
      <c r="AT97" s="538">
        <f>COUNT(AT2:AT93)</f>
        <v>7</v>
      </c>
      <c r="AU97" s="538"/>
      <c r="AV97" s="539">
        <f>COUNT(AV2:AV93)</f>
        <v>17</v>
      </c>
      <c r="AW97" s="540"/>
      <c r="AX97" s="540">
        <f>COUNT(AX2:AX93)</f>
        <v>22</v>
      </c>
      <c r="AY97" s="540"/>
      <c r="AZ97" s="540">
        <f>COUNT(AZ2:AZ93)</f>
        <v>23</v>
      </c>
      <c r="BA97" s="540"/>
      <c r="BB97" s="375">
        <f>COUNT(BB2:BB93)</f>
        <v>5</v>
      </c>
      <c r="BC97" s="538"/>
      <c r="BD97" s="538">
        <f>COUNT(BD2:BD93)</f>
        <v>11</v>
      </c>
      <c r="BE97" s="538"/>
      <c r="BF97" s="538">
        <f>COUNT(BF2:BF93)</f>
        <v>15</v>
      </c>
      <c r="BG97" s="538"/>
      <c r="BH97" s="539">
        <f>COUNT(BH2:BH93)</f>
        <v>6</v>
      </c>
      <c r="BI97" s="540"/>
      <c r="BJ97" s="540">
        <f>COUNT(BJ2:BJ93)</f>
        <v>13</v>
      </c>
      <c r="BK97" s="540"/>
      <c r="BL97" s="540">
        <f>COUNT(BL2:BL93)</f>
        <v>18</v>
      </c>
      <c r="BM97" s="540"/>
      <c r="BN97" s="375">
        <f>COUNT(BN2:BN93)</f>
        <v>14</v>
      </c>
      <c r="BO97" s="541"/>
      <c r="BP97" s="540">
        <f>COUNT(BP2:BP93)</f>
        <v>10</v>
      </c>
      <c r="BQ97" s="542"/>
      <c r="BR97" s="540">
        <f>COUNT(BR2:BR93)</f>
        <v>16</v>
      </c>
      <c r="BS97" s="542"/>
    </row>
    <row r="98" spans="1:71" x14ac:dyDescent="0.25">
      <c r="A98" s="531"/>
      <c r="B98" s="386"/>
      <c r="C98" s="386"/>
      <c r="D98" s="386"/>
      <c r="E98" s="386"/>
      <c r="F98" s="386"/>
      <c r="G98" s="386"/>
      <c r="H98" s="386"/>
      <c r="I98" s="386"/>
      <c r="J98" s="386"/>
      <c r="K98" s="386"/>
      <c r="L98" s="386"/>
      <c r="M98" s="386"/>
      <c r="N98" s="386"/>
      <c r="O98" s="386"/>
      <c r="P98" s="386"/>
      <c r="Q98" s="386"/>
      <c r="R98" s="386"/>
      <c r="S98" s="386"/>
      <c r="T98" s="386"/>
      <c r="U98" s="386"/>
      <c r="V98" s="386"/>
      <c r="W98" s="386"/>
      <c r="X98" s="386"/>
      <c r="Y98" s="386"/>
      <c r="Z98" s="386"/>
      <c r="AA98" s="386"/>
      <c r="AB98" s="386"/>
      <c r="AC98" s="386"/>
      <c r="AD98" s="386"/>
      <c r="AE98" s="386"/>
      <c r="AF98" s="386"/>
      <c r="AG98" s="386"/>
      <c r="AH98" s="386"/>
      <c r="AI98" s="386"/>
      <c r="AJ98" s="386"/>
      <c r="AK98" s="386"/>
      <c r="AL98" s="386"/>
      <c r="AM98" s="386"/>
      <c r="AN98" s="386"/>
      <c r="AO98" s="386"/>
      <c r="AP98" s="386"/>
      <c r="AQ98" s="386"/>
      <c r="AR98" s="386"/>
      <c r="AS98" s="386"/>
      <c r="AT98" s="386"/>
      <c r="AU98" s="386"/>
      <c r="AV98" s="386"/>
      <c r="AW98" s="386"/>
      <c r="AX98" s="386"/>
      <c r="AY98" s="386"/>
      <c r="AZ98" s="386"/>
      <c r="BA98" s="386"/>
      <c r="BB98" s="386"/>
      <c r="BC98" s="386"/>
      <c r="BD98" s="386"/>
      <c r="BE98" s="386"/>
      <c r="BF98" s="386"/>
      <c r="BG98" s="386"/>
      <c r="BH98" s="386"/>
      <c r="BI98" s="386"/>
      <c r="BJ98" s="386"/>
      <c r="BK98" s="386"/>
      <c r="BL98" s="386"/>
      <c r="BM98" s="386"/>
      <c r="BN98" s="386"/>
      <c r="BO98" s="386"/>
      <c r="BP98" s="386"/>
      <c r="BQ98" s="386"/>
      <c r="BR98" s="386"/>
      <c r="BS98" s="386"/>
    </row>
    <row r="99" spans="1:71" ht="15.75" thickBot="1" x14ac:dyDescent="0.3">
      <c r="A99" s="531"/>
      <c r="B99" s="386"/>
      <c r="C99" s="386"/>
      <c r="D99" s="386"/>
      <c r="E99" s="386"/>
      <c r="F99" s="386"/>
      <c r="G99" s="386"/>
      <c r="H99" s="386"/>
      <c r="I99" s="386"/>
      <c r="J99" s="386"/>
      <c r="K99" s="386"/>
      <c r="L99" s="386"/>
      <c r="M99" s="386"/>
      <c r="N99" s="386"/>
      <c r="O99" s="386"/>
      <c r="P99" s="386"/>
      <c r="Q99" s="386"/>
      <c r="R99" s="386"/>
      <c r="S99" s="386"/>
      <c r="T99" s="386"/>
      <c r="U99" s="386"/>
      <c r="V99" s="386"/>
      <c r="W99" s="386"/>
      <c r="X99" s="386"/>
      <c r="Y99" s="386"/>
      <c r="Z99" s="386"/>
      <c r="AA99" s="386"/>
      <c r="AB99" s="386"/>
      <c r="AC99" s="386"/>
      <c r="AD99" s="386"/>
      <c r="AE99" s="386"/>
      <c r="AF99" s="386"/>
      <c r="AG99" s="386"/>
      <c r="AH99" s="386"/>
      <c r="AI99" s="386"/>
      <c r="AJ99" s="386"/>
      <c r="AK99" s="386"/>
      <c r="AL99" s="386"/>
      <c r="AM99" s="386"/>
      <c r="AN99" s="386"/>
      <c r="AO99" s="386"/>
      <c r="AP99" s="386"/>
      <c r="AQ99" s="386"/>
      <c r="AR99" s="386"/>
      <c r="AS99" s="386"/>
      <c r="AT99" s="386"/>
      <c r="AU99" s="386"/>
      <c r="AV99" s="386"/>
      <c r="AW99" s="386"/>
      <c r="AX99" s="386"/>
      <c r="AY99" s="386"/>
      <c r="AZ99" s="386"/>
      <c r="BA99" s="386"/>
      <c r="BB99" s="386"/>
      <c r="BC99" s="386"/>
      <c r="BD99" s="386"/>
      <c r="BE99" s="386"/>
      <c r="BF99" s="386"/>
      <c r="BG99" s="386"/>
      <c r="BH99" s="386"/>
      <c r="BI99" s="386"/>
      <c r="BJ99" s="386"/>
      <c r="BK99" s="386"/>
      <c r="BL99" s="386"/>
      <c r="BM99" s="386"/>
      <c r="BN99" s="386"/>
      <c r="BO99" s="386"/>
      <c r="BP99" s="386"/>
      <c r="BQ99" s="386"/>
      <c r="BR99" s="386"/>
      <c r="BS99" s="386"/>
    </row>
    <row r="100" spans="1:71" x14ac:dyDescent="0.25">
      <c r="A100" s="615" t="s">
        <v>18</v>
      </c>
      <c r="B100" s="543">
        <f>STDEVP(B2:B93)/B96</f>
        <v>0.30023960280640932</v>
      </c>
      <c r="C100" s="544"/>
      <c r="D100" s="544">
        <f>STDEVP(D2:D93)/D96</f>
        <v>0.2179767610007089</v>
      </c>
      <c r="E100" s="544"/>
      <c r="F100" s="544">
        <f>STDEVP(F2:F93)/F96</f>
        <v>0.26732879507151353</v>
      </c>
      <c r="G100" s="544"/>
      <c r="H100" s="545">
        <f>STDEVP(H2:H93)/H96</f>
        <v>7.064234424903551E-2</v>
      </c>
      <c r="I100" s="546"/>
      <c r="J100" s="546">
        <f>STDEVP(J2:J93)/J96</f>
        <v>0.16662546486311575</v>
      </c>
      <c r="K100" s="546"/>
      <c r="L100" s="546">
        <f>STDEVP(L2:L93)/L96</f>
        <v>0.22348505554717474</v>
      </c>
      <c r="M100" s="546"/>
      <c r="N100" s="543">
        <f>STDEVP(N2:N93)/N96</f>
        <v>0.3181970495226023</v>
      </c>
      <c r="O100" s="547"/>
      <c r="P100" s="545">
        <f>STDEVP(P2:P93)/P96</f>
        <v>0.24139703688746444</v>
      </c>
      <c r="Q100" s="546"/>
      <c r="R100" s="546">
        <f>STDEVP(R2:R93)/R96</f>
        <v>0.20824041330283372</v>
      </c>
      <c r="S100" s="546"/>
      <c r="T100" s="546">
        <f>STDEVP(T2:T93)/T96</f>
        <v>0.18674636441011511</v>
      </c>
      <c r="U100" s="546"/>
      <c r="V100" s="543">
        <f>STDEVP(V2:V93)/V96</f>
        <v>0.27270871258192408</v>
      </c>
      <c r="W100" s="547"/>
      <c r="X100" s="545">
        <f>STDEVP(X2:X93)/X96</f>
        <v>0.1905114129919519</v>
      </c>
      <c r="Y100" s="546"/>
      <c r="Z100" s="546">
        <f>STDEVP(Z2:Z93)/Z96</f>
        <v>0.18421117056670874</v>
      </c>
      <c r="AA100" s="546"/>
      <c r="AB100" s="546">
        <f>STDEVP(AB2:AB93)/AB96</f>
        <v>0.16226782430520606</v>
      </c>
      <c r="AC100" s="546"/>
      <c r="AD100" s="543">
        <f>STDEVP(AD2:AD93)/AD96</f>
        <v>0.33973742680489311</v>
      </c>
      <c r="AE100" s="544"/>
      <c r="AF100" s="544">
        <f>STDEVP(AF2:AF93)/AF96</f>
        <v>0.21638169707933697</v>
      </c>
      <c r="AG100" s="544"/>
      <c r="AH100" s="544">
        <f>STDEVP(AH2:AH93)/AH96</f>
        <v>0.19490896847269956</v>
      </c>
      <c r="AI100" s="544"/>
      <c r="AJ100" s="545">
        <f>STDEVP(AJ2:AJ93)/AJ96</f>
        <v>0.44991960911922108</v>
      </c>
      <c r="AK100" s="546"/>
      <c r="AL100" s="546">
        <f>STDEVP(AL2:AL93)/AL96</f>
        <v>0.30552524792067326</v>
      </c>
      <c r="AM100" s="546"/>
      <c r="AN100" s="546">
        <f>STDEVP(AN2:AN93)/AN96</f>
        <v>0.23394860270685089</v>
      </c>
      <c r="AO100" s="546"/>
      <c r="AP100" s="543">
        <f>STDEVP(AP2:AP93)/AP96</f>
        <v>0.20232560129818672</v>
      </c>
      <c r="AQ100" s="544"/>
      <c r="AR100" s="544">
        <f>STDEVP(AR2:AR93)/AR96</f>
        <v>0.2075883509889212</v>
      </c>
      <c r="AS100" s="544"/>
      <c r="AT100" s="544">
        <f>STDEVP(AT2:AT93)/AT96</f>
        <v>0.34093966663285646</v>
      </c>
      <c r="AU100" s="544"/>
      <c r="AV100" s="545">
        <f>STDEVP(AV2:AV93)/AV96</f>
        <v>0.46328757446139257</v>
      </c>
      <c r="AW100" s="546"/>
      <c r="AX100" s="546">
        <f>STDEVP(AX2:AX93)/AX96</f>
        <v>0.38531934215944547</v>
      </c>
      <c r="AY100" s="546"/>
      <c r="AZ100" s="546">
        <f>STDEVP(AZ2:AZ93)/AZ96</f>
        <v>0.31231893031731045</v>
      </c>
      <c r="BA100" s="546"/>
      <c r="BB100" s="543">
        <f>STDEVP(BB2:BB93)/BB96</f>
        <v>0.24304352881425992</v>
      </c>
      <c r="BC100" s="544"/>
      <c r="BD100" s="544">
        <f>STDEVP(BD2:BD93)/BD96</f>
        <v>0.30404921244618521</v>
      </c>
      <c r="BE100" s="544"/>
      <c r="BF100" s="544">
        <f>STDEVP(BF2:BF93)/BF96</f>
        <v>0.31096782120991145</v>
      </c>
      <c r="BG100" s="544"/>
      <c r="BH100" s="545">
        <f>STDEVP(BH2:BH93)/BH96</f>
        <v>0.15840928051459235</v>
      </c>
      <c r="BI100" s="546"/>
      <c r="BJ100" s="546">
        <f>STDEVP(BJ2:BJ93)/BJ96</f>
        <v>0.28934559211193484</v>
      </c>
      <c r="BK100" s="546"/>
      <c r="BL100" s="546">
        <f>STDEVP(BL2:BL93)/BL96</f>
        <v>0.2121190359897733</v>
      </c>
      <c r="BM100" s="546"/>
      <c r="BN100" s="543">
        <f>STDEVP(BN2:BN93)/BN96</f>
        <v>0.27437119549736227</v>
      </c>
      <c r="BO100" s="547"/>
      <c r="BP100" s="546">
        <f>STDEVP(BP2:BP93)/BP96</f>
        <v>0.1443031050250482</v>
      </c>
      <c r="BQ100" s="548"/>
      <c r="BR100" s="546">
        <f>STDEVP(BR2:BR93)/BR96</f>
        <v>0.20357877279502506</v>
      </c>
      <c r="BS100" s="548"/>
    </row>
    <row r="101" spans="1:71" x14ac:dyDescent="0.25">
      <c r="A101" s="617" t="s">
        <v>19</v>
      </c>
      <c r="B101" s="383">
        <f>PERCENTILE(B2:B93,0.25)</f>
        <v>1255.325</v>
      </c>
      <c r="C101" s="385"/>
      <c r="D101" s="385">
        <f>PERCENTILE(D2:D93,0.25)</f>
        <v>1809.2</v>
      </c>
      <c r="E101" s="385"/>
      <c r="F101" s="385">
        <f>PERCENTILE(F2:F93,0.25)</f>
        <v>2592.15</v>
      </c>
      <c r="G101" s="385"/>
      <c r="H101" s="276">
        <f>PERCENTILE(H2:H93,0.25)</f>
        <v>1327.64</v>
      </c>
      <c r="I101" s="386"/>
      <c r="J101" s="386">
        <f>PERCENTILE(J2:J93,0.25)</f>
        <v>1691.7350000000001</v>
      </c>
      <c r="K101" s="386"/>
      <c r="L101" s="386">
        <f>PERCENTILE(L2:L93,0.25)</f>
        <v>2127.7199999999998</v>
      </c>
      <c r="M101" s="386"/>
      <c r="N101" s="383">
        <f>PERCENTILE(N2:N93,0.25)</f>
        <v>5895.5</v>
      </c>
      <c r="O101" s="522"/>
      <c r="P101" s="276">
        <f>PERCENTILE(P2:P93,0.25)</f>
        <v>3113.5390625</v>
      </c>
      <c r="Q101" s="386"/>
      <c r="R101" s="386">
        <f>PERCENTILE(R2:R93,0.25)</f>
        <v>4475</v>
      </c>
      <c r="S101" s="386"/>
      <c r="T101" s="386">
        <f>PERCENTILE(T2:T93,0.25)</f>
        <v>6590.9</v>
      </c>
      <c r="U101" s="386"/>
      <c r="V101" s="383">
        <f>PERCENTILE(V2:V93,0.25)</f>
        <v>12083.334999999999</v>
      </c>
      <c r="W101" s="522"/>
      <c r="X101" s="276">
        <f>PERCENTILE(X2:X93,0.25)</f>
        <v>3375</v>
      </c>
      <c r="Y101" s="386"/>
      <c r="Z101" s="386">
        <f>PERCENTILE(Z2:Z93,0.25)</f>
        <v>6125</v>
      </c>
      <c r="AA101" s="386"/>
      <c r="AB101" s="386">
        <f>PERCENTILE(AB2:AB93,0.25)</f>
        <v>9184.5</v>
      </c>
      <c r="AC101" s="386"/>
      <c r="AD101" s="383">
        <f>PERCENTILE(AD2:AD93,0.25)</f>
        <v>2825</v>
      </c>
      <c r="AE101" s="385"/>
      <c r="AF101" s="385">
        <f>PERCENTILE(AF2:AF93,0.25)</f>
        <v>5227</v>
      </c>
      <c r="AG101" s="385"/>
      <c r="AH101" s="385">
        <f>PERCENTILE(AH2:AH93,0.25)</f>
        <v>8341.0499999999993</v>
      </c>
      <c r="AI101" s="385"/>
      <c r="AJ101" s="276">
        <f>PERCENTILE(AJ2:AJ93,0.25)</f>
        <v>3520.9924999999998</v>
      </c>
      <c r="AK101" s="386"/>
      <c r="AL101" s="386">
        <f>PERCENTILE(AL2:AL93,0.25)</f>
        <v>4897.29</v>
      </c>
      <c r="AM101" s="386"/>
      <c r="AN101" s="386">
        <f>PERCENTILE(AN2:AN93,0.25)</f>
        <v>7794.8237499999996</v>
      </c>
      <c r="AO101" s="386"/>
      <c r="AP101" s="383">
        <f>PERCENTILE(AP2:AP93,0.25)</f>
        <v>1416</v>
      </c>
      <c r="AQ101" s="385"/>
      <c r="AR101" s="385">
        <f>PERCENTILE(AR2:AR93,0.25)</f>
        <v>2049.2049999999999</v>
      </c>
      <c r="AS101" s="385"/>
      <c r="AT101" s="385">
        <f>PERCENTILE(AT2:AT93,0.25)</f>
        <v>2600</v>
      </c>
      <c r="AU101" s="385"/>
      <c r="AV101" s="276">
        <f>PERCENTILE(AV2:AV93,0.25)</f>
        <v>3600</v>
      </c>
      <c r="AW101" s="386"/>
      <c r="AX101" s="386">
        <f>PERCENTILE(AX2:AX93,0.25)</f>
        <v>6519.25</v>
      </c>
      <c r="AY101" s="386"/>
      <c r="AZ101" s="386">
        <f>PERCENTILE(AZ2:AZ93,0.25)</f>
        <v>9459.125</v>
      </c>
      <c r="BA101" s="386"/>
      <c r="BB101" s="383">
        <f>PERCENTILE(BB2:BB93,0.25)</f>
        <v>3500</v>
      </c>
      <c r="BC101" s="385"/>
      <c r="BD101" s="385">
        <f>PERCENTILE(BD2:BD93,0.25)</f>
        <v>4260.1000000000004</v>
      </c>
      <c r="BE101" s="385"/>
      <c r="BF101" s="385">
        <f>PERCENTILE(BF2:BF93,0.25)</f>
        <v>8170.9050000000007</v>
      </c>
      <c r="BG101" s="385"/>
      <c r="BH101" s="276">
        <f>PERCENTILE(BH2:BH93,0.25)</f>
        <v>5874.9975000000004</v>
      </c>
      <c r="BI101" s="386"/>
      <c r="BJ101" s="386">
        <f>PERCENTILE(BJ2:BJ93,0.25)</f>
        <v>6502</v>
      </c>
      <c r="BK101" s="386"/>
      <c r="BL101" s="386">
        <f>PERCENTILE(BL2:BL93,0.25)</f>
        <v>10138.545</v>
      </c>
      <c r="BM101" s="386"/>
      <c r="BN101" s="383">
        <f>PERCENTILE(BN2:BN93,0.25)</f>
        <v>15965.625</v>
      </c>
      <c r="BO101" s="522"/>
      <c r="BP101" s="386">
        <f>PERCENTILE(BP2:BP93,0.25)</f>
        <v>8941.4081249999981</v>
      </c>
      <c r="BQ101" s="549"/>
      <c r="BR101" s="386">
        <f>PERCENTILE(BR2:BR93,0.25)</f>
        <v>13650</v>
      </c>
      <c r="BS101" s="549"/>
    </row>
    <row r="102" spans="1:71" x14ac:dyDescent="0.25">
      <c r="A102" s="617" t="s">
        <v>20</v>
      </c>
      <c r="B102" s="550">
        <f>PERCENTILE(B2:B93,0.75)</f>
        <v>1570.23</v>
      </c>
      <c r="C102" s="551"/>
      <c r="D102" s="551">
        <f>PERCENTILE(D2:D93,0.75)</f>
        <v>2222.65</v>
      </c>
      <c r="E102" s="551"/>
      <c r="F102" s="551">
        <f>PERCENTILE(F2:F93,0.75)</f>
        <v>3242.9429787234039</v>
      </c>
      <c r="G102" s="551"/>
      <c r="H102" s="552">
        <f>PERCENTILE(H2:H93,0.75)</f>
        <v>1500</v>
      </c>
      <c r="I102" s="553"/>
      <c r="J102" s="553">
        <f>PERCENTILE(J2:J93,0.75)</f>
        <v>2125</v>
      </c>
      <c r="K102" s="553"/>
      <c r="L102" s="553">
        <f>PERCENTILE(L2:L93,0.75)</f>
        <v>2670.74</v>
      </c>
      <c r="M102" s="553"/>
      <c r="N102" s="550">
        <f>PERCENTILE(N2:N93,0.75)</f>
        <v>9632.9599999999991</v>
      </c>
      <c r="O102" s="554"/>
      <c r="P102" s="552">
        <f>PERCENTILE(P2:P93,0.75)</f>
        <v>3643.5096874999999</v>
      </c>
      <c r="Q102" s="553"/>
      <c r="R102" s="553">
        <f>PERCENTILE(R2:R93,0.75)</f>
        <v>5500</v>
      </c>
      <c r="S102" s="553"/>
      <c r="T102" s="553">
        <f>PERCENTILE(T2:T93,0.75)</f>
        <v>7928.64</v>
      </c>
      <c r="U102" s="553"/>
      <c r="V102" s="550">
        <f>PERCENTILE(V2:V93,0.75)</f>
        <v>17412.5</v>
      </c>
      <c r="W102" s="554"/>
      <c r="X102" s="552">
        <f>PERCENTILE(X2:X93,0.75)</f>
        <v>4805.1556250000003</v>
      </c>
      <c r="Y102" s="553"/>
      <c r="Z102" s="553">
        <f>PERCENTILE(Z2:Z93,0.75)</f>
        <v>7250</v>
      </c>
      <c r="AA102" s="553"/>
      <c r="AB102" s="553">
        <f>PERCENTILE(AB2:AB93,0.75)</f>
        <v>10816</v>
      </c>
      <c r="AC102" s="553"/>
      <c r="AD102" s="550">
        <f>PERCENTILE(AD2:AD93,0.75)</f>
        <v>5093.75</v>
      </c>
      <c r="AE102" s="551"/>
      <c r="AF102" s="551">
        <f>PERCENTILE(AF2:AF93,0.75)</f>
        <v>6900</v>
      </c>
      <c r="AG102" s="551"/>
      <c r="AH102" s="551">
        <f>PERCENTILE(AH2:AH93,0.75)</f>
        <v>9960.9375</v>
      </c>
      <c r="AI102" s="551"/>
      <c r="AJ102" s="552">
        <f>PERCENTILE(AJ2:AJ93,0.75)</f>
        <v>4340.0009375</v>
      </c>
      <c r="AK102" s="553"/>
      <c r="AL102" s="553">
        <f>PERCENTILE(AL2:AL93,0.75)</f>
        <v>6550</v>
      </c>
      <c r="AM102" s="553"/>
      <c r="AN102" s="553">
        <f>PERCENTILE(AN2:AN93,0.75)</f>
        <v>9821.5078125</v>
      </c>
      <c r="AO102" s="553"/>
      <c r="AP102" s="550">
        <f>PERCENTILE(AP2:AP93,0.75)</f>
        <v>1718.06</v>
      </c>
      <c r="AQ102" s="551"/>
      <c r="AR102" s="551">
        <f>PERCENTILE(AR2:AR93,0.75)</f>
        <v>2798.6150000000002</v>
      </c>
      <c r="AS102" s="551"/>
      <c r="AT102" s="551">
        <f>PERCENTILE(AT2:AT93,0.75)</f>
        <v>3850</v>
      </c>
      <c r="AU102" s="551"/>
      <c r="AV102" s="552">
        <f>PERCENTILE(AV2:AV93,0.75)</f>
        <v>6500</v>
      </c>
      <c r="AW102" s="553"/>
      <c r="AX102" s="553">
        <f>PERCENTILE(AX2:AX93,0.75)</f>
        <v>9750.5212499999998</v>
      </c>
      <c r="AY102" s="553"/>
      <c r="AZ102" s="553">
        <f>PERCENTILE(AZ2:AZ93,0.75)</f>
        <v>12905.208333333332</v>
      </c>
      <c r="BA102" s="553"/>
      <c r="BB102" s="550">
        <f>PERCENTILE(BB2:BB93,0.75)</f>
        <v>5000</v>
      </c>
      <c r="BC102" s="551"/>
      <c r="BD102" s="551">
        <f>PERCENTILE(BD2:BD93,0.75)</f>
        <v>7247.6993750000001</v>
      </c>
      <c r="BE102" s="551"/>
      <c r="BF102" s="551">
        <f>PERCENTILE(BF2:BF93,0.75)</f>
        <v>10965.9175</v>
      </c>
      <c r="BG102" s="551"/>
      <c r="BH102" s="552">
        <f>PERCENTILE(BH2:BH93,0.75)</f>
        <v>6400.5209374999995</v>
      </c>
      <c r="BI102" s="553"/>
      <c r="BJ102" s="553">
        <f>PERCENTILE(BJ2:BJ93,0.75)</f>
        <v>8500</v>
      </c>
      <c r="BK102" s="553"/>
      <c r="BL102" s="553">
        <f>PERCENTILE(BL2:BL93,0.75)</f>
        <v>13168.75</v>
      </c>
      <c r="BM102" s="553"/>
      <c r="BN102" s="550">
        <f>PERCENTILE(BN2:BN93,0.75)</f>
        <v>22074.219375000001</v>
      </c>
      <c r="BO102" s="554"/>
      <c r="BP102" s="553">
        <f>PERCENTILE(BP2:BP93,0.75)</f>
        <v>11962.5</v>
      </c>
      <c r="BQ102" s="555"/>
      <c r="BR102" s="553">
        <f>PERCENTILE(BR2:BR93,0.75)</f>
        <v>17500</v>
      </c>
      <c r="BS102" s="555"/>
    </row>
    <row r="103" spans="1:71" x14ac:dyDescent="0.25">
      <c r="A103" s="617" t="s">
        <v>21</v>
      </c>
      <c r="B103" s="556">
        <f>B102-B101</f>
        <v>314.90499999999997</v>
      </c>
      <c r="C103" s="557"/>
      <c r="D103" s="557">
        <f>D102-D101</f>
        <v>413.45000000000005</v>
      </c>
      <c r="E103" s="557"/>
      <c r="F103" s="557">
        <f t="shared" ref="F103:AN103" si="1054">F102-F101</f>
        <v>650.79297872340385</v>
      </c>
      <c r="G103" s="557"/>
      <c r="H103" s="558">
        <f t="shared" si="1054"/>
        <v>172.3599999999999</v>
      </c>
      <c r="I103" s="559"/>
      <c r="J103" s="559">
        <f t="shared" si="1054"/>
        <v>433.26499999999987</v>
      </c>
      <c r="K103" s="559"/>
      <c r="L103" s="559">
        <f t="shared" si="1054"/>
        <v>543.02</v>
      </c>
      <c r="M103" s="559"/>
      <c r="N103" s="556">
        <f t="shared" si="1054"/>
        <v>3737.4599999999991</v>
      </c>
      <c r="O103" s="560"/>
      <c r="P103" s="558">
        <f t="shared" si="1054"/>
        <v>529.97062499999993</v>
      </c>
      <c r="Q103" s="559"/>
      <c r="R103" s="559">
        <f t="shared" si="1054"/>
        <v>1025</v>
      </c>
      <c r="S103" s="559"/>
      <c r="T103" s="559">
        <f t="shared" si="1054"/>
        <v>1337.7400000000007</v>
      </c>
      <c r="U103" s="559"/>
      <c r="V103" s="556">
        <f>V102-V101</f>
        <v>5329.1650000000009</v>
      </c>
      <c r="W103" s="560"/>
      <c r="X103" s="558">
        <f>X102-X101</f>
        <v>1430.1556250000003</v>
      </c>
      <c r="Y103" s="559"/>
      <c r="Z103" s="559">
        <f t="shared" si="1054"/>
        <v>1125</v>
      </c>
      <c r="AA103" s="559"/>
      <c r="AB103" s="559">
        <f t="shared" si="1054"/>
        <v>1631.5</v>
      </c>
      <c r="AC103" s="559"/>
      <c r="AD103" s="556">
        <f t="shared" si="1054"/>
        <v>2268.75</v>
      </c>
      <c r="AE103" s="557"/>
      <c r="AF103" s="557">
        <f t="shared" si="1054"/>
        <v>1673</v>
      </c>
      <c r="AG103" s="557"/>
      <c r="AH103" s="557">
        <f t="shared" si="1054"/>
        <v>1619.8875000000007</v>
      </c>
      <c r="AI103" s="557"/>
      <c r="AJ103" s="558">
        <f t="shared" si="1054"/>
        <v>819.00843750000013</v>
      </c>
      <c r="AK103" s="559"/>
      <c r="AL103" s="559">
        <f t="shared" si="1054"/>
        <v>1652.71</v>
      </c>
      <c r="AM103" s="559"/>
      <c r="AN103" s="559">
        <f t="shared" si="1054"/>
        <v>2026.6840625000004</v>
      </c>
      <c r="AO103" s="559"/>
      <c r="AP103" s="556">
        <f>AP102-AP101</f>
        <v>302.05999999999995</v>
      </c>
      <c r="AQ103" s="557"/>
      <c r="AR103" s="557">
        <f>AR102-AR101</f>
        <v>749.41000000000031</v>
      </c>
      <c r="AS103" s="557"/>
      <c r="AT103" s="557">
        <f>AT102-AT101</f>
        <v>1250</v>
      </c>
      <c r="AU103" s="557"/>
      <c r="AV103" s="558">
        <f>AV102-AV101</f>
        <v>2900</v>
      </c>
      <c r="AW103" s="559"/>
      <c r="AX103" s="559">
        <f>AX102-AX101</f>
        <v>3231.2712499999998</v>
      </c>
      <c r="AY103" s="559"/>
      <c r="AZ103" s="559">
        <f>AZ102-AZ101</f>
        <v>3446.0833333333321</v>
      </c>
      <c r="BA103" s="559"/>
      <c r="BB103" s="556">
        <f>BB102-BB101</f>
        <v>1500</v>
      </c>
      <c r="BC103" s="557"/>
      <c r="BD103" s="557">
        <f>BD102-BD101</f>
        <v>2987.5993749999998</v>
      </c>
      <c r="BE103" s="557"/>
      <c r="BF103" s="557">
        <f>BF102-BF101</f>
        <v>2795.0124999999989</v>
      </c>
      <c r="BG103" s="557"/>
      <c r="BH103" s="558">
        <f>BH102-BH101</f>
        <v>525.52343749999909</v>
      </c>
      <c r="BI103" s="559"/>
      <c r="BJ103" s="559">
        <f>BJ102-BJ101</f>
        <v>1998</v>
      </c>
      <c r="BK103" s="559"/>
      <c r="BL103" s="559">
        <f>BL102-BL101</f>
        <v>3030.2049999999999</v>
      </c>
      <c r="BM103" s="559"/>
      <c r="BN103" s="556">
        <f>BN102-BN101</f>
        <v>6108.5943750000006</v>
      </c>
      <c r="BO103" s="560"/>
      <c r="BP103" s="559">
        <f>BP102-BP101</f>
        <v>3021.0918750000019</v>
      </c>
      <c r="BQ103" s="561"/>
      <c r="BR103" s="559">
        <f>BR102-BR101</f>
        <v>3850</v>
      </c>
      <c r="BS103" s="561"/>
    </row>
    <row r="104" spans="1:71" x14ac:dyDescent="0.25">
      <c r="A104" s="618" t="s">
        <v>22</v>
      </c>
      <c r="B104" s="383">
        <f>B96+1.5*B103</f>
        <v>1997.414308510638</v>
      </c>
      <c r="C104" s="385"/>
      <c r="D104" s="385">
        <f t="shared" ref="D104:AN104" si="1055">D96+1.5*D103</f>
        <v>2770.840092656143</v>
      </c>
      <c r="E104" s="385"/>
      <c r="F104" s="385">
        <f t="shared" si="1055"/>
        <v>3948.9259850275803</v>
      </c>
      <c r="G104" s="385"/>
      <c r="H104" s="276">
        <f t="shared" si="1055"/>
        <v>1682.8844444444444</v>
      </c>
      <c r="I104" s="386"/>
      <c r="J104" s="386">
        <f t="shared" si="1055"/>
        <v>2594.8401063829783</v>
      </c>
      <c r="K104" s="386"/>
      <c r="L104" s="386">
        <f t="shared" si="1055"/>
        <v>3280.3518505690254</v>
      </c>
      <c r="M104" s="386"/>
      <c r="N104" s="383">
        <f t="shared" si="1055"/>
        <v>13934.080721040187</v>
      </c>
      <c r="O104" s="522"/>
      <c r="P104" s="276">
        <f t="shared" si="1055"/>
        <v>4099.7901041666664</v>
      </c>
      <c r="Q104" s="386"/>
      <c r="R104" s="386">
        <f t="shared" si="1055"/>
        <v>6480.7053099173536</v>
      </c>
      <c r="S104" s="386"/>
      <c r="T104" s="386">
        <f t="shared" si="1055"/>
        <v>9284.7711249999993</v>
      </c>
      <c r="U104" s="386"/>
      <c r="V104" s="383">
        <f>V96+1.5*V103</f>
        <v>22676.663464792302</v>
      </c>
      <c r="W104" s="522"/>
      <c r="X104" s="276">
        <f>X96+1.5*X103</f>
        <v>6227.0025000000005</v>
      </c>
      <c r="Y104" s="386"/>
      <c r="Z104" s="386">
        <f t="shared" si="1055"/>
        <v>8533.4735227272722</v>
      </c>
      <c r="AA104" s="386"/>
      <c r="AB104" s="386">
        <f t="shared" si="1055"/>
        <v>12484.107059813288</v>
      </c>
      <c r="AC104" s="386"/>
      <c r="AD104" s="383">
        <f t="shared" si="1055"/>
        <v>7586.1482142857139</v>
      </c>
      <c r="AE104" s="385"/>
      <c r="AF104" s="385">
        <f t="shared" si="1055"/>
        <v>8778.1811006546632</v>
      </c>
      <c r="AG104" s="385"/>
      <c r="AH104" s="385">
        <f t="shared" si="1055"/>
        <v>11461.200710486324</v>
      </c>
      <c r="AI104" s="385"/>
      <c r="AJ104" s="276">
        <f t="shared" si="1055"/>
        <v>5494.4533616071431</v>
      </c>
      <c r="AK104" s="386"/>
      <c r="AL104" s="386">
        <f t="shared" si="1055"/>
        <v>8497.8950999999997</v>
      </c>
      <c r="AM104" s="386"/>
      <c r="AN104" s="386">
        <f t="shared" si="1055"/>
        <v>12200.204602171987</v>
      </c>
      <c r="AO104" s="386"/>
      <c r="AP104" s="383">
        <f>AP96+1.5*AP103</f>
        <v>2076.6014285714282</v>
      </c>
      <c r="AQ104" s="385"/>
      <c r="AR104" s="385">
        <f>AR96+1.5*AR103</f>
        <v>3497.7292857142866</v>
      </c>
      <c r="AS104" s="385"/>
      <c r="AT104" s="385">
        <f>AT96+1.5*AT103</f>
        <v>5236.8471428571429</v>
      </c>
      <c r="AU104" s="385"/>
      <c r="AV104" s="276">
        <f>AV96+1.5*AV103</f>
        <v>9871.7227941176461</v>
      </c>
      <c r="AW104" s="386"/>
      <c r="AX104" s="386">
        <f>AX96+1.5*AX103</f>
        <v>13552.440890151513</v>
      </c>
      <c r="AY104" s="386"/>
      <c r="AZ104" s="386">
        <f>AZ96+1.5*AZ103</f>
        <v>17095.053442028984</v>
      </c>
      <c r="BA104" s="386"/>
      <c r="BB104" s="383">
        <f>BB96+1.5*BB103</f>
        <v>6377.8734999999997</v>
      </c>
      <c r="BC104" s="385"/>
      <c r="BD104" s="385">
        <f>BD96+1.5*BD103</f>
        <v>10591.526221590908</v>
      </c>
      <c r="BE104" s="385"/>
      <c r="BF104" s="385">
        <f>BF96+1.5*BF103</f>
        <v>14432.744590172235</v>
      </c>
      <c r="BG104" s="385"/>
      <c r="BH104" s="276">
        <f>BH96+1.5*BH103</f>
        <v>6712.9374479166654</v>
      </c>
      <c r="BI104" s="386"/>
      <c r="BJ104" s="386">
        <f>BJ96+1.5*BJ103</f>
        <v>10643.702264729951</v>
      </c>
      <c r="BK104" s="386"/>
      <c r="BL104" s="386">
        <f>BL96+1.5*BL103</f>
        <v>16608.81850325059</v>
      </c>
      <c r="BM104" s="386"/>
      <c r="BN104" s="383">
        <f>BN96+1.5*BN103</f>
        <v>27824.333016581633</v>
      </c>
      <c r="BO104" s="522"/>
      <c r="BP104" s="386">
        <f>BP96+1.5*BP103</f>
        <v>15047.367479166671</v>
      </c>
      <c r="BQ104" s="549"/>
      <c r="BR104" s="386">
        <f>BR96+1.5*BR103</f>
        <v>21239.76609375</v>
      </c>
      <c r="BS104" s="549"/>
    </row>
    <row r="105" spans="1:71" ht="15.75" thickBot="1" x14ac:dyDescent="0.3">
      <c r="A105" s="619" t="s">
        <v>23</v>
      </c>
      <c r="B105" s="384">
        <f>B96-1.5*B103</f>
        <v>1052.6993085106383</v>
      </c>
      <c r="C105" s="278"/>
      <c r="D105" s="278">
        <f t="shared" ref="D105:AN105" si="1056">D96-1.5*D103</f>
        <v>1530.4900926561427</v>
      </c>
      <c r="E105" s="278"/>
      <c r="F105" s="278">
        <f t="shared" si="1056"/>
        <v>1996.5470488573685</v>
      </c>
      <c r="G105" s="278"/>
      <c r="H105" s="277">
        <f t="shared" si="1056"/>
        <v>1165.8044444444445</v>
      </c>
      <c r="I105" s="279"/>
      <c r="J105" s="279">
        <f t="shared" si="1056"/>
        <v>1295.0451063829787</v>
      </c>
      <c r="K105" s="279"/>
      <c r="L105" s="279">
        <f t="shared" si="1056"/>
        <v>1651.2918505690257</v>
      </c>
      <c r="M105" s="279"/>
      <c r="N105" s="384">
        <f t="shared" si="1056"/>
        <v>2721.7007210401898</v>
      </c>
      <c r="O105" s="523"/>
      <c r="P105" s="277">
        <f t="shared" si="1056"/>
        <v>2509.8782291666666</v>
      </c>
      <c r="Q105" s="279"/>
      <c r="R105" s="279">
        <f t="shared" si="1056"/>
        <v>3405.7053099173536</v>
      </c>
      <c r="S105" s="279"/>
      <c r="T105" s="279">
        <f t="shared" si="1056"/>
        <v>5271.5511249999963</v>
      </c>
      <c r="U105" s="279"/>
      <c r="V105" s="384">
        <f>V96-1.5*V103</f>
        <v>6689.1684647922993</v>
      </c>
      <c r="W105" s="523"/>
      <c r="X105" s="277">
        <f t="shared" si="1056"/>
        <v>1936.5356249999995</v>
      </c>
      <c r="Y105" s="279"/>
      <c r="Z105" s="279">
        <f t="shared" si="1056"/>
        <v>5158.4735227272731</v>
      </c>
      <c r="AA105" s="279"/>
      <c r="AB105" s="279">
        <f t="shared" si="1056"/>
        <v>7589.6070598132883</v>
      </c>
      <c r="AC105" s="279"/>
      <c r="AD105" s="384">
        <f t="shared" si="1056"/>
        <v>779.89821428571395</v>
      </c>
      <c r="AE105" s="278"/>
      <c r="AF105" s="278">
        <f t="shared" si="1056"/>
        <v>3759.1811006546641</v>
      </c>
      <c r="AG105" s="278"/>
      <c r="AH105" s="278">
        <f t="shared" si="1056"/>
        <v>6601.538210486322</v>
      </c>
      <c r="AI105" s="278"/>
      <c r="AJ105" s="277">
        <f t="shared" si="1056"/>
        <v>3037.4280491071431</v>
      </c>
      <c r="AK105" s="279"/>
      <c r="AL105" s="279">
        <f t="shared" si="1056"/>
        <v>3539.7651000000001</v>
      </c>
      <c r="AM105" s="279"/>
      <c r="AN105" s="279">
        <f t="shared" si="1056"/>
        <v>6120.1524146719858</v>
      </c>
      <c r="AO105" s="279"/>
      <c r="AP105" s="384">
        <f>AP96-1.5*AP103</f>
        <v>1170.4214285714286</v>
      </c>
      <c r="AQ105" s="278"/>
      <c r="AR105" s="278">
        <f>AR96-1.5*AR103</f>
        <v>1249.4992857142859</v>
      </c>
      <c r="AS105" s="278"/>
      <c r="AT105" s="278">
        <f>AT96-1.5*AT103</f>
        <v>1486.8471428571429</v>
      </c>
      <c r="AU105" s="278"/>
      <c r="AV105" s="277">
        <f>AV96-1.5*AV103</f>
        <v>1171.722794117647</v>
      </c>
      <c r="AW105" s="279"/>
      <c r="AX105" s="279">
        <f>AX96-1.5*AX103</f>
        <v>3858.6271401515141</v>
      </c>
      <c r="AY105" s="279"/>
      <c r="AZ105" s="279">
        <f>AZ96-1.5*AZ103</f>
        <v>6756.8034420289878</v>
      </c>
      <c r="BA105" s="279"/>
      <c r="BB105" s="384">
        <f>BB96-1.5*BB103</f>
        <v>1877.8734999999997</v>
      </c>
      <c r="BC105" s="278"/>
      <c r="BD105" s="278">
        <f>BD96-1.5*BD103</f>
        <v>1628.7280965909085</v>
      </c>
      <c r="BE105" s="278"/>
      <c r="BF105" s="278">
        <f>BF96-1.5*BF103</f>
        <v>6047.7070901722391</v>
      </c>
      <c r="BG105" s="278"/>
      <c r="BH105" s="277">
        <f>BH96-1.5*BH103</f>
        <v>5136.3671354166672</v>
      </c>
      <c r="BI105" s="279"/>
      <c r="BJ105" s="279">
        <f>BJ96-1.5*BJ103</f>
        <v>4649.7022647299509</v>
      </c>
      <c r="BK105" s="279"/>
      <c r="BL105" s="279">
        <f>BL96-1.5*BL103</f>
        <v>7518.203503250591</v>
      </c>
      <c r="BM105" s="279"/>
      <c r="BN105" s="384">
        <f>BN96-1.5*BN103</f>
        <v>9498.5498915816315</v>
      </c>
      <c r="BO105" s="523"/>
      <c r="BP105" s="279">
        <f>BP96-1.5*BP103</f>
        <v>5984.0918541666651</v>
      </c>
      <c r="BQ105" s="562"/>
      <c r="BR105" s="279">
        <f>BR96-1.5*BR103</f>
        <v>9689.7660937500004</v>
      </c>
      <c r="BS105" s="562"/>
    </row>
    <row r="106" spans="1:71" x14ac:dyDescent="0.25">
      <c r="B106" s="469"/>
      <c r="C106" s="469"/>
      <c r="D106" s="469"/>
      <c r="E106" s="469"/>
      <c r="F106" s="469"/>
      <c r="G106" s="469"/>
      <c r="H106" s="469"/>
      <c r="I106" s="469"/>
      <c r="J106" s="469"/>
      <c r="K106" s="469"/>
      <c r="L106" s="469"/>
      <c r="M106" s="469"/>
      <c r="N106" s="469"/>
      <c r="O106" s="469"/>
      <c r="P106" s="469"/>
      <c r="Q106" s="469"/>
      <c r="R106" s="469"/>
      <c r="S106" s="469"/>
      <c r="T106" s="469"/>
      <c r="U106" s="469"/>
      <c r="V106" s="469"/>
      <c r="W106" s="469"/>
      <c r="X106" s="469"/>
      <c r="Y106" s="469"/>
      <c r="Z106" s="469"/>
      <c r="AA106" s="469"/>
      <c r="AB106" s="469"/>
      <c r="AC106" s="469"/>
      <c r="AD106" s="469"/>
      <c r="AE106" s="469"/>
      <c r="AF106" s="469"/>
      <c r="AG106" s="469"/>
      <c r="AH106" s="469"/>
      <c r="AI106" s="469"/>
      <c r="AJ106" s="469"/>
      <c r="AK106" s="469"/>
      <c r="AL106" s="469"/>
      <c r="AM106" s="469"/>
      <c r="AN106" s="469"/>
      <c r="AO106" s="469"/>
      <c r="AP106" s="469"/>
      <c r="AQ106" s="469"/>
      <c r="AR106" s="469"/>
      <c r="AS106" s="469"/>
      <c r="AT106" s="469"/>
      <c r="AU106" s="469"/>
      <c r="AV106" s="469"/>
      <c r="AW106" s="469"/>
      <c r="AX106" s="469"/>
      <c r="AY106" s="469"/>
      <c r="AZ106" s="469"/>
      <c r="BA106" s="469"/>
      <c r="BB106" s="469"/>
      <c r="BC106" s="469"/>
      <c r="BD106" s="469"/>
      <c r="BE106" s="469"/>
      <c r="BF106" s="469"/>
      <c r="BG106" s="469"/>
      <c r="BH106" s="469"/>
      <c r="BI106" s="469"/>
      <c r="BJ106" s="469"/>
      <c r="BK106" s="469"/>
      <c r="BL106" s="469"/>
      <c r="BM106" s="469"/>
      <c r="BN106" s="469"/>
      <c r="BO106" s="469"/>
      <c r="BP106" s="469"/>
      <c r="BQ106" s="469"/>
      <c r="BR106" s="469"/>
      <c r="BS106" s="469"/>
    </row>
    <row r="107" spans="1:71" x14ac:dyDescent="0.25">
      <c r="B107" s="469"/>
      <c r="C107" s="469"/>
      <c r="D107" s="469"/>
      <c r="E107" s="469"/>
      <c r="F107" s="469"/>
      <c r="G107" s="469"/>
      <c r="H107" s="469"/>
      <c r="I107" s="469"/>
      <c r="J107" s="469"/>
      <c r="K107" s="469"/>
      <c r="L107" s="469"/>
      <c r="M107" s="469"/>
      <c r="N107" s="469"/>
      <c r="O107" s="469"/>
      <c r="P107" s="469"/>
      <c r="Q107" s="469"/>
      <c r="R107" s="469"/>
      <c r="S107" s="469"/>
      <c r="T107" s="469"/>
      <c r="U107" s="469"/>
      <c r="V107" s="469"/>
      <c r="W107" s="469"/>
      <c r="X107" s="469"/>
      <c r="Y107" s="469"/>
      <c r="Z107" s="469"/>
      <c r="AA107" s="469"/>
      <c r="AB107" s="469"/>
      <c r="AC107" s="469"/>
      <c r="AD107" s="469"/>
      <c r="AE107" s="469"/>
      <c r="AF107" s="469"/>
      <c r="AG107" s="469"/>
      <c r="AH107" s="469"/>
      <c r="AI107" s="469"/>
      <c r="AJ107" s="469"/>
      <c r="AK107" s="469"/>
      <c r="AL107" s="469"/>
      <c r="AM107" s="469"/>
      <c r="AN107" s="469"/>
      <c r="AO107" s="469"/>
      <c r="AP107" s="469"/>
      <c r="AQ107" s="469"/>
      <c r="AR107" s="469"/>
      <c r="AS107" s="469"/>
      <c r="AT107" s="469"/>
      <c r="AU107" s="469"/>
      <c r="AV107" s="469"/>
      <c r="AW107" s="469"/>
      <c r="AX107" s="469"/>
      <c r="AY107" s="469"/>
      <c r="AZ107" s="469"/>
      <c r="BA107" s="469"/>
      <c r="BB107" s="469"/>
      <c r="BC107" s="469"/>
      <c r="BD107" s="469"/>
      <c r="BE107" s="469"/>
      <c r="BF107" s="469"/>
      <c r="BG107" s="469"/>
      <c r="BH107" s="469"/>
      <c r="BI107" s="469"/>
      <c r="BJ107" s="469"/>
      <c r="BK107" s="469"/>
      <c r="BL107" s="469"/>
      <c r="BM107" s="469"/>
      <c r="BN107" s="469"/>
      <c r="BO107" s="469"/>
      <c r="BP107" s="469"/>
      <c r="BQ107" s="469"/>
      <c r="BR107" s="469"/>
      <c r="BS107" s="469"/>
    </row>
    <row r="108" spans="1:71" hidden="1" x14ac:dyDescent="0.25">
      <c r="B108" s="469"/>
      <c r="C108" s="469"/>
      <c r="D108" s="469"/>
      <c r="E108" s="469"/>
      <c r="F108" s="469"/>
      <c r="G108" s="469"/>
      <c r="H108" s="469"/>
      <c r="I108" s="469"/>
      <c r="J108" s="469"/>
      <c r="K108" s="469"/>
      <c r="L108" s="469"/>
      <c r="M108" s="469"/>
      <c r="N108" s="469"/>
      <c r="O108" s="469"/>
      <c r="P108" s="469"/>
      <c r="Q108" s="469"/>
      <c r="R108" s="469"/>
      <c r="S108" s="469"/>
      <c r="T108" s="469"/>
      <c r="U108" s="469"/>
      <c r="V108" s="469"/>
      <c r="W108" s="469"/>
      <c r="X108" s="469"/>
      <c r="Y108" s="469"/>
      <c r="Z108" s="469"/>
      <c r="AA108" s="469"/>
      <c r="AB108" s="469"/>
      <c r="AC108" s="469"/>
      <c r="AD108" s="469"/>
      <c r="AE108" s="469"/>
      <c r="AF108" s="469"/>
      <c r="AG108" s="469"/>
      <c r="AH108" s="469"/>
      <c r="AI108" s="469"/>
      <c r="AJ108" s="469"/>
      <c r="AK108" s="469"/>
      <c r="AL108" s="469"/>
      <c r="AM108" s="469"/>
      <c r="AN108" s="469"/>
      <c r="AO108" s="469"/>
      <c r="AP108" s="469"/>
      <c r="AQ108" s="469"/>
      <c r="AR108" s="469"/>
      <c r="AS108" s="469"/>
      <c r="AT108" s="469"/>
      <c r="AU108" s="469"/>
      <c r="AV108" s="469"/>
      <c r="AW108" s="469"/>
      <c r="AX108" s="469"/>
      <c r="AY108" s="469"/>
      <c r="AZ108" s="469"/>
      <c r="BA108" s="469"/>
      <c r="BB108" s="469"/>
      <c r="BC108" s="469"/>
      <c r="BD108" s="469"/>
      <c r="BE108" s="469"/>
      <c r="BF108" s="469"/>
      <c r="BG108" s="469"/>
      <c r="BH108" s="469"/>
      <c r="BI108" s="469"/>
      <c r="BJ108" s="469"/>
      <c r="BK108" s="469"/>
      <c r="BL108" s="469"/>
      <c r="BM108" s="469"/>
      <c r="BN108" s="469"/>
      <c r="BO108" s="469"/>
      <c r="BP108" s="469"/>
      <c r="BQ108" s="469"/>
      <c r="BR108" s="469"/>
      <c r="BS108" s="469"/>
    </row>
    <row r="109" spans="1:71" hidden="1" x14ac:dyDescent="0.25">
      <c r="B109" s="469"/>
      <c r="C109" s="469"/>
      <c r="D109" s="469"/>
      <c r="E109" s="469"/>
      <c r="F109" s="469"/>
      <c r="G109" s="469"/>
      <c r="H109" s="469"/>
      <c r="I109" s="469"/>
      <c r="J109" s="469"/>
      <c r="K109" s="469"/>
      <c r="L109" s="469"/>
      <c r="M109" s="469"/>
      <c r="N109" s="469"/>
      <c r="O109" s="469"/>
      <c r="P109" s="469"/>
      <c r="Q109" s="469"/>
      <c r="R109" s="469"/>
      <c r="S109" s="469"/>
      <c r="T109" s="469"/>
      <c r="U109" s="469"/>
      <c r="V109" s="469"/>
      <c r="W109" s="469"/>
      <c r="X109" s="469"/>
      <c r="Y109" s="469"/>
      <c r="Z109" s="469"/>
      <c r="AA109" s="469"/>
      <c r="AB109" s="469"/>
      <c r="AC109" s="469"/>
      <c r="AD109" s="469"/>
      <c r="AE109" s="469"/>
      <c r="AF109" s="469"/>
      <c r="AG109" s="469"/>
      <c r="AH109" s="469"/>
      <c r="AI109" s="469"/>
      <c r="AJ109" s="469"/>
      <c r="AK109" s="469"/>
      <c r="AL109" s="469"/>
      <c r="AM109" s="469"/>
      <c r="AN109" s="469"/>
      <c r="AO109" s="469"/>
      <c r="AP109" s="469"/>
      <c r="AQ109" s="469"/>
      <c r="AR109" s="469"/>
      <c r="AS109" s="469"/>
      <c r="AT109" s="469"/>
      <c r="AU109" s="469"/>
      <c r="AV109" s="469"/>
      <c r="AW109" s="469"/>
      <c r="AX109" s="469"/>
      <c r="AY109" s="469"/>
      <c r="AZ109" s="469"/>
      <c r="BA109" s="469"/>
      <c r="BB109" s="469"/>
      <c r="BC109" s="469"/>
      <c r="BD109" s="469"/>
      <c r="BE109" s="469"/>
      <c r="BF109" s="469"/>
      <c r="BG109" s="469"/>
      <c r="BH109" s="469"/>
      <c r="BI109" s="469"/>
      <c r="BJ109" s="469"/>
      <c r="BK109" s="469"/>
      <c r="BL109" s="469"/>
      <c r="BM109" s="469"/>
      <c r="BN109" s="469"/>
      <c r="BO109" s="469"/>
      <c r="BP109" s="469"/>
      <c r="BQ109" s="469"/>
      <c r="BR109" s="469"/>
      <c r="BS109" s="469"/>
    </row>
    <row r="110" spans="1:71" hidden="1" x14ac:dyDescent="0.25">
      <c r="B110" s="469"/>
      <c r="C110" s="469"/>
      <c r="D110" s="469"/>
      <c r="E110" s="469"/>
      <c r="F110" s="469"/>
      <c r="G110" s="469"/>
      <c r="H110" s="469"/>
      <c r="I110" s="469"/>
      <c r="J110" s="469"/>
      <c r="K110" s="469"/>
      <c r="L110" s="469"/>
      <c r="M110" s="469"/>
      <c r="N110" s="469"/>
      <c r="O110" s="469"/>
      <c r="P110" s="469"/>
      <c r="Q110" s="469"/>
      <c r="R110" s="469"/>
      <c r="S110" s="469"/>
      <c r="T110" s="469"/>
      <c r="U110" s="469"/>
      <c r="V110" s="469"/>
      <c r="W110" s="469"/>
      <c r="X110" s="469"/>
      <c r="Y110" s="469"/>
      <c r="Z110" s="469"/>
      <c r="AA110" s="469"/>
      <c r="AB110" s="469"/>
      <c r="AC110" s="469"/>
      <c r="AD110" s="469"/>
      <c r="AE110" s="469"/>
      <c r="AF110" s="469"/>
      <c r="AG110" s="469"/>
      <c r="AH110" s="469"/>
      <c r="AI110" s="469"/>
      <c r="AJ110" s="469"/>
      <c r="AK110" s="469"/>
      <c r="AL110" s="469"/>
      <c r="AM110" s="469"/>
      <c r="AN110" s="469"/>
      <c r="AO110" s="469"/>
      <c r="AP110" s="469"/>
      <c r="AQ110" s="469"/>
      <c r="AR110" s="469"/>
      <c r="AS110" s="469"/>
      <c r="AT110" s="469"/>
      <c r="AU110" s="469"/>
      <c r="AV110" s="469"/>
      <c r="AW110" s="469"/>
      <c r="AX110" s="469"/>
      <c r="AY110" s="469"/>
      <c r="AZ110" s="469"/>
      <c r="BA110" s="469"/>
      <c r="BB110" s="469"/>
      <c r="BC110" s="469"/>
      <c r="BD110" s="469"/>
      <c r="BE110" s="469"/>
      <c r="BF110" s="469"/>
      <c r="BG110" s="469"/>
      <c r="BH110" s="469"/>
      <c r="BI110" s="469"/>
      <c r="BJ110" s="469"/>
      <c r="BK110" s="469"/>
      <c r="BL110" s="469"/>
      <c r="BM110" s="469"/>
      <c r="BN110" s="469"/>
      <c r="BO110" s="469"/>
      <c r="BP110" s="469"/>
      <c r="BQ110" s="469"/>
      <c r="BR110" s="469"/>
      <c r="BS110" s="469"/>
    </row>
    <row r="111" spans="1:71" hidden="1" x14ac:dyDescent="0.25">
      <c r="B111" s="469"/>
      <c r="C111" s="469"/>
      <c r="D111" s="469"/>
      <c r="E111" s="469"/>
      <c r="F111" s="469"/>
      <c r="G111" s="469"/>
      <c r="H111" s="469"/>
      <c r="I111" s="469"/>
      <c r="J111" s="469"/>
      <c r="K111" s="469"/>
      <c r="L111" s="469"/>
      <c r="M111" s="469"/>
      <c r="N111" s="469"/>
      <c r="O111" s="469"/>
      <c r="P111" s="469"/>
      <c r="Q111" s="469"/>
      <c r="R111" s="469"/>
      <c r="S111" s="469"/>
      <c r="T111" s="469"/>
      <c r="U111" s="469"/>
      <c r="V111" s="469"/>
      <c r="W111" s="469"/>
      <c r="X111" s="469"/>
      <c r="Y111" s="469"/>
      <c r="Z111" s="469"/>
      <c r="AA111" s="469"/>
      <c r="AB111" s="469"/>
      <c r="AC111" s="469"/>
      <c r="AD111" s="469"/>
      <c r="AE111" s="469"/>
      <c r="AF111" s="469"/>
      <c r="AG111" s="469"/>
      <c r="AH111" s="469"/>
      <c r="AI111" s="469"/>
      <c r="AJ111" s="469"/>
      <c r="AK111" s="469"/>
      <c r="AL111" s="469"/>
      <c r="AM111" s="469"/>
      <c r="AN111" s="469"/>
      <c r="AO111" s="469"/>
      <c r="AP111" s="469"/>
      <c r="AQ111" s="469"/>
      <c r="AR111" s="469"/>
      <c r="AS111" s="469"/>
      <c r="AT111" s="469"/>
      <c r="AU111" s="469"/>
      <c r="AV111" s="469"/>
      <c r="AW111" s="469"/>
      <c r="AX111" s="469"/>
      <c r="AY111" s="469"/>
      <c r="AZ111" s="469"/>
      <c r="BA111" s="469"/>
      <c r="BB111" s="469"/>
      <c r="BC111" s="469"/>
      <c r="BD111" s="469"/>
      <c r="BE111" s="469"/>
      <c r="BF111" s="469"/>
      <c r="BG111" s="469"/>
      <c r="BH111" s="469"/>
      <c r="BI111" s="469"/>
      <c r="BJ111" s="469"/>
      <c r="BK111" s="469"/>
      <c r="BL111" s="469"/>
      <c r="BM111" s="469"/>
      <c r="BN111" s="469"/>
      <c r="BO111" s="469"/>
      <c r="BP111" s="469"/>
      <c r="BQ111" s="469"/>
      <c r="BR111" s="469"/>
      <c r="BS111" s="469"/>
    </row>
    <row r="112" spans="1:71" hidden="1" x14ac:dyDescent="0.25">
      <c r="B112" s="469"/>
      <c r="C112" s="469"/>
      <c r="D112" s="469"/>
      <c r="E112" s="469"/>
      <c r="F112" s="469"/>
      <c r="G112" s="469"/>
      <c r="H112" s="469"/>
      <c r="I112" s="469"/>
      <c r="J112" s="469"/>
      <c r="K112" s="469"/>
      <c r="L112" s="469"/>
      <c r="M112" s="469"/>
      <c r="N112" s="469"/>
      <c r="O112" s="469"/>
      <c r="P112" s="469"/>
      <c r="Q112" s="469"/>
      <c r="R112" s="469"/>
      <c r="S112" s="469"/>
      <c r="T112" s="469"/>
      <c r="U112" s="469"/>
      <c r="V112" s="469"/>
      <c r="W112" s="469"/>
      <c r="X112" s="469"/>
      <c r="Y112" s="469"/>
      <c r="Z112" s="469"/>
      <c r="AA112" s="469"/>
      <c r="AB112" s="469"/>
      <c r="AC112" s="469"/>
      <c r="AD112" s="469"/>
      <c r="AE112" s="469"/>
      <c r="AF112" s="469"/>
      <c r="AG112" s="469"/>
      <c r="AH112" s="469"/>
      <c r="AI112" s="469"/>
      <c r="AJ112" s="469"/>
      <c r="AK112" s="469"/>
      <c r="AL112" s="469"/>
      <c r="AM112" s="469"/>
      <c r="AN112" s="469"/>
      <c r="AO112" s="469"/>
      <c r="AP112" s="469"/>
      <c r="AQ112" s="469"/>
      <c r="AR112" s="469"/>
      <c r="AS112" s="469"/>
      <c r="AT112" s="469"/>
      <c r="AU112" s="469"/>
      <c r="AV112" s="469"/>
      <c r="AW112" s="469"/>
      <c r="AX112" s="469"/>
      <c r="AY112" s="469"/>
      <c r="AZ112" s="469"/>
      <c r="BA112" s="469"/>
      <c r="BB112" s="469"/>
      <c r="BC112" s="469"/>
      <c r="BD112" s="469"/>
      <c r="BE112" s="469"/>
      <c r="BF112" s="469"/>
      <c r="BG112" s="469"/>
      <c r="BH112" s="469"/>
      <c r="BI112" s="469"/>
      <c r="BJ112" s="469"/>
      <c r="BK112" s="469"/>
      <c r="BL112" s="469"/>
      <c r="BM112" s="469"/>
      <c r="BN112" s="469"/>
      <c r="BO112" s="469"/>
      <c r="BP112" s="469"/>
      <c r="BQ112" s="469"/>
      <c r="BR112" s="469"/>
      <c r="BS112" s="469"/>
    </row>
    <row r="113" spans="2:71" hidden="1" x14ac:dyDescent="0.25">
      <c r="B113" s="469"/>
      <c r="C113" s="469"/>
      <c r="D113" s="469"/>
      <c r="E113" s="469"/>
      <c r="F113" s="469"/>
      <c r="G113" s="469"/>
      <c r="H113" s="469"/>
      <c r="I113" s="469"/>
      <c r="J113" s="469"/>
      <c r="K113" s="469"/>
      <c r="L113" s="469"/>
      <c r="M113" s="469"/>
      <c r="N113" s="469"/>
      <c r="O113" s="469"/>
      <c r="P113" s="469"/>
      <c r="Q113" s="469"/>
      <c r="R113" s="469"/>
      <c r="S113" s="469"/>
      <c r="T113" s="469"/>
      <c r="U113" s="469"/>
      <c r="V113" s="469"/>
      <c r="W113" s="469"/>
      <c r="X113" s="469"/>
      <c r="Y113" s="469"/>
      <c r="Z113" s="469"/>
      <c r="AA113" s="469"/>
      <c r="AB113" s="469"/>
      <c r="AC113" s="469"/>
      <c r="AD113" s="469"/>
      <c r="AE113" s="469"/>
      <c r="AF113" s="469"/>
      <c r="AG113" s="469"/>
      <c r="AH113" s="469"/>
      <c r="AI113" s="469"/>
      <c r="AJ113" s="469"/>
      <c r="AK113" s="469"/>
      <c r="AL113" s="469"/>
      <c r="AM113" s="469"/>
      <c r="AN113" s="469"/>
      <c r="AO113" s="469"/>
      <c r="AP113" s="469"/>
      <c r="AQ113" s="469"/>
      <c r="AR113" s="469"/>
      <c r="AS113" s="469"/>
      <c r="AT113" s="469"/>
      <c r="AU113" s="469"/>
      <c r="AV113" s="469"/>
      <c r="AW113" s="469"/>
      <c r="AX113" s="469"/>
      <c r="AY113" s="469"/>
      <c r="AZ113" s="469"/>
      <c r="BA113" s="469"/>
      <c r="BB113" s="469"/>
      <c r="BC113" s="469"/>
      <c r="BD113" s="469"/>
      <c r="BE113" s="469"/>
      <c r="BF113" s="469"/>
      <c r="BG113" s="469"/>
      <c r="BH113" s="469"/>
      <c r="BI113" s="469"/>
      <c r="BJ113" s="469"/>
      <c r="BK113" s="469"/>
      <c r="BL113" s="469"/>
      <c r="BM113" s="469"/>
      <c r="BN113" s="469"/>
      <c r="BO113" s="469"/>
      <c r="BP113" s="469"/>
      <c r="BQ113" s="469"/>
      <c r="BR113" s="469"/>
      <c r="BS113" s="469"/>
    </row>
    <row r="114" spans="2:71" hidden="1" x14ac:dyDescent="0.25">
      <c r="B114" s="469"/>
      <c r="C114" s="469"/>
      <c r="D114" s="469"/>
      <c r="E114" s="469"/>
      <c r="F114" s="469"/>
      <c r="G114" s="469"/>
      <c r="H114" s="469"/>
      <c r="I114" s="469"/>
      <c r="J114" s="469"/>
      <c r="K114" s="469"/>
      <c r="L114" s="469"/>
      <c r="M114" s="469"/>
      <c r="N114" s="469"/>
      <c r="O114" s="469"/>
      <c r="P114" s="469"/>
      <c r="Q114" s="469"/>
      <c r="R114" s="469"/>
      <c r="S114" s="469"/>
      <c r="T114" s="469"/>
      <c r="U114" s="469"/>
      <c r="V114" s="469"/>
      <c r="W114" s="469"/>
      <c r="X114" s="469"/>
      <c r="Y114" s="469"/>
      <c r="Z114" s="469"/>
      <c r="AA114" s="469"/>
      <c r="AB114" s="469"/>
      <c r="AC114" s="469"/>
      <c r="AD114" s="469"/>
      <c r="AE114" s="469"/>
      <c r="AF114" s="469"/>
      <c r="AG114" s="469"/>
      <c r="AH114" s="469"/>
      <c r="AI114" s="469"/>
      <c r="AJ114" s="469"/>
      <c r="AK114" s="469"/>
      <c r="AL114" s="469"/>
      <c r="AM114" s="469"/>
      <c r="AN114" s="469"/>
      <c r="AO114" s="469"/>
      <c r="AP114" s="469"/>
      <c r="AQ114" s="469"/>
      <c r="AR114" s="469"/>
      <c r="AS114" s="469"/>
      <c r="AT114" s="469"/>
      <c r="AU114" s="469"/>
      <c r="AV114" s="469"/>
      <c r="AW114" s="469"/>
      <c r="AX114" s="469"/>
      <c r="AY114" s="469"/>
      <c r="AZ114" s="469"/>
      <c r="BA114" s="469"/>
      <c r="BB114" s="469"/>
      <c r="BC114" s="469"/>
      <c r="BD114" s="469"/>
      <c r="BE114" s="469"/>
      <c r="BF114" s="469"/>
      <c r="BG114" s="469"/>
      <c r="BH114" s="469"/>
      <c r="BI114" s="469"/>
      <c r="BJ114" s="469"/>
      <c r="BK114" s="469"/>
      <c r="BL114" s="469"/>
      <c r="BM114" s="469"/>
      <c r="BN114" s="469"/>
      <c r="BO114" s="469"/>
      <c r="BP114" s="469"/>
      <c r="BQ114" s="469"/>
      <c r="BR114" s="469"/>
      <c r="BS114" s="469"/>
    </row>
    <row r="115" spans="2:71" hidden="1" x14ac:dyDescent="0.25">
      <c r="B115" s="469"/>
      <c r="C115" s="469"/>
      <c r="D115" s="469"/>
      <c r="E115" s="469"/>
      <c r="F115" s="469"/>
      <c r="G115" s="469"/>
      <c r="H115" s="469"/>
      <c r="I115" s="469"/>
      <c r="J115" s="469"/>
      <c r="K115" s="469"/>
      <c r="L115" s="469"/>
      <c r="M115" s="469"/>
      <c r="N115" s="469"/>
      <c r="O115" s="469"/>
      <c r="P115" s="469"/>
      <c r="Q115" s="469"/>
      <c r="R115" s="469"/>
      <c r="S115" s="469"/>
      <c r="T115" s="469"/>
      <c r="U115" s="469"/>
      <c r="V115" s="469"/>
      <c r="W115" s="469"/>
      <c r="X115" s="469"/>
      <c r="Y115" s="469"/>
      <c r="Z115" s="469"/>
      <c r="AA115" s="469"/>
      <c r="AB115" s="469"/>
      <c r="AC115" s="469"/>
      <c r="AD115" s="469"/>
      <c r="AE115" s="469"/>
      <c r="AF115" s="469"/>
      <c r="AG115" s="469"/>
      <c r="AH115" s="469"/>
      <c r="AI115" s="469"/>
      <c r="AJ115" s="469"/>
      <c r="AK115" s="469"/>
      <c r="AL115" s="469"/>
      <c r="AM115" s="469"/>
      <c r="AN115" s="469"/>
      <c r="AO115" s="469"/>
      <c r="AP115" s="469"/>
      <c r="AQ115" s="469"/>
      <c r="AR115" s="469"/>
      <c r="AS115" s="469"/>
      <c r="AT115" s="469"/>
      <c r="AU115" s="469"/>
      <c r="AV115" s="469"/>
      <c r="AW115" s="469"/>
      <c r="AX115" s="469"/>
      <c r="AY115" s="469"/>
      <c r="AZ115" s="469"/>
      <c r="BA115" s="469"/>
      <c r="BB115" s="469"/>
      <c r="BC115" s="469"/>
      <c r="BD115" s="469"/>
      <c r="BE115" s="469"/>
      <c r="BF115" s="469"/>
      <c r="BG115" s="469"/>
      <c r="BH115" s="469"/>
      <c r="BI115" s="469"/>
      <c r="BJ115" s="469"/>
      <c r="BK115" s="469"/>
      <c r="BL115" s="469"/>
      <c r="BM115" s="469"/>
      <c r="BN115" s="469"/>
      <c r="BO115" s="469"/>
      <c r="BP115" s="469"/>
      <c r="BQ115" s="469"/>
      <c r="BR115" s="469"/>
      <c r="BS115" s="469"/>
    </row>
    <row r="116" spans="2:71" hidden="1" x14ac:dyDescent="0.25">
      <c r="B116" s="469"/>
      <c r="C116" s="469"/>
      <c r="D116" s="469"/>
      <c r="E116" s="469"/>
      <c r="F116" s="469"/>
      <c r="G116" s="469"/>
      <c r="H116" s="469"/>
      <c r="I116" s="469"/>
      <c r="J116" s="469"/>
      <c r="K116" s="469"/>
      <c r="L116" s="469"/>
      <c r="M116" s="469"/>
      <c r="N116" s="469"/>
      <c r="O116" s="469"/>
      <c r="P116" s="469"/>
      <c r="Q116" s="469"/>
      <c r="R116" s="469"/>
      <c r="S116" s="469"/>
      <c r="T116" s="469"/>
      <c r="U116" s="469"/>
      <c r="V116" s="469"/>
      <c r="W116" s="469"/>
      <c r="X116" s="469"/>
      <c r="Y116" s="469"/>
      <c r="Z116" s="469"/>
      <c r="AA116" s="469"/>
      <c r="AB116" s="469"/>
      <c r="AC116" s="469"/>
      <c r="AD116" s="469"/>
      <c r="AE116" s="469"/>
      <c r="AF116" s="469"/>
      <c r="AG116" s="469"/>
      <c r="AH116" s="469"/>
      <c r="AI116" s="469"/>
      <c r="AJ116" s="469"/>
      <c r="AK116" s="469"/>
      <c r="AL116" s="469"/>
      <c r="AM116" s="469"/>
      <c r="AN116" s="469"/>
      <c r="AO116" s="469"/>
      <c r="AP116" s="469"/>
      <c r="AQ116" s="469"/>
      <c r="AR116" s="469"/>
      <c r="AS116" s="469"/>
      <c r="AT116" s="469"/>
      <c r="AU116" s="469"/>
      <c r="AV116" s="469"/>
      <c r="AW116" s="469"/>
      <c r="AX116" s="469"/>
      <c r="AY116" s="469"/>
      <c r="AZ116" s="469"/>
      <c r="BA116" s="469"/>
      <c r="BB116" s="469"/>
      <c r="BC116" s="469"/>
      <c r="BD116" s="469"/>
      <c r="BE116" s="469"/>
      <c r="BF116" s="469"/>
      <c r="BG116" s="469"/>
      <c r="BH116" s="469"/>
      <c r="BI116" s="469"/>
      <c r="BJ116" s="469"/>
      <c r="BK116" s="469"/>
      <c r="BL116" s="469"/>
      <c r="BM116" s="469"/>
      <c r="BN116" s="469"/>
      <c r="BO116" s="469"/>
      <c r="BP116" s="469"/>
      <c r="BQ116" s="469"/>
      <c r="BR116" s="469"/>
      <c r="BS116" s="469"/>
    </row>
    <row r="117" spans="2:71" hidden="1" x14ac:dyDescent="0.25">
      <c r="B117" s="469"/>
      <c r="C117" s="469"/>
      <c r="D117" s="469"/>
      <c r="E117" s="469"/>
      <c r="F117" s="469"/>
      <c r="G117" s="469"/>
      <c r="H117" s="469"/>
      <c r="I117" s="469"/>
      <c r="J117" s="469"/>
      <c r="K117" s="469"/>
      <c r="L117" s="469"/>
      <c r="M117" s="469"/>
      <c r="N117" s="469"/>
      <c r="O117" s="469"/>
      <c r="P117" s="469"/>
      <c r="Q117" s="469"/>
      <c r="R117" s="469"/>
      <c r="S117" s="469"/>
      <c r="T117" s="469"/>
      <c r="U117" s="469"/>
      <c r="V117" s="469"/>
      <c r="W117" s="469"/>
      <c r="X117" s="469"/>
      <c r="Y117" s="469"/>
      <c r="Z117" s="469"/>
      <c r="AA117" s="469"/>
      <c r="AB117" s="469"/>
      <c r="AC117" s="469"/>
      <c r="AD117" s="469"/>
      <c r="AE117" s="469"/>
      <c r="AF117" s="469"/>
      <c r="AG117" s="469"/>
      <c r="AH117" s="469"/>
      <c r="AI117" s="469"/>
      <c r="AJ117" s="469"/>
      <c r="AK117" s="469"/>
      <c r="AL117" s="469"/>
      <c r="AM117" s="469"/>
      <c r="AN117" s="469"/>
      <c r="AO117" s="469"/>
      <c r="AP117" s="469"/>
      <c r="AQ117" s="469"/>
      <c r="AR117" s="469"/>
      <c r="AS117" s="469"/>
      <c r="AT117" s="469"/>
      <c r="AU117" s="469"/>
      <c r="AV117" s="469"/>
      <c r="AW117" s="469"/>
      <c r="AX117" s="469"/>
      <c r="AY117" s="469"/>
      <c r="AZ117" s="469"/>
      <c r="BA117" s="469"/>
      <c r="BB117" s="469"/>
      <c r="BC117" s="469"/>
      <c r="BD117" s="469"/>
      <c r="BE117" s="469"/>
      <c r="BF117" s="469"/>
      <c r="BG117" s="469"/>
      <c r="BH117" s="469"/>
      <c r="BI117" s="469"/>
      <c r="BJ117" s="469"/>
      <c r="BK117" s="469"/>
      <c r="BL117" s="469"/>
      <c r="BM117" s="469"/>
      <c r="BN117" s="469"/>
      <c r="BO117" s="469"/>
      <c r="BP117" s="469"/>
      <c r="BQ117" s="469"/>
      <c r="BR117" s="469"/>
      <c r="BS117" s="469"/>
    </row>
    <row r="118" spans="2:71" hidden="1" x14ac:dyDescent="0.25">
      <c r="B118" s="469"/>
      <c r="C118" s="469"/>
      <c r="D118" s="469"/>
      <c r="E118" s="469"/>
      <c r="F118" s="469"/>
      <c r="G118" s="469"/>
      <c r="H118" s="469"/>
      <c r="I118" s="469"/>
      <c r="J118" s="469"/>
      <c r="K118" s="469"/>
      <c r="L118" s="469"/>
      <c r="M118" s="469"/>
      <c r="N118" s="469"/>
      <c r="O118" s="469"/>
      <c r="P118" s="469"/>
      <c r="Q118" s="469"/>
      <c r="R118" s="469"/>
      <c r="S118" s="469"/>
      <c r="T118" s="469"/>
      <c r="U118" s="469"/>
      <c r="V118" s="469"/>
      <c r="W118" s="469"/>
      <c r="X118" s="469"/>
      <c r="Y118" s="469"/>
      <c r="Z118" s="469"/>
      <c r="AA118" s="469"/>
      <c r="AB118" s="469"/>
      <c r="AC118" s="469"/>
      <c r="AD118" s="469"/>
      <c r="AE118" s="469"/>
      <c r="AF118" s="469"/>
      <c r="AG118" s="469"/>
      <c r="AH118" s="469"/>
      <c r="AI118" s="469"/>
      <c r="AJ118" s="469"/>
      <c r="AK118" s="469"/>
      <c r="AL118" s="469"/>
      <c r="AM118" s="469"/>
      <c r="AN118" s="469"/>
      <c r="AO118" s="469"/>
      <c r="AP118" s="469"/>
      <c r="AQ118" s="469"/>
      <c r="AR118" s="469"/>
      <c r="AS118" s="469"/>
      <c r="AT118" s="469"/>
      <c r="AU118" s="469"/>
      <c r="AV118" s="469"/>
      <c r="AW118" s="469"/>
      <c r="AX118" s="469"/>
      <c r="AY118" s="469"/>
      <c r="AZ118" s="469"/>
      <c r="BA118" s="469"/>
      <c r="BB118" s="469"/>
      <c r="BC118" s="469"/>
      <c r="BD118" s="469"/>
      <c r="BE118" s="469"/>
      <c r="BF118" s="469"/>
      <c r="BG118" s="469"/>
      <c r="BH118" s="469"/>
      <c r="BI118" s="469"/>
      <c r="BJ118" s="469"/>
      <c r="BK118" s="469"/>
      <c r="BL118" s="469"/>
      <c r="BM118" s="469"/>
      <c r="BN118" s="469"/>
      <c r="BO118" s="469"/>
      <c r="BP118" s="469"/>
      <c r="BQ118" s="469"/>
      <c r="BR118" s="469"/>
      <c r="BS118" s="469"/>
    </row>
    <row r="119" spans="2:71" hidden="1" x14ac:dyDescent="0.25">
      <c r="B119" s="469"/>
      <c r="C119" s="469"/>
      <c r="D119" s="469"/>
      <c r="E119" s="469"/>
      <c r="F119" s="469"/>
      <c r="G119" s="469"/>
      <c r="H119" s="469"/>
      <c r="I119" s="469"/>
      <c r="J119" s="469"/>
      <c r="K119" s="469"/>
      <c r="L119" s="469"/>
      <c r="M119" s="469"/>
      <c r="N119" s="469"/>
      <c r="O119" s="469"/>
      <c r="P119" s="469"/>
      <c r="Q119" s="469"/>
      <c r="R119" s="469"/>
      <c r="S119" s="469"/>
      <c r="T119" s="469"/>
      <c r="U119" s="469"/>
      <c r="V119" s="469"/>
      <c r="W119" s="469"/>
      <c r="X119" s="469"/>
      <c r="Y119" s="469"/>
      <c r="Z119" s="469"/>
      <c r="AA119" s="469"/>
      <c r="AB119" s="469"/>
      <c r="AC119" s="469"/>
      <c r="AD119" s="469"/>
      <c r="AE119" s="469"/>
      <c r="AF119" s="469"/>
      <c r="AG119" s="469"/>
      <c r="AH119" s="469"/>
      <c r="AI119" s="469"/>
      <c r="AJ119" s="469"/>
      <c r="AK119" s="469"/>
      <c r="AL119" s="469"/>
      <c r="AM119" s="469"/>
      <c r="AN119" s="469"/>
      <c r="AO119" s="469"/>
      <c r="AP119" s="469"/>
      <c r="AQ119" s="469"/>
      <c r="AR119" s="469"/>
      <c r="AS119" s="469"/>
      <c r="AT119" s="469"/>
      <c r="AU119" s="469"/>
      <c r="AV119" s="469"/>
      <c r="AW119" s="469"/>
      <c r="AX119" s="469"/>
      <c r="AY119" s="469"/>
      <c r="AZ119" s="469"/>
      <c r="BA119" s="469"/>
      <c r="BB119" s="469"/>
      <c r="BC119" s="469"/>
      <c r="BD119" s="469"/>
      <c r="BE119" s="469"/>
      <c r="BF119" s="469"/>
      <c r="BG119" s="469"/>
      <c r="BH119" s="469"/>
      <c r="BI119" s="469"/>
      <c r="BJ119" s="469"/>
      <c r="BK119" s="469"/>
      <c r="BL119" s="469"/>
      <c r="BM119" s="469"/>
      <c r="BN119" s="469"/>
      <c r="BO119" s="469"/>
      <c r="BP119" s="469"/>
      <c r="BQ119" s="469"/>
      <c r="BR119" s="469"/>
      <c r="BS119" s="469"/>
    </row>
    <row r="120" spans="2:71" hidden="1" x14ac:dyDescent="0.25">
      <c r="B120" s="469"/>
      <c r="C120" s="469"/>
      <c r="D120" s="469"/>
      <c r="E120" s="469"/>
      <c r="F120" s="469"/>
      <c r="G120" s="469"/>
      <c r="H120" s="469"/>
      <c r="I120" s="469"/>
      <c r="J120" s="469"/>
      <c r="K120" s="469"/>
      <c r="L120" s="469"/>
      <c r="M120" s="469"/>
      <c r="N120" s="469"/>
      <c r="O120" s="469"/>
      <c r="P120" s="469"/>
      <c r="Q120" s="469"/>
      <c r="R120" s="469"/>
      <c r="S120" s="469"/>
      <c r="T120" s="469"/>
      <c r="U120" s="469"/>
      <c r="V120" s="469"/>
      <c r="W120" s="469"/>
      <c r="X120" s="469"/>
      <c r="Y120" s="469"/>
      <c r="Z120" s="469"/>
      <c r="AA120" s="469"/>
      <c r="AB120" s="469"/>
      <c r="AC120" s="469"/>
      <c r="AD120" s="469"/>
      <c r="AE120" s="469"/>
      <c r="AF120" s="469"/>
      <c r="AG120" s="469"/>
      <c r="AH120" s="469"/>
      <c r="AI120" s="469"/>
      <c r="AJ120" s="469"/>
      <c r="AK120" s="469"/>
      <c r="AL120" s="469"/>
      <c r="AM120" s="469"/>
      <c r="AN120" s="469"/>
      <c r="AO120" s="469"/>
      <c r="AP120" s="469"/>
      <c r="AQ120" s="469"/>
      <c r="AR120" s="469"/>
      <c r="AS120" s="469"/>
      <c r="AT120" s="469"/>
      <c r="AU120" s="469"/>
      <c r="AV120" s="469"/>
      <c r="AW120" s="469"/>
      <c r="AX120" s="469"/>
      <c r="AY120" s="469"/>
      <c r="AZ120" s="469"/>
      <c r="BA120" s="469"/>
      <c r="BB120" s="469"/>
      <c r="BC120" s="469"/>
      <c r="BD120" s="469"/>
      <c r="BE120" s="469"/>
      <c r="BF120" s="469"/>
      <c r="BG120" s="469"/>
      <c r="BH120" s="469"/>
      <c r="BI120" s="469"/>
      <c r="BJ120" s="469"/>
      <c r="BK120" s="469"/>
      <c r="BL120" s="469"/>
      <c r="BM120" s="469"/>
      <c r="BN120" s="469"/>
      <c r="BO120" s="469"/>
      <c r="BP120" s="469"/>
      <c r="BQ120" s="469"/>
      <c r="BR120" s="469"/>
      <c r="BS120" s="469"/>
    </row>
    <row r="121" spans="2:71" hidden="1" x14ac:dyDescent="0.25">
      <c r="B121" s="469"/>
      <c r="C121" s="469"/>
      <c r="D121" s="469"/>
      <c r="E121" s="469"/>
      <c r="F121" s="469"/>
      <c r="G121" s="469"/>
      <c r="H121" s="469"/>
      <c r="I121" s="469"/>
      <c r="J121" s="469"/>
      <c r="K121" s="469"/>
      <c r="L121" s="469"/>
      <c r="M121" s="469"/>
      <c r="N121" s="469"/>
      <c r="O121" s="469"/>
      <c r="P121" s="469"/>
      <c r="Q121" s="469"/>
      <c r="R121" s="469"/>
      <c r="S121" s="469"/>
      <c r="T121" s="469"/>
      <c r="U121" s="469"/>
      <c r="V121" s="469"/>
      <c r="W121" s="469"/>
      <c r="X121" s="469"/>
      <c r="Y121" s="469"/>
      <c r="Z121" s="469"/>
      <c r="AA121" s="469"/>
      <c r="AB121" s="469"/>
      <c r="AC121" s="469"/>
      <c r="AD121" s="469"/>
      <c r="AE121" s="469"/>
      <c r="AF121" s="469"/>
      <c r="AG121" s="469"/>
      <c r="AH121" s="469"/>
      <c r="AI121" s="469"/>
      <c r="AJ121" s="469"/>
      <c r="AK121" s="469"/>
      <c r="AL121" s="469"/>
      <c r="AM121" s="469"/>
      <c r="AN121" s="469"/>
      <c r="AO121" s="469"/>
      <c r="AP121" s="469"/>
      <c r="AQ121" s="469"/>
      <c r="AR121" s="469"/>
      <c r="AS121" s="469"/>
      <c r="AT121" s="469"/>
      <c r="AU121" s="469"/>
      <c r="AV121" s="469"/>
      <c r="AW121" s="469"/>
      <c r="AX121" s="469"/>
      <c r="AY121" s="469"/>
      <c r="AZ121" s="469"/>
      <c r="BA121" s="469"/>
      <c r="BB121" s="469"/>
      <c r="BC121" s="469"/>
      <c r="BD121" s="469"/>
      <c r="BE121" s="469"/>
      <c r="BF121" s="469"/>
      <c r="BG121" s="469"/>
      <c r="BH121" s="469"/>
      <c r="BI121" s="469"/>
      <c r="BJ121" s="469"/>
      <c r="BK121" s="469"/>
      <c r="BL121" s="469"/>
      <c r="BM121" s="469"/>
      <c r="BN121" s="469"/>
      <c r="BO121" s="469"/>
      <c r="BP121" s="469"/>
      <c r="BQ121" s="469"/>
      <c r="BR121" s="469"/>
      <c r="BS121" s="469"/>
    </row>
    <row r="122" spans="2:71" hidden="1" x14ac:dyDescent="0.25">
      <c r="B122" s="469"/>
      <c r="C122" s="469"/>
      <c r="D122" s="469"/>
      <c r="E122" s="469"/>
      <c r="F122" s="469"/>
      <c r="G122" s="469"/>
      <c r="H122" s="469"/>
      <c r="I122" s="469"/>
      <c r="J122" s="469"/>
      <c r="K122" s="469"/>
      <c r="L122" s="469"/>
      <c r="M122" s="469"/>
      <c r="N122" s="469"/>
      <c r="O122" s="469"/>
      <c r="P122" s="469"/>
      <c r="Q122" s="469"/>
      <c r="R122" s="469"/>
      <c r="S122" s="469"/>
      <c r="T122" s="469"/>
      <c r="U122" s="469"/>
      <c r="V122" s="469"/>
      <c r="W122" s="469"/>
      <c r="X122" s="469"/>
      <c r="Y122" s="469"/>
      <c r="Z122" s="469"/>
      <c r="AA122" s="469"/>
      <c r="AB122" s="469"/>
      <c r="AC122" s="469"/>
      <c r="AD122" s="469"/>
      <c r="AE122" s="469"/>
      <c r="AF122" s="469"/>
      <c r="AG122" s="469"/>
      <c r="AH122" s="469"/>
      <c r="AI122" s="469"/>
      <c r="AJ122" s="469"/>
      <c r="AK122" s="469"/>
      <c r="AL122" s="469"/>
      <c r="AM122" s="469"/>
      <c r="AN122" s="469"/>
      <c r="AO122" s="469"/>
      <c r="AP122" s="469"/>
      <c r="AQ122" s="469"/>
      <c r="AR122" s="469"/>
      <c r="AS122" s="469"/>
      <c r="AT122" s="469"/>
      <c r="AU122" s="469"/>
      <c r="AV122" s="469"/>
      <c r="AW122" s="469"/>
      <c r="AX122" s="469"/>
      <c r="AY122" s="469"/>
      <c r="AZ122" s="469"/>
      <c r="BA122" s="469"/>
      <c r="BB122" s="469"/>
      <c r="BC122" s="469"/>
      <c r="BD122" s="469"/>
      <c r="BE122" s="469"/>
      <c r="BF122" s="469"/>
      <c r="BG122" s="469"/>
      <c r="BH122" s="469"/>
      <c r="BI122" s="469"/>
      <c r="BJ122" s="469"/>
      <c r="BK122" s="469"/>
      <c r="BL122" s="469"/>
      <c r="BM122" s="469"/>
      <c r="BN122" s="469"/>
      <c r="BO122" s="469"/>
      <c r="BP122" s="469"/>
      <c r="BQ122" s="469"/>
      <c r="BR122" s="469"/>
      <c r="BS122" s="469"/>
    </row>
    <row r="123" spans="2:71" hidden="1" x14ac:dyDescent="0.25">
      <c r="B123" s="469"/>
      <c r="C123" s="469"/>
      <c r="D123" s="469"/>
      <c r="E123" s="469"/>
      <c r="F123" s="469"/>
      <c r="G123" s="469"/>
      <c r="H123" s="469"/>
      <c r="I123" s="469"/>
      <c r="J123" s="469"/>
      <c r="K123" s="469"/>
      <c r="L123" s="469"/>
      <c r="M123" s="469"/>
      <c r="N123" s="469"/>
      <c r="O123" s="469"/>
      <c r="P123" s="469"/>
      <c r="Q123" s="469"/>
      <c r="R123" s="469"/>
      <c r="S123" s="469"/>
      <c r="T123" s="469"/>
      <c r="U123" s="469"/>
      <c r="V123" s="469"/>
      <c r="W123" s="469"/>
      <c r="X123" s="469"/>
      <c r="Y123" s="469"/>
      <c r="Z123" s="469"/>
      <c r="AA123" s="469"/>
      <c r="AB123" s="469"/>
      <c r="AC123" s="469"/>
      <c r="AD123" s="469"/>
      <c r="AE123" s="469"/>
      <c r="AF123" s="469"/>
      <c r="AG123" s="469"/>
      <c r="AH123" s="469"/>
      <c r="AI123" s="469"/>
      <c r="AJ123" s="469"/>
      <c r="AK123" s="469"/>
      <c r="AL123" s="469"/>
      <c r="AM123" s="469"/>
      <c r="AN123" s="469"/>
      <c r="AO123" s="469"/>
      <c r="AP123" s="469"/>
      <c r="AQ123" s="469"/>
      <c r="AR123" s="469"/>
      <c r="AS123" s="469"/>
      <c r="AT123" s="469"/>
      <c r="AU123" s="469"/>
      <c r="AV123" s="469"/>
      <c r="AW123" s="469"/>
      <c r="AX123" s="469"/>
      <c r="AY123" s="469"/>
      <c r="AZ123" s="469"/>
      <c r="BA123" s="469"/>
      <c r="BB123" s="469"/>
      <c r="BC123" s="469"/>
      <c r="BD123" s="469"/>
      <c r="BE123" s="469"/>
      <c r="BF123" s="469"/>
      <c r="BG123" s="469"/>
      <c r="BH123" s="469"/>
      <c r="BI123" s="469"/>
      <c r="BJ123" s="469"/>
      <c r="BK123" s="469"/>
      <c r="BL123" s="469"/>
      <c r="BM123" s="469"/>
      <c r="BN123" s="469"/>
      <c r="BO123" s="469"/>
      <c r="BP123" s="469"/>
      <c r="BQ123" s="469"/>
      <c r="BR123" s="469"/>
      <c r="BS123" s="469"/>
    </row>
    <row r="124" spans="2:71" hidden="1" x14ac:dyDescent="0.25">
      <c r="B124" s="469"/>
      <c r="C124" s="469"/>
      <c r="D124" s="469"/>
      <c r="E124" s="469"/>
      <c r="F124" s="469"/>
      <c r="G124" s="469"/>
      <c r="H124" s="469"/>
      <c r="I124" s="469"/>
      <c r="J124" s="469"/>
      <c r="K124" s="469"/>
      <c r="L124" s="469"/>
      <c r="M124" s="469"/>
      <c r="N124" s="469"/>
      <c r="O124" s="469"/>
      <c r="P124" s="469"/>
      <c r="Q124" s="469"/>
      <c r="R124" s="469"/>
      <c r="S124" s="469"/>
      <c r="T124" s="469"/>
      <c r="U124" s="469"/>
      <c r="V124" s="469"/>
      <c r="W124" s="469"/>
      <c r="X124" s="469"/>
      <c r="Y124" s="469"/>
      <c r="Z124" s="469"/>
      <c r="AA124" s="469"/>
      <c r="AB124" s="469"/>
      <c r="AC124" s="469"/>
      <c r="AD124" s="469"/>
      <c r="AE124" s="469"/>
      <c r="AF124" s="469"/>
      <c r="AG124" s="469"/>
      <c r="AH124" s="469"/>
      <c r="AI124" s="469"/>
      <c r="AJ124" s="469"/>
      <c r="AK124" s="469"/>
      <c r="AL124" s="469"/>
      <c r="AM124" s="469"/>
      <c r="AN124" s="469"/>
      <c r="AO124" s="469"/>
      <c r="AP124" s="469"/>
      <c r="AQ124" s="469"/>
      <c r="AR124" s="469"/>
      <c r="AS124" s="469"/>
      <c r="AT124" s="469"/>
      <c r="AU124" s="469"/>
      <c r="AV124" s="469"/>
      <c r="AW124" s="469"/>
      <c r="AX124" s="469"/>
      <c r="AY124" s="469"/>
      <c r="AZ124" s="469"/>
      <c r="BA124" s="469"/>
      <c r="BB124" s="469"/>
      <c r="BC124" s="469"/>
      <c r="BD124" s="469"/>
      <c r="BE124" s="469"/>
      <c r="BF124" s="469"/>
      <c r="BG124" s="469"/>
      <c r="BH124" s="469"/>
      <c r="BI124" s="469"/>
      <c r="BJ124" s="469"/>
      <c r="BK124" s="469"/>
      <c r="BL124" s="469"/>
      <c r="BM124" s="469"/>
      <c r="BN124" s="469"/>
      <c r="BO124" s="469"/>
      <c r="BP124" s="469"/>
      <c r="BQ124" s="469"/>
      <c r="BR124" s="469"/>
      <c r="BS124" s="469"/>
    </row>
    <row r="125" spans="2:71" hidden="1" x14ac:dyDescent="0.25">
      <c r="B125" s="469"/>
      <c r="C125" s="469"/>
      <c r="D125" s="469"/>
      <c r="E125" s="469"/>
      <c r="F125" s="469"/>
      <c r="G125" s="469"/>
      <c r="H125" s="469"/>
      <c r="I125" s="469"/>
      <c r="J125" s="469"/>
      <c r="K125" s="469"/>
      <c r="L125" s="469"/>
      <c r="M125" s="469"/>
      <c r="N125" s="469"/>
      <c r="O125" s="469"/>
      <c r="P125" s="469"/>
      <c r="Q125" s="469"/>
      <c r="R125" s="469"/>
      <c r="S125" s="469"/>
      <c r="T125" s="469"/>
      <c r="U125" s="469"/>
      <c r="V125" s="469"/>
      <c r="W125" s="469"/>
      <c r="X125" s="469"/>
      <c r="Y125" s="469"/>
      <c r="Z125" s="469"/>
      <c r="AA125" s="469"/>
      <c r="AB125" s="469"/>
      <c r="AC125" s="469"/>
      <c r="AD125" s="469"/>
      <c r="AE125" s="469"/>
      <c r="AF125" s="469"/>
      <c r="AG125" s="469"/>
      <c r="AH125" s="469"/>
      <c r="AI125" s="469"/>
      <c r="AJ125" s="469"/>
      <c r="AK125" s="469"/>
      <c r="AL125" s="469"/>
      <c r="AM125" s="469"/>
      <c r="AN125" s="469"/>
      <c r="AO125" s="469"/>
      <c r="AP125" s="469"/>
      <c r="AQ125" s="469"/>
      <c r="AR125" s="469"/>
      <c r="AS125" s="469"/>
      <c r="AT125" s="469"/>
      <c r="AU125" s="469"/>
      <c r="AV125" s="469"/>
      <c r="AW125" s="469"/>
      <c r="AX125" s="469"/>
      <c r="AY125" s="469"/>
      <c r="AZ125" s="469"/>
      <c r="BA125" s="469"/>
      <c r="BB125" s="469"/>
      <c r="BC125" s="469"/>
      <c r="BD125" s="469"/>
      <c r="BE125" s="469"/>
      <c r="BF125" s="469"/>
      <c r="BG125" s="469"/>
      <c r="BH125" s="469"/>
      <c r="BI125" s="469"/>
      <c r="BJ125" s="469"/>
      <c r="BK125" s="469"/>
      <c r="BL125" s="469"/>
      <c r="BM125" s="469"/>
      <c r="BN125" s="469"/>
      <c r="BO125" s="469"/>
      <c r="BP125" s="469"/>
      <c r="BQ125" s="469"/>
      <c r="BR125" s="469"/>
      <c r="BS125" s="469"/>
    </row>
    <row r="126" spans="2:71" hidden="1" x14ac:dyDescent="0.25">
      <c r="B126" s="469"/>
      <c r="C126" s="469"/>
      <c r="D126" s="469"/>
      <c r="E126" s="469"/>
      <c r="F126" s="469"/>
      <c r="G126" s="469"/>
      <c r="H126" s="469"/>
      <c r="I126" s="469"/>
      <c r="J126" s="469"/>
      <c r="K126" s="469"/>
      <c r="L126" s="469"/>
      <c r="M126" s="469"/>
      <c r="N126" s="469"/>
      <c r="O126" s="469"/>
      <c r="P126" s="469"/>
      <c r="Q126" s="469"/>
      <c r="R126" s="469"/>
      <c r="S126" s="469"/>
      <c r="T126" s="469"/>
      <c r="U126" s="469"/>
      <c r="V126" s="469"/>
      <c r="W126" s="469"/>
      <c r="X126" s="469"/>
      <c r="Y126" s="469"/>
      <c r="Z126" s="469"/>
      <c r="AA126" s="469"/>
      <c r="AB126" s="469"/>
      <c r="AC126" s="469"/>
      <c r="AD126" s="469"/>
      <c r="AE126" s="469"/>
      <c r="AF126" s="469"/>
      <c r="AG126" s="469"/>
      <c r="AH126" s="469"/>
      <c r="AI126" s="469"/>
      <c r="AJ126" s="469"/>
      <c r="AK126" s="469"/>
      <c r="AL126" s="469"/>
      <c r="AM126" s="469"/>
      <c r="AN126" s="469"/>
      <c r="AO126" s="469"/>
      <c r="AP126" s="469"/>
      <c r="AQ126" s="469"/>
      <c r="AR126" s="469"/>
      <c r="AS126" s="469"/>
      <c r="AT126" s="469"/>
      <c r="AU126" s="469"/>
      <c r="AV126" s="469"/>
      <c r="AW126" s="469"/>
      <c r="AX126" s="469"/>
      <c r="AY126" s="469"/>
      <c r="AZ126" s="469"/>
      <c r="BA126" s="469"/>
      <c r="BB126" s="469"/>
      <c r="BC126" s="469"/>
      <c r="BD126" s="469"/>
      <c r="BE126" s="469"/>
      <c r="BF126" s="469"/>
      <c r="BG126" s="469"/>
      <c r="BH126" s="469"/>
      <c r="BI126" s="469"/>
      <c r="BJ126" s="469"/>
      <c r="BK126" s="469"/>
      <c r="BL126" s="469"/>
      <c r="BM126" s="469"/>
      <c r="BN126" s="469"/>
      <c r="BO126" s="469"/>
      <c r="BP126" s="469"/>
      <c r="BQ126" s="469"/>
      <c r="BR126" s="469"/>
      <c r="BS126" s="469"/>
    </row>
    <row r="127" spans="2:71" hidden="1" x14ac:dyDescent="0.25">
      <c r="B127" s="469"/>
      <c r="C127" s="469"/>
      <c r="D127" s="469"/>
      <c r="E127" s="469"/>
      <c r="F127" s="469"/>
      <c r="G127" s="469"/>
      <c r="H127" s="469"/>
      <c r="I127" s="469"/>
      <c r="J127" s="469"/>
      <c r="K127" s="469"/>
      <c r="L127" s="469"/>
      <c r="M127" s="469"/>
      <c r="N127" s="469"/>
      <c r="O127" s="469"/>
      <c r="P127" s="469"/>
      <c r="Q127" s="469"/>
      <c r="R127" s="469"/>
      <c r="S127" s="469"/>
      <c r="T127" s="469"/>
      <c r="U127" s="469"/>
      <c r="V127" s="469"/>
      <c r="W127" s="469"/>
      <c r="X127" s="469"/>
      <c r="Y127" s="469"/>
      <c r="Z127" s="469"/>
      <c r="AA127" s="469"/>
      <c r="AB127" s="469"/>
      <c r="AC127" s="469"/>
      <c r="AD127" s="469"/>
      <c r="AE127" s="469"/>
      <c r="AF127" s="469"/>
      <c r="AG127" s="469"/>
      <c r="AH127" s="469"/>
      <c r="AI127" s="469"/>
      <c r="AJ127" s="469"/>
      <c r="AK127" s="469"/>
      <c r="AL127" s="469"/>
      <c r="AM127" s="469"/>
      <c r="AN127" s="469"/>
      <c r="AO127" s="469"/>
      <c r="AP127" s="469"/>
      <c r="AQ127" s="469"/>
      <c r="AR127" s="469"/>
      <c r="AS127" s="469"/>
      <c r="AT127" s="469"/>
      <c r="AU127" s="469"/>
      <c r="AV127" s="469"/>
      <c r="AW127" s="469"/>
      <c r="AX127" s="469"/>
      <c r="AY127" s="469"/>
      <c r="AZ127" s="469"/>
      <c r="BA127" s="469"/>
      <c r="BB127" s="469"/>
      <c r="BC127" s="469"/>
      <c r="BD127" s="469"/>
      <c r="BE127" s="469"/>
      <c r="BF127" s="469"/>
      <c r="BG127" s="469"/>
      <c r="BH127" s="469"/>
      <c r="BI127" s="469"/>
      <c r="BJ127" s="469"/>
      <c r="BK127" s="469"/>
      <c r="BL127" s="469"/>
      <c r="BM127" s="469"/>
      <c r="BN127" s="469"/>
      <c r="BO127" s="469"/>
      <c r="BP127" s="469"/>
      <c r="BQ127" s="469"/>
      <c r="BR127" s="469"/>
      <c r="BS127" s="469"/>
    </row>
    <row r="128" spans="2:71" hidden="1" x14ac:dyDescent="0.25">
      <c r="B128" s="469"/>
      <c r="C128" s="469"/>
      <c r="D128" s="469"/>
      <c r="E128" s="469"/>
      <c r="F128" s="469"/>
      <c r="G128" s="469"/>
      <c r="H128" s="469"/>
      <c r="I128" s="469"/>
      <c r="J128" s="469"/>
      <c r="K128" s="469"/>
      <c r="L128" s="469"/>
      <c r="M128" s="469"/>
      <c r="N128" s="469"/>
      <c r="O128" s="469"/>
      <c r="P128" s="469"/>
      <c r="Q128" s="469"/>
      <c r="R128" s="469"/>
      <c r="S128" s="469"/>
      <c r="T128" s="469"/>
      <c r="U128" s="469"/>
      <c r="V128" s="469"/>
      <c r="W128" s="469"/>
      <c r="X128" s="469"/>
      <c r="Y128" s="469"/>
      <c r="Z128" s="469"/>
      <c r="AA128" s="469"/>
      <c r="AB128" s="469"/>
      <c r="AC128" s="469"/>
      <c r="AD128" s="469"/>
      <c r="AE128" s="469"/>
      <c r="AF128" s="469"/>
      <c r="AG128" s="469"/>
      <c r="AH128" s="469"/>
      <c r="AI128" s="469"/>
      <c r="AJ128" s="469"/>
      <c r="AK128" s="469"/>
      <c r="AL128" s="469"/>
      <c r="AM128" s="469"/>
      <c r="AN128" s="469"/>
      <c r="AO128" s="469"/>
      <c r="AP128" s="469"/>
      <c r="AQ128" s="469"/>
      <c r="AR128" s="469"/>
      <c r="AS128" s="469"/>
      <c r="AT128" s="469"/>
      <c r="AU128" s="469"/>
      <c r="AV128" s="469"/>
      <c r="AW128" s="469"/>
      <c r="AX128" s="469"/>
      <c r="AY128" s="469"/>
      <c r="AZ128" s="469"/>
      <c r="BA128" s="469"/>
      <c r="BB128" s="469"/>
      <c r="BC128" s="469"/>
      <c r="BD128" s="469"/>
      <c r="BE128" s="469"/>
      <c r="BF128" s="469"/>
      <c r="BG128" s="469"/>
      <c r="BH128" s="469"/>
      <c r="BI128" s="469"/>
      <c r="BJ128" s="469"/>
      <c r="BK128" s="469"/>
      <c r="BL128" s="469"/>
      <c r="BM128" s="469"/>
      <c r="BN128" s="469"/>
      <c r="BO128" s="469"/>
      <c r="BP128" s="469"/>
      <c r="BQ128" s="469"/>
      <c r="BR128" s="469"/>
      <c r="BS128" s="469"/>
    </row>
    <row r="129" spans="2:71" hidden="1" x14ac:dyDescent="0.25">
      <c r="B129" s="469"/>
      <c r="C129" s="469"/>
      <c r="D129" s="469"/>
      <c r="E129" s="469"/>
      <c r="F129" s="469"/>
      <c r="G129" s="469"/>
      <c r="H129" s="469"/>
      <c r="I129" s="469"/>
      <c r="J129" s="469"/>
      <c r="K129" s="469"/>
      <c r="L129" s="469"/>
      <c r="M129" s="469"/>
      <c r="N129" s="469"/>
      <c r="O129" s="469"/>
      <c r="P129" s="469"/>
      <c r="Q129" s="469"/>
      <c r="R129" s="469"/>
      <c r="S129" s="469"/>
      <c r="T129" s="469"/>
      <c r="U129" s="469"/>
      <c r="V129" s="469"/>
      <c r="W129" s="469"/>
      <c r="X129" s="469"/>
      <c r="Y129" s="469"/>
      <c r="Z129" s="469"/>
      <c r="AA129" s="469"/>
      <c r="AB129" s="469"/>
      <c r="AC129" s="469"/>
      <c r="AD129" s="469"/>
      <c r="AE129" s="469"/>
      <c r="AF129" s="469"/>
      <c r="AG129" s="469"/>
      <c r="AH129" s="469"/>
      <c r="AI129" s="469"/>
      <c r="AJ129" s="469"/>
      <c r="AK129" s="469"/>
      <c r="AL129" s="469"/>
      <c r="AM129" s="469"/>
      <c r="AN129" s="469"/>
      <c r="AO129" s="469"/>
      <c r="AP129" s="469"/>
      <c r="AQ129" s="469"/>
      <c r="AR129" s="469"/>
      <c r="AS129" s="469"/>
      <c r="AT129" s="469"/>
      <c r="AU129" s="469"/>
      <c r="AV129" s="469"/>
      <c r="AW129" s="469"/>
      <c r="AX129" s="469"/>
      <c r="AY129" s="469"/>
      <c r="AZ129" s="469"/>
      <c r="BA129" s="469"/>
      <c r="BB129" s="469"/>
      <c r="BC129" s="469"/>
      <c r="BD129" s="469"/>
      <c r="BE129" s="469"/>
      <c r="BF129" s="469"/>
      <c r="BG129" s="469"/>
      <c r="BH129" s="469"/>
      <c r="BI129" s="469"/>
      <c r="BJ129" s="469"/>
      <c r="BK129" s="469"/>
      <c r="BL129" s="469"/>
      <c r="BM129" s="469"/>
      <c r="BN129" s="469"/>
      <c r="BO129" s="469"/>
      <c r="BP129" s="469"/>
      <c r="BQ129" s="469"/>
      <c r="BR129" s="469"/>
      <c r="BS129" s="469"/>
    </row>
    <row r="130" spans="2:71" hidden="1" x14ac:dyDescent="0.25">
      <c r="B130" s="469"/>
      <c r="C130" s="469"/>
      <c r="D130" s="469"/>
      <c r="E130" s="469"/>
      <c r="F130" s="469"/>
      <c r="G130" s="469"/>
      <c r="H130" s="469"/>
      <c r="I130" s="469"/>
      <c r="J130" s="469"/>
      <c r="K130" s="469"/>
      <c r="L130" s="469"/>
      <c r="M130" s="469"/>
      <c r="N130" s="469"/>
      <c r="O130" s="469"/>
      <c r="P130" s="469"/>
      <c r="Q130" s="469"/>
      <c r="R130" s="469"/>
      <c r="S130" s="469"/>
      <c r="T130" s="469"/>
      <c r="U130" s="469"/>
      <c r="V130" s="469"/>
      <c r="W130" s="469"/>
      <c r="X130" s="469"/>
      <c r="Y130" s="469"/>
      <c r="Z130" s="469"/>
      <c r="AA130" s="469"/>
      <c r="AB130" s="469"/>
      <c r="AC130" s="469"/>
      <c r="AD130" s="469"/>
      <c r="AE130" s="469"/>
      <c r="AF130" s="469"/>
      <c r="AG130" s="469"/>
      <c r="AH130" s="469"/>
      <c r="AI130" s="469"/>
      <c r="AJ130" s="469"/>
      <c r="AK130" s="469"/>
      <c r="AL130" s="469"/>
      <c r="AM130" s="469"/>
      <c r="AN130" s="469"/>
      <c r="AO130" s="469"/>
      <c r="AP130" s="469"/>
      <c r="AQ130" s="469"/>
      <c r="AR130" s="469"/>
      <c r="AS130" s="469"/>
      <c r="AT130" s="469"/>
      <c r="AU130" s="469"/>
      <c r="AV130" s="469"/>
      <c r="AW130" s="469"/>
      <c r="AX130" s="469"/>
      <c r="AY130" s="469"/>
      <c r="AZ130" s="469"/>
      <c r="BA130" s="469"/>
      <c r="BB130" s="469"/>
      <c r="BC130" s="469"/>
      <c r="BD130" s="469"/>
      <c r="BE130" s="469"/>
      <c r="BF130" s="469"/>
      <c r="BG130" s="469"/>
      <c r="BH130" s="469"/>
      <c r="BI130" s="469"/>
      <c r="BJ130" s="469"/>
      <c r="BK130" s="469"/>
      <c r="BL130" s="469"/>
      <c r="BM130" s="469"/>
      <c r="BN130" s="469"/>
      <c r="BO130" s="469"/>
      <c r="BP130" s="469"/>
      <c r="BQ130" s="469"/>
      <c r="BR130" s="469"/>
      <c r="BS130" s="469"/>
    </row>
    <row r="131" spans="2:71" hidden="1" x14ac:dyDescent="0.25">
      <c r="B131" s="469"/>
      <c r="C131" s="469"/>
      <c r="D131" s="469"/>
      <c r="E131" s="469"/>
      <c r="F131" s="469"/>
      <c r="G131" s="469"/>
      <c r="H131" s="469"/>
      <c r="I131" s="469"/>
      <c r="J131" s="469"/>
      <c r="K131" s="469"/>
      <c r="L131" s="469"/>
      <c r="M131" s="469"/>
      <c r="N131" s="469"/>
      <c r="O131" s="469"/>
      <c r="P131" s="469"/>
      <c r="Q131" s="469"/>
      <c r="R131" s="469"/>
      <c r="S131" s="469"/>
      <c r="T131" s="469"/>
      <c r="U131" s="469"/>
      <c r="V131" s="469"/>
      <c r="W131" s="469"/>
      <c r="X131" s="469"/>
      <c r="Y131" s="469"/>
      <c r="Z131" s="469"/>
      <c r="AA131" s="469"/>
      <c r="AB131" s="469"/>
      <c r="AC131" s="469"/>
      <c r="AD131" s="469"/>
      <c r="AE131" s="469"/>
      <c r="AF131" s="469"/>
      <c r="AG131" s="469"/>
      <c r="AH131" s="469"/>
      <c r="AI131" s="469"/>
      <c r="AJ131" s="469"/>
      <c r="AK131" s="469"/>
      <c r="AL131" s="469"/>
      <c r="AM131" s="469"/>
      <c r="AN131" s="469"/>
      <c r="AO131" s="469"/>
      <c r="AP131" s="469"/>
      <c r="AQ131" s="469"/>
      <c r="AR131" s="469"/>
      <c r="AS131" s="469"/>
      <c r="AT131" s="469"/>
      <c r="AU131" s="469"/>
      <c r="AV131" s="469"/>
      <c r="AW131" s="469"/>
      <c r="AX131" s="469"/>
      <c r="AY131" s="469"/>
      <c r="AZ131" s="469"/>
      <c r="BA131" s="469"/>
      <c r="BB131" s="469"/>
      <c r="BC131" s="469"/>
      <c r="BD131" s="469"/>
      <c r="BE131" s="469"/>
      <c r="BF131" s="469"/>
      <c r="BG131" s="469"/>
      <c r="BH131" s="469"/>
      <c r="BI131" s="469"/>
      <c r="BJ131" s="469"/>
      <c r="BK131" s="469"/>
      <c r="BL131" s="469"/>
      <c r="BM131" s="469"/>
      <c r="BN131" s="469"/>
      <c r="BO131" s="469"/>
      <c r="BP131" s="469"/>
      <c r="BQ131" s="469"/>
      <c r="BR131" s="469"/>
      <c r="BS131" s="469"/>
    </row>
    <row r="132" spans="2:71" hidden="1" x14ac:dyDescent="0.25">
      <c r="B132" s="469"/>
      <c r="C132" s="469"/>
      <c r="D132" s="469"/>
      <c r="E132" s="469"/>
      <c r="F132" s="469"/>
      <c r="G132" s="469"/>
      <c r="H132" s="469"/>
      <c r="I132" s="469"/>
      <c r="J132" s="469"/>
      <c r="K132" s="469"/>
      <c r="L132" s="469"/>
      <c r="M132" s="469"/>
      <c r="N132" s="469"/>
      <c r="O132" s="469"/>
      <c r="P132" s="469"/>
      <c r="Q132" s="469"/>
      <c r="R132" s="469"/>
      <c r="S132" s="469"/>
      <c r="T132" s="469"/>
      <c r="U132" s="469"/>
      <c r="V132" s="469"/>
      <c r="W132" s="469"/>
      <c r="X132" s="469"/>
      <c r="Y132" s="469"/>
      <c r="Z132" s="469"/>
      <c r="AA132" s="469"/>
      <c r="AB132" s="469"/>
      <c r="AC132" s="469"/>
      <c r="AD132" s="469"/>
      <c r="AE132" s="469"/>
      <c r="AF132" s="469"/>
      <c r="AG132" s="469"/>
      <c r="AH132" s="469"/>
      <c r="AI132" s="469"/>
      <c r="AJ132" s="469"/>
      <c r="AK132" s="469"/>
      <c r="AL132" s="469"/>
      <c r="AM132" s="469"/>
      <c r="AN132" s="469"/>
      <c r="AO132" s="469"/>
      <c r="AP132" s="469"/>
      <c r="AQ132" s="469"/>
      <c r="AR132" s="469"/>
      <c r="AS132" s="469"/>
      <c r="AT132" s="469"/>
      <c r="AU132" s="469"/>
      <c r="AV132" s="469"/>
      <c r="AW132" s="469"/>
      <c r="AX132" s="469"/>
      <c r="AY132" s="469"/>
      <c r="AZ132" s="469"/>
      <c r="BA132" s="469"/>
      <c r="BB132" s="469"/>
      <c r="BC132" s="469"/>
      <c r="BD132" s="469"/>
      <c r="BE132" s="469"/>
      <c r="BF132" s="469"/>
      <c r="BG132" s="469"/>
      <c r="BH132" s="469"/>
      <c r="BI132" s="469"/>
      <c r="BJ132" s="469"/>
      <c r="BK132" s="469"/>
      <c r="BL132" s="469"/>
      <c r="BM132" s="469"/>
      <c r="BN132" s="469"/>
      <c r="BO132" s="469"/>
      <c r="BP132" s="469"/>
      <c r="BQ132" s="469"/>
      <c r="BR132" s="469"/>
      <c r="BS132" s="469"/>
    </row>
    <row r="133" spans="2:71" hidden="1" x14ac:dyDescent="0.25">
      <c r="B133" s="469"/>
      <c r="C133" s="469"/>
      <c r="D133" s="469"/>
      <c r="E133" s="469"/>
      <c r="F133" s="469"/>
      <c r="G133" s="469"/>
      <c r="H133" s="469"/>
      <c r="I133" s="469"/>
      <c r="J133" s="469"/>
      <c r="K133" s="469"/>
      <c r="L133" s="469"/>
      <c r="M133" s="469"/>
      <c r="N133" s="469"/>
      <c r="O133" s="469"/>
      <c r="P133" s="469"/>
      <c r="Q133" s="469"/>
      <c r="R133" s="469"/>
      <c r="S133" s="469"/>
      <c r="T133" s="469"/>
      <c r="U133" s="469"/>
      <c r="V133" s="469"/>
      <c r="W133" s="469"/>
      <c r="X133" s="469"/>
      <c r="Y133" s="469"/>
      <c r="Z133" s="469"/>
      <c r="AA133" s="469"/>
      <c r="AB133" s="469"/>
      <c r="AC133" s="469"/>
      <c r="AD133" s="469"/>
      <c r="AE133" s="469"/>
      <c r="AF133" s="469"/>
      <c r="AG133" s="469"/>
      <c r="AH133" s="469"/>
      <c r="AI133" s="469"/>
      <c r="AJ133" s="469"/>
      <c r="AK133" s="469"/>
      <c r="AL133" s="469"/>
      <c r="AM133" s="469"/>
      <c r="AN133" s="469"/>
      <c r="AO133" s="469"/>
      <c r="AP133" s="469"/>
      <c r="AQ133" s="469"/>
      <c r="AR133" s="469"/>
      <c r="AS133" s="469"/>
      <c r="AT133" s="469"/>
      <c r="AU133" s="469"/>
      <c r="AV133" s="469"/>
      <c r="AW133" s="469"/>
      <c r="AX133" s="469"/>
      <c r="AY133" s="469"/>
      <c r="AZ133" s="469"/>
      <c r="BA133" s="469"/>
      <c r="BB133" s="469"/>
      <c r="BC133" s="469"/>
      <c r="BD133" s="469"/>
      <c r="BE133" s="469"/>
      <c r="BF133" s="469"/>
      <c r="BG133" s="469"/>
      <c r="BH133" s="469"/>
      <c r="BI133" s="469"/>
      <c r="BJ133" s="469"/>
      <c r="BK133" s="469"/>
      <c r="BL133" s="469"/>
      <c r="BM133" s="469"/>
      <c r="BN133" s="469"/>
      <c r="BO133" s="469"/>
      <c r="BP133" s="469"/>
      <c r="BQ133" s="469"/>
      <c r="BR133" s="469"/>
      <c r="BS133" s="469"/>
    </row>
    <row r="134" spans="2:71" hidden="1" x14ac:dyDescent="0.25">
      <c r="B134" s="469"/>
      <c r="C134" s="469"/>
      <c r="D134" s="469"/>
      <c r="E134" s="469"/>
      <c r="F134" s="469"/>
      <c r="G134" s="469"/>
      <c r="H134" s="469"/>
      <c r="I134" s="469"/>
      <c r="J134" s="469"/>
      <c r="K134" s="469"/>
      <c r="L134" s="469"/>
      <c r="M134" s="469"/>
      <c r="N134" s="469"/>
      <c r="O134" s="469"/>
      <c r="P134" s="469"/>
      <c r="Q134" s="469"/>
      <c r="R134" s="469"/>
      <c r="S134" s="469"/>
      <c r="T134" s="469"/>
      <c r="U134" s="469"/>
      <c r="V134" s="469"/>
      <c r="W134" s="469"/>
      <c r="X134" s="469"/>
      <c r="Y134" s="469"/>
      <c r="Z134" s="469"/>
      <c r="AA134" s="469"/>
      <c r="AB134" s="469"/>
      <c r="AC134" s="469"/>
      <c r="AD134" s="469"/>
      <c r="AE134" s="469"/>
      <c r="AF134" s="469"/>
      <c r="AG134" s="469"/>
      <c r="AH134" s="469"/>
      <c r="AI134" s="469"/>
      <c r="AJ134" s="469"/>
      <c r="AK134" s="469"/>
      <c r="AL134" s="469"/>
      <c r="AM134" s="469"/>
      <c r="AN134" s="469"/>
      <c r="AO134" s="469"/>
      <c r="AP134" s="469"/>
      <c r="AQ134" s="469"/>
      <c r="AR134" s="469"/>
      <c r="AS134" s="469"/>
      <c r="AT134" s="469"/>
      <c r="AU134" s="469"/>
      <c r="AV134" s="469"/>
      <c r="AW134" s="469"/>
      <c r="AX134" s="469"/>
      <c r="AY134" s="469"/>
      <c r="AZ134" s="469"/>
      <c r="BA134" s="469"/>
      <c r="BB134" s="469"/>
      <c r="BC134" s="469"/>
      <c r="BD134" s="469"/>
      <c r="BE134" s="469"/>
      <c r="BF134" s="469"/>
      <c r="BG134" s="469"/>
      <c r="BH134" s="469"/>
      <c r="BI134" s="469"/>
      <c r="BJ134" s="469"/>
      <c r="BK134" s="469"/>
      <c r="BL134" s="469"/>
      <c r="BM134" s="469"/>
      <c r="BN134" s="469"/>
      <c r="BO134" s="469"/>
      <c r="BP134" s="469"/>
      <c r="BQ134" s="469"/>
      <c r="BR134" s="469"/>
      <c r="BS134" s="469"/>
    </row>
    <row r="135" spans="2:71" hidden="1" x14ac:dyDescent="0.25">
      <c r="B135" s="469"/>
      <c r="C135" s="469"/>
      <c r="D135" s="469"/>
      <c r="E135" s="469"/>
      <c r="F135" s="469"/>
      <c r="G135" s="469"/>
      <c r="H135" s="469"/>
      <c r="I135" s="469"/>
      <c r="J135" s="469"/>
      <c r="K135" s="469"/>
      <c r="L135" s="469"/>
      <c r="M135" s="469"/>
      <c r="N135" s="469"/>
      <c r="O135" s="469"/>
      <c r="P135" s="469"/>
      <c r="Q135" s="469"/>
      <c r="R135" s="469"/>
      <c r="S135" s="469"/>
      <c r="T135" s="469"/>
      <c r="U135" s="469"/>
      <c r="V135" s="469"/>
      <c r="W135" s="469"/>
      <c r="X135" s="469"/>
      <c r="Y135" s="469"/>
      <c r="Z135" s="469"/>
      <c r="AA135" s="469"/>
      <c r="AB135" s="469"/>
      <c r="AC135" s="469"/>
      <c r="AD135" s="469"/>
      <c r="AE135" s="469"/>
      <c r="AF135" s="469"/>
      <c r="AG135" s="469"/>
      <c r="AH135" s="469"/>
      <c r="AI135" s="469"/>
      <c r="AJ135" s="469"/>
      <c r="AK135" s="469"/>
      <c r="AL135" s="469"/>
      <c r="AM135" s="469"/>
      <c r="AN135" s="469"/>
      <c r="AO135" s="469"/>
      <c r="AP135" s="469"/>
      <c r="AQ135" s="469"/>
      <c r="AR135" s="469"/>
      <c r="AS135" s="469"/>
      <c r="AT135" s="469"/>
      <c r="AU135" s="469"/>
      <c r="AV135" s="469"/>
      <c r="AW135" s="469"/>
      <c r="AX135" s="469"/>
      <c r="AY135" s="469"/>
      <c r="AZ135" s="469"/>
      <c r="BA135" s="469"/>
      <c r="BB135" s="469"/>
      <c r="BC135" s="469"/>
      <c r="BD135" s="469"/>
      <c r="BE135" s="469"/>
      <c r="BF135" s="469"/>
      <c r="BG135" s="469"/>
      <c r="BH135" s="469"/>
      <c r="BI135" s="469"/>
      <c r="BJ135" s="469"/>
      <c r="BK135" s="469"/>
      <c r="BL135" s="469"/>
      <c r="BM135" s="469"/>
      <c r="BN135" s="469"/>
      <c r="BO135" s="469"/>
      <c r="BP135" s="469"/>
      <c r="BQ135" s="469"/>
      <c r="BR135" s="469"/>
      <c r="BS135" s="469"/>
    </row>
    <row r="136" spans="2:71" hidden="1" x14ac:dyDescent="0.25">
      <c r="B136" s="469"/>
      <c r="C136" s="469"/>
      <c r="D136" s="469"/>
      <c r="E136" s="469"/>
      <c r="F136" s="469"/>
      <c r="G136" s="469"/>
      <c r="H136" s="469"/>
      <c r="I136" s="469"/>
      <c r="J136" s="469"/>
      <c r="K136" s="469"/>
      <c r="L136" s="469"/>
      <c r="M136" s="469"/>
      <c r="N136" s="469"/>
      <c r="O136" s="469"/>
      <c r="P136" s="469"/>
      <c r="Q136" s="469"/>
      <c r="R136" s="469"/>
      <c r="S136" s="469"/>
      <c r="T136" s="469"/>
      <c r="U136" s="469"/>
      <c r="V136" s="469"/>
      <c r="W136" s="469"/>
      <c r="X136" s="469"/>
      <c r="Y136" s="469"/>
      <c r="Z136" s="469"/>
      <c r="AA136" s="469"/>
      <c r="AB136" s="469"/>
      <c r="AC136" s="469"/>
      <c r="AD136" s="469"/>
      <c r="AE136" s="469"/>
      <c r="AF136" s="469"/>
      <c r="AG136" s="469"/>
      <c r="AH136" s="469"/>
      <c r="AI136" s="469"/>
      <c r="AJ136" s="469"/>
      <c r="AK136" s="469"/>
      <c r="AL136" s="469"/>
      <c r="AM136" s="469"/>
      <c r="AN136" s="469"/>
      <c r="AO136" s="469"/>
      <c r="AP136" s="469"/>
      <c r="AQ136" s="469"/>
      <c r="AR136" s="469"/>
      <c r="AS136" s="469"/>
      <c r="AT136" s="469"/>
      <c r="AU136" s="469"/>
      <c r="AV136" s="469"/>
      <c r="AW136" s="469"/>
      <c r="AX136" s="469"/>
      <c r="AY136" s="469"/>
      <c r="AZ136" s="469"/>
      <c r="BA136" s="469"/>
      <c r="BB136" s="469"/>
      <c r="BC136" s="469"/>
      <c r="BD136" s="469"/>
      <c r="BE136" s="469"/>
      <c r="BF136" s="469"/>
      <c r="BG136" s="469"/>
      <c r="BH136" s="469"/>
      <c r="BI136" s="469"/>
      <c r="BJ136" s="469"/>
      <c r="BK136" s="469"/>
      <c r="BL136" s="469"/>
      <c r="BM136" s="469"/>
      <c r="BN136" s="469"/>
      <c r="BO136" s="469"/>
      <c r="BP136" s="469"/>
      <c r="BQ136" s="469"/>
      <c r="BR136" s="469"/>
      <c r="BS136" s="469"/>
    </row>
    <row r="137" spans="2:71" hidden="1" x14ac:dyDescent="0.25">
      <c r="B137" s="469"/>
      <c r="C137" s="469"/>
      <c r="D137" s="469"/>
      <c r="E137" s="469"/>
      <c r="F137" s="469"/>
      <c r="G137" s="469"/>
      <c r="H137" s="469"/>
      <c r="I137" s="469"/>
      <c r="J137" s="469"/>
      <c r="K137" s="469"/>
      <c r="L137" s="469"/>
      <c r="M137" s="469"/>
      <c r="N137" s="469"/>
      <c r="O137" s="469"/>
      <c r="P137" s="469"/>
      <c r="Q137" s="469"/>
      <c r="R137" s="469"/>
      <c r="S137" s="469"/>
      <c r="T137" s="469"/>
      <c r="U137" s="469"/>
      <c r="V137" s="469"/>
      <c r="W137" s="469"/>
      <c r="X137" s="469"/>
      <c r="Y137" s="469"/>
      <c r="Z137" s="469"/>
      <c r="AA137" s="469"/>
      <c r="AB137" s="469"/>
      <c r="AC137" s="469"/>
      <c r="AD137" s="469"/>
      <c r="AE137" s="469"/>
      <c r="AF137" s="469"/>
      <c r="AG137" s="469"/>
      <c r="AH137" s="469"/>
      <c r="AI137" s="469"/>
      <c r="AJ137" s="469"/>
      <c r="AK137" s="469"/>
      <c r="AL137" s="469"/>
      <c r="AM137" s="469"/>
      <c r="AN137" s="469"/>
      <c r="AO137" s="469"/>
      <c r="AP137" s="469"/>
      <c r="AQ137" s="469"/>
      <c r="AR137" s="469"/>
      <c r="AS137" s="469"/>
      <c r="AT137" s="469"/>
      <c r="AU137" s="469"/>
      <c r="AV137" s="469"/>
      <c r="AW137" s="469"/>
      <c r="AX137" s="469"/>
      <c r="AY137" s="469"/>
      <c r="AZ137" s="469"/>
      <c r="BA137" s="469"/>
      <c r="BB137" s="469"/>
      <c r="BC137" s="469"/>
      <c r="BD137" s="469"/>
      <c r="BE137" s="469"/>
      <c r="BF137" s="469"/>
      <c r="BG137" s="469"/>
      <c r="BH137" s="469"/>
      <c r="BI137" s="469"/>
      <c r="BJ137" s="469"/>
      <c r="BK137" s="469"/>
      <c r="BL137" s="469"/>
      <c r="BM137" s="469"/>
      <c r="BN137" s="469"/>
      <c r="BO137" s="469"/>
      <c r="BP137" s="469"/>
      <c r="BQ137" s="469"/>
      <c r="BR137" s="469"/>
      <c r="BS137" s="469"/>
    </row>
    <row r="138" spans="2:71" hidden="1" x14ac:dyDescent="0.25">
      <c r="B138" s="469"/>
      <c r="C138" s="469"/>
      <c r="D138" s="469"/>
      <c r="E138" s="469"/>
      <c r="F138" s="469"/>
      <c r="G138" s="469"/>
      <c r="H138" s="469"/>
      <c r="I138" s="469"/>
      <c r="J138" s="469"/>
      <c r="K138" s="469"/>
      <c r="L138" s="469"/>
      <c r="M138" s="469"/>
      <c r="N138" s="469"/>
      <c r="O138" s="469"/>
      <c r="P138" s="469"/>
      <c r="Q138" s="469"/>
      <c r="R138" s="469"/>
      <c r="S138" s="469"/>
      <c r="T138" s="469"/>
      <c r="U138" s="469"/>
      <c r="V138" s="469"/>
      <c r="W138" s="469"/>
      <c r="X138" s="469"/>
      <c r="Y138" s="469"/>
      <c r="Z138" s="469"/>
      <c r="AA138" s="469"/>
      <c r="AB138" s="469"/>
      <c r="AC138" s="469"/>
      <c r="AD138" s="469"/>
      <c r="AE138" s="469"/>
      <c r="AF138" s="469"/>
      <c r="AG138" s="469"/>
      <c r="AH138" s="469"/>
      <c r="AI138" s="469"/>
      <c r="AJ138" s="469"/>
      <c r="AK138" s="469"/>
      <c r="AL138" s="469"/>
      <c r="AM138" s="469"/>
      <c r="AN138" s="469"/>
      <c r="AO138" s="469"/>
      <c r="AP138" s="469"/>
      <c r="AQ138" s="469"/>
      <c r="AR138" s="469"/>
      <c r="AS138" s="469"/>
      <c r="AT138" s="469"/>
      <c r="AU138" s="469"/>
      <c r="AV138" s="469"/>
      <c r="AW138" s="469"/>
      <c r="AX138" s="469"/>
      <c r="AY138" s="469"/>
      <c r="AZ138" s="469"/>
      <c r="BA138" s="469"/>
      <c r="BB138" s="469"/>
      <c r="BC138" s="469"/>
      <c r="BD138" s="469"/>
      <c r="BE138" s="469"/>
      <c r="BF138" s="469"/>
      <c r="BG138" s="469"/>
      <c r="BH138" s="469"/>
      <c r="BI138" s="469"/>
      <c r="BJ138" s="469"/>
      <c r="BK138" s="469"/>
      <c r="BL138" s="469"/>
      <c r="BM138" s="469"/>
      <c r="BN138" s="469"/>
      <c r="BO138" s="469"/>
      <c r="BP138" s="469"/>
      <c r="BQ138" s="469"/>
      <c r="BR138" s="469"/>
      <c r="BS138" s="469"/>
    </row>
    <row r="139" spans="2:71" hidden="1" x14ac:dyDescent="0.25">
      <c r="B139" s="469"/>
      <c r="C139" s="469"/>
      <c r="D139" s="469"/>
      <c r="E139" s="469"/>
      <c r="F139" s="469"/>
      <c r="G139" s="469"/>
      <c r="H139" s="469"/>
      <c r="I139" s="469"/>
      <c r="J139" s="469"/>
      <c r="K139" s="469"/>
      <c r="L139" s="469"/>
      <c r="M139" s="469"/>
      <c r="N139" s="469"/>
      <c r="O139" s="469"/>
      <c r="P139" s="469"/>
      <c r="Q139" s="469"/>
      <c r="R139" s="469"/>
      <c r="S139" s="469"/>
      <c r="T139" s="469"/>
      <c r="U139" s="469"/>
      <c r="V139" s="469"/>
      <c r="W139" s="469"/>
      <c r="X139" s="469"/>
      <c r="Y139" s="469"/>
      <c r="Z139" s="469"/>
      <c r="AA139" s="469"/>
      <c r="AB139" s="469"/>
      <c r="AC139" s="469"/>
      <c r="AD139" s="469"/>
      <c r="AE139" s="469"/>
      <c r="AF139" s="469"/>
      <c r="AG139" s="469"/>
      <c r="AH139" s="469"/>
      <c r="AI139" s="469"/>
      <c r="AJ139" s="469"/>
      <c r="AK139" s="469"/>
      <c r="AL139" s="469"/>
      <c r="AM139" s="469"/>
      <c r="AN139" s="469"/>
      <c r="AO139" s="469"/>
      <c r="AP139" s="469"/>
      <c r="AQ139" s="469"/>
      <c r="AR139" s="469"/>
      <c r="AS139" s="469"/>
      <c r="AT139" s="469"/>
      <c r="AU139" s="469"/>
      <c r="AV139" s="469"/>
      <c r="AW139" s="469"/>
      <c r="AX139" s="469"/>
      <c r="AY139" s="469"/>
      <c r="AZ139" s="469"/>
      <c r="BA139" s="469"/>
      <c r="BB139" s="469"/>
      <c r="BC139" s="469"/>
      <c r="BD139" s="469"/>
      <c r="BE139" s="469"/>
      <c r="BF139" s="469"/>
      <c r="BG139" s="469"/>
      <c r="BH139" s="469"/>
      <c r="BI139" s="469"/>
      <c r="BJ139" s="469"/>
      <c r="BK139" s="469"/>
      <c r="BL139" s="469"/>
      <c r="BM139" s="469"/>
      <c r="BN139" s="469"/>
      <c r="BO139" s="469"/>
      <c r="BP139" s="469"/>
      <c r="BQ139" s="469"/>
      <c r="BR139" s="469"/>
      <c r="BS139" s="469"/>
    </row>
    <row r="140" spans="2:71" hidden="1" x14ac:dyDescent="0.25">
      <c r="B140" s="469"/>
      <c r="C140" s="469"/>
      <c r="D140" s="469"/>
      <c r="E140" s="469"/>
      <c r="F140" s="469"/>
      <c r="G140" s="469"/>
      <c r="H140" s="469"/>
      <c r="I140" s="469"/>
      <c r="J140" s="469"/>
      <c r="K140" s="469"/>
      <c r="L140" s="469"/>
      <c r="M140" s="469"/>
      <c r="N140" s="469"/>
      <c r="O140" s="469"/>
      <c r="P140" s="469"/>
      <c r="Q140" s="469"/>
      <c r="R140" s="469"/>
      <c r="S140" s="469"/>
      <c r="T140" s="469"/>
      <c r="U140" s="469"/>
      <c r="V140" s="469"/>
      <c r="W140" s="469"/>
      <c r="X140" s="469"/>
      <c r="Y140" s="469"/>
      <c r="Z140" s="469"/>
      <c r="AA140" s="469"/>
      <c r="AB140" s="469"/>
      <c r="AC140" s="469"/>
      <c r="AD140" s="469"/>
      <c r="AE140" s="469"/>
      <c r="AF140" s="469"/>
      <c r="AG140" s="469"/>
      <c r="AH140" s="469"/>
      <c r="AI140" s="469"/>
      <c r="AJ140" s="469"/>
      <c r="AK140" s="469"/>
      <c r="AL140" s="469"/>
      <c r="AM140" s="469"/>
      <c r="AN140" s="469"/>
      <c r="AO140" s="469"/>
      <c r="AP140" s="469"/>
      <c r="AQ140" s="469"/>
      <c r="AR140" s="469"/>
      <c r="AS140" s="469"/>
      <c r="AT140" s="469"/>
      <c r="AU140" s="469"/>
      <c r="AV140" s="469"/>
      <c r="AW140" s="469"/>
      <c r="AX140" s="469"/>
      <c r="AY140" s="469"/>
      <c r="AZ140" s="469"/>
      <c r="BA140" s="469"/>
      <c r="BB140" s="469"/>
      <c r="BC140" s="469"/>
      <c r="BD140" s="469"/>
      <c r="BE140" s="469"/>
      <c r="BF140" s="469"/>
      <c r="BG140" s="469"/>
      <c r="BH140" s="469"/>
      <c r="BI140" s="469"/>
      <c r="BJ140" s="469"/>
      <c r="BK140" s="469"/>
      <c r="BL140" s="469"/>
      <c r="BM140" s="469"/>
      <c r="BN140" s="469"/>
      <c r="BO140" s="469"/>
      <c r="BP140" s="469"/>
      <c r="BQ140" s="469"/>
      <c r="BR140" s="469"/>
      <c r="BS140" s="469"/>
    </row>
    <row r="141" spans="2:71" hidden="1" x14ac:dyDescent="0.25">
      <c r="B141" s="469"/>
      <c r="C141" s="469"/>
      <c r="D141" s="469"/>
      <c r="E141" s="469"/>
      <c r="F141" s="469"/>
      <c r="G141" s="469"/>
      <c r="H141" s="469"/>
      <c r="I141" s="469"/>
      <c r="J141" s="469"/>
      <c r="K141" s="469"/>
      <c r="L141" s="469"/>
      <c r="M141" s="469"/>
      <c r="N141" s="469"/>
      <c r="O141" s="469"/>
      <c r="P141" s="469"/>
      <c r="Q141" s="469"/>
      <c r="R141" s="469"/>
      <c r="S141" s="469"/>
      <c r="T141" s="469"/>
      <c r="U141" s="469"/>
      <c r="V141" s="469"/>
      <c r="W141" s="469"/>
      <c r="X141" s="469"/>
      <c r="Y141" s="469"/>
      <c r="Z141" s="469"/>
      <c r="AA141" s="469"/>
      <c r="AB141" s="469"/>
      <c r="AC141" s="469"/>
      <c r="AD141" s="469"/>
      <c r="AE141" s="469"/>
      <c r="AF141" s="469"/>
      <c r="AG141" s="469"/>
      <c r="AH141" s="469"/>
      <c r="AI141" s="469"/>
      <c r="AJ141" s="469"/>
      <c r="AK141" s="469"/>
      <c r="AL141" s="469"/>
      <c r="AM141" s="469"/>
      <c r="AN141" s="469"/>
      <c r="AO141" s="469"/>
      <c r="AP141" s="469"/>
      <c r="AQ141" s="469"/>
      <c r="AR141" s="469"/>
      <c r="AS141" s="469"/>
      <c r="AT141" s="469"/>
      <c r="AU141" s="469"/>
      <c r="AV141" s="469"/>
      <c r="AW141" s="469"/>
      <c r="AX141" s="469"/>
      <c r="AY141" s="469"/>
      <c r="AZ141" s="469"/>
      <c r="BA141" s="469"/>
      <c r="BB141" s="469"/>
      <c r="BC141" s="469"/>
      <c r="BD141" s="469"/>
      <c r="BE141" s="469"/>
      <c r="BF141" s="469"/>
      <c r="BG141" s="469"/>
      <c r="BH141" s="469"/>
      <c r="BI141" s="469"/>
      <c r="BJ141" s="469"/>
      <c r="BK141" s="469"/>
      <c r="BL141" s="469"/>
      <c r="BM141" s="469"/>
      <c r="BN141" s="469"/>
      <c r="BO141" s="469"/>
      <c r="BP141" s="469"/>
      <c r="BQ141" s="469"/>
      <c r="BR141" s="469"/>
      <c r="BS141" s="469"/>
    </row>
    <row r="142" spans="2:71" hidden="1" x14ac:dyDescent="0.25">
      <c r="B142" s="469"/>
      <c r="C142" s="469"/>
      <c r="D142" s="469"/>
      <c r="E142" s="469"/>
      <c r="F142" s="469"/>
      <c r="G142" s="469"/>
      <c r="H142" s="469"/>
      <c r="I142" s="469"/>
      <c r="J142" s="469"/>
      <c r="K142" s="469"/>
      <c r="L142" s="469"/>
      <c r="M142" s="469"/>
      <c r="N142" s="469"/>
      <c r="O142" s="469"/>
      <c r="P142" s="469"/>
      <c r="Q142" s="469"/>
      <c r="R142" s="469"/>
      <c r="S142" s="469"/>
      <c r="T142" s="469"/>
      <c r="U142" s="469"/>
      <c r="V142" s="469"/>
      <c r="W142" s="469"/>
      <c r="X142" s="469"/>
      <c r="Y142" s="469"/>
      <c r="Z142" s="469"/>
      <c r="AA142" s="469"/>
      <c r="AB142" s="469"/>
      <c r="AC142" s="469"/>
      <c r="AD142" s="469"/>
      <c r="AE142" s="469"/>
      <c r="AF142" s="469"/>
      <c r="AG142" s="469"/>
      <c r="AH142" s="469"/>
      <c r="AI142" s="469"/>
      <c r="AJ142" s="469"/>
      <c r="AK142" s="469"/>
      <c r="AL142" s="469"/>
      <c r="AM142" s="469"/>
      <c r="AN142" s="469"/>
      <c r="AO142" s="469"/>
      <c r="AP142" s="469"/>
      <c r="AQ142" s="469"/>
      <c r="AR142" s="469"/>
      <c r="AS142" s="469"/>
      <c r="AT142" s="469"/>
      <c r="AU142" s="469"/>
      <c r="AV142" s="469"/>
      <c r="AW142" s="469"/>
      <c r="AX142" s="469"/>
      <c r="AY142" s="469"/>
      <c r="AZ142" s="469"/>
      <c r="BA142" s="469"/>
      <c r="BB142" s="469"/>
      <c r="BC142" s="469"/>
      <c r="BD142" s="469"/>
      <c r="BE142" s="469"/>
      <c r="BF142" s="469"/>
      <c r="BG142" s="469"/>
      <c r="BH142" s="469"/>
      <c r="BI142" s="469"/>
      <c r="BJ142" s="469"/>
      <c r="BK142" s="469"/>
      <c r="BL142" s="469"/>
      <c r="BM142" s="469"/>
      <c r="BN142" s="469"/>
      <c r="BO142" s="469"/>
      <c r="BP142" s="469"/>
      <c r="BQ142" s="469"/>
      <c r="BR142" s="469"/>
      <c r="BS142" s="469"/>
    </row>
    <row r="143" spans="2:71" hidden="1" x14ac:dyDescent="0.25">
      <c r="B143" s="469"/>
      <c r="C143" s="469"/>
      <c r="D143" s="469"/>
      <c r="E143" s="469"/>
      <c r="F143" s="469"/>
      <c r="G143" s="469"/>
      <c r="H143" s="469"/>
      <c r="I143" s="469"/>
      <c r="J143" s="469"/>
      <c r="K143" s="469"/>
      <c r="L143" s="469"/>
      <c r="M143" s="469"/>
      <c r="N143" s="469"/>
      <c r="O143" s="469"/>
      <c r="P143" s="469"/>
      <c r="Q143" s="469"/>
      <c r="R143" s="469"/>
      <c r="S143" s="469"/>
      <c r="T143" s="469"/>
      <c r="U143" s="469"/>
      <c r="V143" s="469"/>
      <c r="W143" s="469"/>
      <c r="X143" s="469"/>
      <c r="Y143" s="469"/>
      <c r="Z143" s="469"/>
      <c r="AA143" s="469"/>
      <c r="AB143" s="469"/>
      <c r="AC143" s="469"/>
      <c r="AD143" s="469"/>
      <c r="AE143" s="469"/>
      <c r="AF143" s="469"/>
      <c r="AG143" s="469"/>
      <c r="AH143" s="469"/>
      <c r="AI143" s="469"/>
      <c r="AJ143" s="469"/>
      <c r="AK143" s="469"/>
      <c r="AL143" s="469"/>
      <c r="AM143" s="469"/>
      <c r="AN143" s="469"/>
      <c r="AO143" s="469"/>
      <c r="AP143" s="469"/>
      <c r="AQ143" s="469"/>
      <c r="AR143" s="469"/>
      <c r="AS143" s="469"/>
      <c r="AT143" s="469"/>
      <c r="AU143" s="469"/>
      <c r="AV143" s="469"/>
      <c r="AW143" s="469"/>
      <c r="AX143" s="469"/>
      <c r="AY143" s="469"/>
      <c r="AZ143" s="469"/>
      <c r="BA143" s="469"/>
      <c r="BB143" s="469"/>
      <c r="BC143" s="469"/>
      <c r="BD143" s="469"/>
      <c r="BE143" s="469"/>
      <c r="BF143" s="469"/>
      <c r="BG143" s="469"/>
      <c r="BH143" s="469"/>
      <c r="BI143" s="469"/>
      <c r="BJ143" s="469"/>
      <c r="BK143" s="469"/>
      <c r="BL143" s="469"/>
      <c r="BM143" s="469"/>
      <c r="BN143" s="469"/>
      <c r="BO143" s="469"/>
      <c r="BP143" s="469"/>
      <c r="BQ143" s="469"/>
      <c r="BR143" s="469"/>
      <c r="BS143" s="469"/>
    </row>
    <row r="144" spans="2:71" hidden="1" x14ac:dyDescent="0.25">
      <c r="B144" s="469"/>
      <c r="C144" s="469"/>
      <c r="D144" s="469"/>
      <c r="E144" s="469"/>
      <c r="F144" s="469"/>
      <c r="G144" s="469"/>
      <c r="H144" s="469"/>
      <c r="I144" s="469"/>
      <c r="J144" s="469"/>
      <c r="K144" s="469"/>
      <c r="L144" s="469"/>
      <c r="M144" s="469"/>
      <c r="N144" s="469"/>
      <c r="O144" s="469"/>
      <c r="P144" s="469"/>
      <c r="Q144" s="469"/>
      <c r="R144" s="469"/>
      <c r="S144" s="469"/>
      <c r="T144" s="469"/>
      <c r="U144" s="469"/>
      <c r="V144" s="469"/>
      <c r="W144" s="469"/>
      <c r="X144" s="469"/>
      <c r="Y144" s="469"/>
      <c r="Z144" s="469"/>
      <c r="AA144" s="469"/>
      <c r="AB144" s="469"/>
      <c r="AC144" s="469"/>
      <c r="AD144" s="469"/>
      <c r="AE144" s="469"/>
      <c r="AF144" s="469"/>
      <c r="AG144" s="469"/>
      <c r="AH144" s="469"/>
      <c r="AI144" s="469"/>
      <c r="AJ144" s="469"/>
      <c r="AK144" s="469"/>
      <c r="AL144" s="469"/>
      <c r="AM144" s="469"/>
      <c r="AN144" s="469"/>
      <c r="AO144" s="469"/>
      <c r="AP144" s="469"/>
      <c r="AQ144" s="469"/>
      <c r="AR144" s="469"/>
      <c r="AS144" s="469"/>
      <c r="AT144" s="469"/>
      <c r="AU144" s="469"/>
      <c r="AV144" s="469"/>
      <c r="AW144" s="469"/>
      <c r="AX144" s="469"/>
      <c r="AY144" s="469"/>
      <c r="AZ144" s="469"/>
      <c r="BA144" s="469"/>
      <c r="BB144" s="469"/>
      <c r="BC144" s="469"/>
      <c r="BD144" s="469"/>
      <c r="BE144" s="469"/>
      <c r="BF144" s="469"/>
      <c r="BG144" s="469"/>
      <c r="BH144" s="469"/>
      <c r="BI144" s="469"/>
      <c r="BJ144" s="469"/>
      <c r="BK144" s="469"/>
      <c r="BL144" s="469"/>
      <c r="BM144" s="469"/>
      <c r="BN144" s="469"/>
      <c r="BO144" s="469"/>
      <c r="BP144" s="469"/>
      <c r="BQ144" s="469"/>
      <c r="BR144" s="469"/>
      <c r="BS144" s="469"/>
    </row>
    <row r="145" spans="2:71" hidden="1" x14ac:dyDescent="0.25">
      <c r="B145" s="469"/>
      <c r="C145" s="469"/>
      <c r="D145" s="469"/>
      <c r="E145" s="469"/>
      <c r="F145" s="469"/>
      <c r="G145" s="469"/>
      <c r="H145" s="469"/>
      <c r="I145" s="469"/>
      <c r="J145" s="469"/>
      <c r="K145" s="469"/>
      <c r="L145" s="469"/>
      <c r="M145" s="469"/>
      <c r="N145" s="469"/>
      <c r="O145" s="469"/>
      <c r="P145" s="469"/>
      <c r="Q145" s="469"/>
      <c r="R145" s="469"/>
      <c r="S145" s="469"/>
      <c r="T145" s="469"/>
      <c r="U145" s="469"/>
      <c r="V145" s="469"/>
      <c r="W145" s="469"/>
      <c r="X145" s="469"/>
      <c r="Y145" s="469"/>
      <c r="Z145" s="469"/>
      <c r="AA145" s="469"/>
      <c r="AB145" s="469"/>
      <c r="AC145" s="469"/>
      <c r="AD145" s="469"/>
      <c r="AE145" s="469"/>
      <c r="AF145" s="469"/>
      <c r="AG145" s="469"/>
      <c r="AH145" s="469"/>
      <c r="AI145" s="469"/>
      <c r="AJ145" s="469"/>
      <c r="AK145" s="469"/>
      <c r="AL145" s="469"/>
      <c r="AM145" s="469"/>
      <c r="AN145" s="469"/>
      <c r="AO145" s="469"/>
      <c r="AP145" s="469"/>
      <c r="AQ145" s="469"/>
      <c r="AR145" s="469"/>
      <c r="AS145" s="469"/>
      <c r="AT145" s="469"/>
      <c r="AU145" s="469"/>
      <c r="AV145" s="469"/>
      <c r="AW145" s="469"/>
      <c r="AX145" s="469"/>
      <c r="AY145" s="469"/>
      <c r="AZ145" s="469"/>
      <c r="BA145" s="469"/>
      <c r="BB145" s="469"/>
      <c r="BC145" s="469"/>
      <c r="BD145" s="469"/>
      <c r="BE145" s="469"/>
      <c r="BF145" s="469"/>
      <c r="BG145" s="469"/>
      <c r="BH145" s="469"/>
      <c r="BI145" s="469"/>
      <c r="BJ145" s="469"/>
      <c r="BK145" s="469"/>
      <c r="BL145" s="469"/>
      <c r="BM145" s="469"/>
      <c r="BN145" s="469"/>
      <c r="BO145" s="469"/>
      <c r="BP145" s="469"/>
      <c r="BQ145" s="469"/>
      <c r="BR145" s="469"/>
      <c r="BS145" s="469"/>
    </row>
    <row r="146" spans="2:71" hidden="1" x14ac:dyDescent="0.25">
      <c r="B146" s="469"/>
      <c r="C146" s="469"/>
      <c r="D146" s="469"/>
      <c r="E146" s="469"/>
      <c r="F146" s="469"/>
      <c r="G146" s="469"/>
      <c r="H146" s="469"/>
      <c r="I146" s="469"/>
      <c r="J146" s="469"/>
      <c r="K146" s="469"/>
      <c r="L146" s="469"/>
      <c r="M146" s="469"/>
      <c r="N146" s="469"/>
      <c r="O146" s="469"/>
      <c r="P146" s="469"/>
      <c r="Q146" s="469"/>
      <c r="R146" s="469"/>
      <c r="S146" s="469"/>
      <c r="T146" s="469"/>
      <c r="U146" s="469"/>
      <c r="V146" s="469"/>
      <c r="W146" s="469"/>
      <c r="X146" s="469"/>
      <c r="Y146" s="469"/>
      <c r="Z146" s="469"/>
      <c r="AA146" s="469"/>
      <c r="AB146" s="469"/>
      <c r="AC146" s="469"/>
      <c r="AD146" s="469"/>
      <c r="AE146" s="469"/>
      <c r="AF146" s="469"/>
      <c r="AG146" s="469"/>
      <c r="AH146" s="469"/>
      <c r="AI146" s="469"/>
      <c r="AJ146" s="469"/>
      <c r="AK146" s="469"/>
      <c r="AL146" s="469"/>
      <c r="AM146" s="469"/>
      <c r="AN146" s="469"/>
      <c r="AO146" s="469"/>
      <c r="AP146" s="469"/>
      <c r="AQ146" s="469"/>
      <c r="AR146" s="469"/>
      <c r="AS146" s="469"/>
      <c r="AT146" s="469"/>
      <c r="AU146" s="469"/>
      <c r="AV146" s="469"/>
      <c r="AW146" s="469"/>
      <c r="AX146" s="469"/>
      <c r="AY146" s="469"/>
      <c r="AZ146" s="469"/>
      <c r="BA146" s="469"/>
      <c r="BB146" s="469"/>
      <c r="BC146" s="469"/>
      <c r="BD146" s="469"/>
      <c r="BE146" s="469"/>
      <c r="BF146" s="469"/>
      <c r="BG146" s="469"/>
      <c r="BH146" s="469"/>
      <c r="BI146" s="469"/>
      <c r="BJ146" s="469"/>
      <c r="BK146" s="469"/>
      <c r="BL146" s="469"/>
      <c r="BM146" s="469"/>
      <c r="BN146" s="469"/>
      <c r="BO146" s="469"/>
      <c r="BP146" s="469"/>
      <c r="BQ146" s="469"/>
      <c r="BR146" s="469"/>
      <c r="BS146" s="469"/>
    </row>
    <row r="147" spans="2:71" hidden="1" x14ac:dyDescent="0.25">
      <c r="B147" s="469"/>
      <c r="C147" s="469"/>
      <c r="D147" s="469"/>
      <c r="E147" s="469"/>
      <c r="F147" s="469"/>
      <c r="G147" s="469"/>
      <c r="H147" s="469"/>
      <c r="I147" s="469"/>
      <c r="J147" s="469"/>
      <c r="K147" s="469"/>
      <c r="L147" s="469"/>
      <c r="M147" s="469"/>
      <c r="N147" s="469"/>
      <c r="O147" s="469"/>
      <c r="P147" s="469"/>
      <c r="Q147" s="469"/>
      <c r="R147" s="469"/>
      <c r="S147" s="469"/>
      <c r="T147" s="469"/>
      <c r="U147" s="469"/>
      <c r="V147" s="469"/>
      <c r="W147" s="469"/>
      <c r="X147" s="469"/>
      <c r="Y147" s="469"/>
      <c r="Z147" s="469"/>
      <c r="AA147" s="469"/>
      <c r="AB147" s="469"/>
      <c r="AC147" s="469"/>
      <c r="AD147" s="469"/>
      <c r="AE147" s="469"/>
      <c r="AF147" s="469"/>
      <c r="AG147" s="469"/>
      <c r="AH147" s="469"/>
      <c r="AI147" s="469"/>
      <c r="AJ147" s="469"/>
      <c r="AK147" s="469"/>
      <c r="AL147" s="469"/>
      <c r="AM147" s="469"/>
      <c r="AN147" s="469"/>
      <c r="AO147" s="469"/>
      <c r="AP147" s="469"/>
      <c r="AQ147" s="469"/>
      <c r="AR147" s="469"/>
      <c r="AS147" s="469"/>
      <c r="AT147" s="469"/>
      <c r="AU147" s="469"/>
      <c r="AV147" s="469"/>
      <c r="AW147" s="469"/>
      <c r="AX147" s="469"/>
      <c r="AY147" s="469"/>
      <c r="AZ147" s="469"/>
      <c r="BA147" s="469"/>
      <c r="BB147" s="469"/>
      <c r="BC147" s="469"/>
      <c r="BD147" s="469"/>
      <c r="BE147" s="469"/>
      <c r="BF147" s="469"/>
      <c r="BG147" s="469"/>
      <c r="BH147" s="469"/>
      <c r="BI147" s="469"/>
      <c r="BJ147" s="469"/>
      <c r="BK147" s="469"/>
      <c r="BL147" s="469"/>
      <c r="BM147" s="469"/>
      <c r="BN147" s="469"/>
      <c r="BO147" s="469"/>
      <c r="BP147" s="469"/>
      <c r="BQ147" s="469"/>
      <c r="BR147" s="469"/>
      <c r="BS147" s="469"/>
    </row>
    <row r="148" spans="2:71" hidden="1" x14ac:dyDescent="0.25">
      <c r="B148" s="469"/>
      <c r="C148" s="469"/>
      <c r="D148" s="469"/>
      <c r="E148" s="469"/>
      <c r="F148" s="469"/>
      <c r="G148" s="469"/>
      <c r="H148" s="469"/>
      <c r="I148" s="469"/>
      <c r="J148" s="469"/>
      <c r="K148" s="469"/>
      <c r="L148" s="469"/>
      <c r="M148" s="469"/>
      <c r="N148" s="469"/>
      <c r="O148" s="469"/>
      <c r="P148" s="469"/>
      <c r="Q148" s="469"/>
      <c r="R148" s="469"/>
      <c r="S148" s="469"/>
      <c r="T148" s="469"/>
      <c r="U148" s="469"/>
      <c r="V148" s="469"/>
      <c r="W148" s="469"/>
      <c r="X148" s="469"/>
      <c r="Y148" s="469"/>
      <c r="Z148" s="469"/>
      <c r="AA148" s="469"/>
      <c r="AB148" s="469"/>
      <c r="AC148" s="469"/>
      <c r="AD148" s="469"/>
      <c r="AE148" s="469"/>
      <c r="AF148" s="469"/>
      <c r="AG148" s="469"/>
      <c r="AH148" s="469"/>
      <c r="AI148" s="469"/>
      <c r="AJ148" s="469"/>
      <c r="AK148" s="469"/>
      <c r="AL148" s="469"/>
      <c r="AM148" s="469"/>
      <c r="AN148" s="469"/>
      <c r="AO148" s="469"/>
      <c r="AP148" s="469"/>
      <c r="AQ148" s="469"/>
      <c r="AR148" s="469"/>
      <c r="AS148" s="469"/>
      <c r="AT148" s="469"/>
      <c r="AU148" s="469"/>
      <c r="AV148" s="469"/>
      <c r="AW148" s="469"/>
      <c r="AX148" s="469"/>
      <c r="AY148" s="469"/>
      <c r="AZ148" s="469"/>
      <c r="BA148" s="469"/>
      <c r="BB148" s="469"/>
      <c r="BC148" s="469"/>
      <c r="BD148" s="469"/>
      <c r="BE148" s="469"/>
      <c r="BF148" s="469"/>
      <c r="BG148" s="469"/>
      <c r="BH148" s="469"/>
      <c r="BI148" s="469"/>
      <c r="BJ148" s="469"/>
      <c r="BK148" s="469"/>
      <c r="BL148" s="469"/>
      <c r="BM148" s="469"/>
      <c r="BN148" s="469"/>
      <c r="BO148" s="469"/>
      <c r="BP148" s="469"/>
      <c r="BQ148" s="469"/>
      <c r="BR148" s="469"/>
      <c r="BS148" s="469"/>
    </row>
    <row r="149" spans="2:71" hidden="1" x14ac:dyDescent="0.25">
      <c r="B149" s="469"/>
      <c r="C149" s="469"/>
      <c r="D149" s="469"/>
      <c r="E149" s="469"/>
      <c r="F149" s="469"/>
      <c r="G149" s="469"/>
      <c r="H149" s="469"/>
      <c r="I149" s="469"/>
      <c r="J149" s="469"/>
      <c r="K149" s="469"/>
      <c r="L149" s="469"/>
      <c r="M149" s="469"/>
      <c r="N149" s="469"/>
      <c r="O149" s="469"/>
      <c r="P149" s="469"/>
      <c r="Q149" s="469"/>
      <c r="R149" s="469"/>
      <c r="S149" s="469"/>
      <c r="T149" s="469"/>
      <c r="U149" s="469"/>
      <c r="V149" s="469"/>
      <c r="W149" s="469"/>
      <c r="X149" s="469"/>
      <c r="Y149" s="469"/>
      <c r="Z149" s="469"/>
      <c r="AA149" s="469"/>
      <c r="AB149" s="469"/>
      <c r="AC149" s="469"/>
      <c r="AD149" s="469"/>
      <c r="AE149" s="469"/>
      <c r="AF149" s="469"/>
      <c r="AG149" s="469"/>
      <c r="AH149" s="469"/>
      <c r="AI149" s="469"/>
      <c r="AJ149" s="469"/>
      <c r="AK149" s="469"/>
      <c r="AL149" s="469"/>
      <c r="AM149" s="469"/>
      <c r="AN149" s="469"/>
      <c r="AO149" s="469"/>
      <c r="AP149" s="469"/>
      <c r="AQ149" s="469"/>
      <c r="AR149" s="469"/>
      <c r="AS149" s="469"/>
      <c r="AT149" s="469"/>
      <c r="AU149" s="469"/>
      <c r="AV149" s="469"/>
      <c r="AW149" s="469"/>
      <c r="AX149" s="469"/>
      <c r="AY149" s="469"/>
      <c r="AZ149" s="469"/>
      <c r="BA149" s="469"/>
      <c r="BB149" s="469"/>
      <c r="BC149" s="469"/>
      <c r="BD149" s="469"/>
      <c r="BE149" s="469"/>
      <c r="BF149" s="469"/>
      <c r="BG149" s="469"/>
      <c r="BH149" s="469"/>
      <c r="BI149" s="469"/>
      <c r="BJ149" s="469"/>
      <c r="BK149" s="469"/>
      <c r="BL149" s="469"/>
      <c r="BM149" s="469"/>
      <c r="BN149" s="469"/>
      <c r="BO149" s="469"/>
      <c r="BP149" s="469"/>
      <c r="BQ149" s="469"/>
      <c r="BR149" s="469"/>
      <c r="BS149" s="469"/>
    </row>
    <row r="150" spans="2:71" hidden="1" x14ac:dyDescent="0.25">
      <c r="B150" s="469"/>
      <c r="C150" s="469"/>
      <c r="D150" s="469"/>
      <c r="E150" s="469"/>
      <c r="F150" s="469"/>
      <c r="G150" s="469"/>
      <c r="H150" s="469"/>
      <c r="I150" s="469"/>
      <c r="J150" s="469"/>
      <c r="K150" s="469"/>
      <c r="L150" s="469"/>
      <c r="M150" s="469"/>
      <c r="N150" s="469"/>
      <c r="O150" s="469"/>
      <c r="P150" s="469"/>
      <c r="Q150" s="469"/>
      <c r="R150" s="469"/>
      <c r="S150" s="469"/>
      <c r="T150" s="469"/>
      <c r="U150" s="469"/>
      <c r="V150" s="469"/>
      <c r="W150" s="469"/>
      <c r="X150" s="469"/>
      <c r="Y150" s="469"/>
      <c r="Z150" s="469"/>
      <c r="AA150" s="469"/>
      <c r="AB150" s="469"/>
      <c r="AC150" s="469"/>
      <c r="AD150" s="469"/>
      <c r="AE150" s="469"/>
      <c r="AF150" s="469"/>
      <c r="AG150" s="469"/>
      <c r="AH150" s="469"/>
      <c r="AI150" s="469"/>
      <c r="AJ150" s="469"/>
      <c r="AK150" s="469"/>
      <c r="AL150" s="469"/>
      <c r="AM150" s="469"/>
      <c r="AN150" s="469"/>
      <c r="AO150" s="469"/>
      <c r="AP150" s="469"/>
      <c r="AQ150" s="469"/>
      <c r="AR150" s="469"/>
      <c r="AS150" s="469"/>
      <c r="AT150" s="469"/>
      <c r="AU150" s="469"/>
      <c r="AV150" s="469"/>
      <c r="AW150" s="469"/>
      <c r="AX150" s="469"/>
      <c r="AY150" s="469"/>
      <c r="AZ150" s="469"/>
      <c r="BA150" s="469"/>
      <c r="BB150" s="469"/>
      <c r="BC150" s="469"/>
      <c r="BD150" s="469"/>
      <c r="BE150" s="469"/>
      <c r="BF150" s="469"/>
      <c r="BG150" s="469"/>
      <c r="BH150" s="469"/>
      <c r="BI150" s="469"/>
      <c r="BJ150" s="469"/>
      <c r="BK150" s="469"/>
      <c r="BL150" s="469"/>
      <c r="BM150" s="469"/>
      <c r="BN150" s="469"/>
      <c r="BO150" s="469"/>
      <c r="BP150" s="469"/>
      <c r="BQ150" s="469"/>
      <c r="BR150" s="469"/>
      <c r="BS150" s="469"/>
    </row>
    <row r="151" spans="2:71" hidden="1" x14ac:dyDescent="0.25">
      <c r="B151" s="469"/>
      <c r="C151" s="469"/>
      <c r="D151" s="469"/>
      <c r="E151" s="469"/>
      <c r="F151" s="469"/>
      <c r="G151" s="469"/>
      <c r="H151" s="469"/>
      <c r="I151" s="469"/>
      <c r="J151" s="469"/>
      <c r="K151" s="469"/>
      <c r="L151" s="469"/>
      <c r="M151" s="469"/>
      <c r="N151" s="469"/>
      <c r="O151" s="469"/>
      <c r="P151" s="469"/>
      <c r="Q151" s="469"/>
      <c r="R151" s="469"/>
      <c r="S151" s="469"/>
      <c r="T151" s="469"/>
      <c r="U151" s="469"/>
      <c r="V151" s="469"/>
      <c r="W151" s="469"/>
      <c r="X151" s="469"/>
      <c r="Y151" s="469"/>
      <c r="Z151" s="469"/>
      <c r="AA151" s="469"/>
      <c r="AB151" s="469"/>
      <c r="AC151" s="469"/>
      <c r="AD151" s="469"/>
      <c r="AE151" s="469"/>
      <c r="AF151" s="469"/>
      <c r="AG151" s="469"/>
      <c r="AH151" s="469"/>
      <c r="AI151" s="469"/>
      <c r="AJ151" s="469"/>
      <c r="AK151" s="469"/>
      <c r="AL151" s="469"/>
      <c r="AM151" s="469"/>
      <c r="AN151" s="469"/>
      <c r="AO151" s="469"/>
      <c r="AP151" s="469"/>
      <c r="AQ151" s="469"/>
      <c r="AR151" s="469"/>
      <c r="AS151" s="469"/>
      <c r="AT151" s="469"/>
      <c r="AU151" s="469"/>
      <c r="AV151" s="469"/>
      <c r="AW151" s="469"/>
      <c r="AX151" s="469"/>
      <c r="AY151" s="469"/>
      <c r="AZ151" s="469"/>
      <c r="BA151" s="469"/>
      <c r="BB151" s="469"/>
      <c r="BC151" s="469"/>
      <c r="BD151" s="469"/>
      <c r="BE151" s="469"/>
      <c r="BF151" s="469"/>
      <c r="BG151" s="469"/>
      <c r="BH151" s="469"/>
      <c r="BI151" s="469"/>
      <c r="BJ151" s="469"/>
      <c r="BK151" s="469"/>
      <c r="BL151" s="469"/>
      <c r="BM151" s="469"/>
      <c r="BN151" s="469"/>
      <c r="BO151" s="469"/>
      <c r="BP151" s="469"/>
      <c r="BQ151" s="469"/>
      <c r="BR151" s="469"/>
      <c r="BS151" s="469"/>
    </row>
    <row r="152" spans="2:71" hidden="1" x14ac:dyDescent="0.25">
      <c r="B152" s="469"/>
      <c r="C152" s="469"/>
      <c r="D152" s="469"/>
      <c r="E152" s="469"/>
      <c r="F152" s="469"/>
      <c r="G152" s="469"/>
      <c r="H152" s="469"/>
      <c r="I152" s="469"/>
      <c r="J152" s="469"/>
      <c r="K152" s="469"/>
      <c r="L152" s="469"/>
      <c r="M152" s="469"/>
      <c r="N152" s="469"/>
      <c r="O152" s="469"/>
      <c r="P152" s="469"/>
      <c r="Q152" s="469"/>
      <c r="R152" s="469"/>
      <c r="S152" s="469"/>
      <c r="T152" s="469"/>
      <c r="U152" s="469"/>
      <c r="V152" s="469"/>
      <c r="W152" s="469"/>
      <c r="X152" s="469"/>
      <c r="Y152" s="469"/>
      <c r="Z152" s="469"/>
      <c r="AA152" s="469"/>
      <c r="AB152" s="469"/>
      <c r="AC152" s="469"/>
      <c r="AD152" s="469"/>
      <c r="AE152" s="469"/>
      <c r="AF152" s="469"/>
      <c r="AG152" s="469"/>
      <c r="AH152" s="469"/>
      <c r="AI152" s="469"/>
      <c r="AJ152" s="469"/>
      <c r="AK152" s="469"/>
      <c r="AL152" s="469"/>
      <c r="AM152" s="469"/>
      <c r="AN152" s="469"/>
      <c r="AO152" s="469"/>
      <c r="AP152" s="469"/>
      <c r="AQ152" s="469"/>
      <c r="AR152" s="469"/>
      <c r="AS152" s="469"/>
      <c r="AT152" s="469"/>
      <c r="AU152" s="469"/>
      <c r="AV152" s="469"/>
      <c r="AW152" s="469"/>
      <c r="AX152" s="469"/>
      <c r="AY152" s="469"/>
      <c r="AZ152" s="469"/>
      <c r="BA152" s="469"/>
      <c r="BB152" s="469"/>
      <c r="BC152" s="469"/>
      <c r="BD152" s="469"/>
      <c r="BE152" s="469"/>
      <c r="BF152" s="469"/>
      <c r="BG152" s="469"/>
      <c r="BH152" s="469"/>
      <c r="BI152" s="469"/>
      <c r="BJ152" s="469"/>
      <c r="BK152" s="469"/>
      <c r="BL152" s="469"/>
      <c r="BM152" s="469"/>
      <c r="BN152" s="469"/>
      <c r="BO152" s="469"/>
      <c r="BP152" s="469"/>
      <c r="BQ152" s="469"/>
      <c r="BR152" s="469"/>
      <c r="BS152" s="469"/>
    </row>
    <row r="153" spans="2:71" hidden="1" x14ac:dyDescent="0.25">
      <c r="B153" s="469"/>
      <c r="C153" s="469"/>
      <c r="D153" s="469"/>
      <c r="E153" s="469"/>
      <c r="F153" s="469"/>
      <c r="G153" s="469"/>
      <c r="H153" s="469"/>
      <c r="I153" s="469"/>
      <c r="J153" s="469"/>
      <c r="K153" s="469"/>
      <c r="L153" s="469"/>
      <c r="M153" s="469"/>
      <c r="N153" s="469"/>
      <c r="O153" s="469"/>
      <c r="P153" s="469"/>
      <c r="Q153" s="469"/>
      <c r="R153" s="469"/>
      <c r="S153" s="469"/>
      <c r="T153" s="469"/>
      <c r="U153" s="469"/>
      <c r="V153" s="469"/>
      <c r="W153" s="469"/>
      <c r="X153" s="469"/>
      <c r="Y153" s="469"/>
      <c r="Z153" s="469"/>
      <c r="AA153" s="469"/>
      <c r="AB153" s="469"/>
      <c r="AC153" s="469"/>
      <c r="AD153" s="469"/>
      <c r="AE153" s="469"/>
      <c r="AF153" s="469"/>
      <c r="AG153" s="469"/>
      <c r="AH153" s="469"/>
      <c r="AI153" s="469"/>
      <c r="AJ153" s="469"/>
      <c r="AK153" s="469"/>
      <c r="AL153" s="469"/>
      <c r="AM153" s="469"/>
      <c r="AN153" s="469"/>
      <c r="AO153" s="469"/>
      <c r="AP153" s="469"/>
      <c r="AQ153" s="469"/>
      <c r="AR153" s="469"/>
      <c r="AS153" s="469"/>
      <c r="AT153" s="469"/>
      <c r="AU153" s="469"/>
      <c r="AV153" s="469"/>
      <c r="AW153" s="469"/>
      <c r="AX153" s="469"/>
      <c r="AY153" s="469"/>
      <c r="AZ153" s="469"/>
      <c r="BA153" s="469"/>
      <c r="BB153" s="469"/>
      <c r="BC153" s="469"/>
      <c r="BD153" s="469"/>
      <c r="BE153" s="469"/>
      <c r="BF153" s="469"/>
      <c r="BG153" s="469"/>
      <c r="BH153" s="469"/>
      <c r="BI153" s="469"/>
      <c r="BJ153" s="469"/>
      <c r="BK153" s="469"/>
      <c r="BL153" s="469"/>
      <c r="BM153" s="469"/>
      <c r="BN153" s="469"/>
      <c r="BO153" s="469"/>
      <c r="BP153" s="469"/>
      <c r="BQ153" s="469"/>
      <c r="BR153" s="469"/>
      <c r="BS153" s="469"/>
    </row>
    <row r="154" spans="2:71" hidden="1" x14ac:dyDescent="0.25">
      <c r="B154" s="469"/>
      <c r="C154" s="469"/>
      <c r="D154" s="469"/>
      <c r="E154" s="469"/>
      <c r="F154" s="469"/>
      <c r="G154" s="469"/>
      <c r="H154" s="469"/>
      <c r="I154" s="469"/>
      <c r="J154" s="469"/>
      <c r="K154" s="469"/>
      <c r="L154" s="469"/>
      <c r="M154" s="469"/>
      <c r="N154" s="469"/>
      <c r="O154" s="469"/>
      <c r="P154" s="469"/>
      <c r="Q154" s="469"/>
      <c r="R154" s="469"/>
      <c r="S154" s="469"/>
      <c r="T154" s="469"/>
      <c r="U154" s="469"/>
      <c r="V154" s="469"/>
      <c r="W154" s="469"/>
      <c r="X154" s="469"/>
      <c r="Y154" s="469"/>
      <c r="Z154" s="469"/>
      <c r="AA154" s="469"/>
      <c r="AB154" s="469"/>
      <c r="AC154" s="469"/>
      <c r="AD154" s="469"/>
      <c r="AE154" s="469"/>
      <c r="AF154" s="469"/>
      <c r="AG154" s="469"/>
      <c r="AH154" s="469"/>
      <c r="AI154" s="469"/>
      <c r="AJ154" s="469"/>
      <c r="AK154" s="469"/>
      <c r="AL154" s="469"/>
      <c r="AM154" s="469"/>
      <c r="AN154" s="469"/>
      <c r="AO154" s="469"/>
      <c r="AP154" s="469"/>
      <c r="AQ154" s="469"/>
      <c r="AR154" s="469"/>
      <c r="AS154" s="469"/>
      <c r="AT154" s="469"/>
      <c r="AU154" s="469"/>
      <c r="AV154" s="469"/>
      <c r="AW154" s="469"/>
      <c r="AX154" s="469"/>
      <c r="AY154" s="469"/>
      <c r="AZ154" s="469"/>
      <c r="BA154" s="469"/>
      <c r="BB154" s="469"/>
      <c r="BC154" s="469"/>
      <c r="BD154" s="469"/>
      <c r="BE154" s="469"/>
      <c r="BF154" s="469"/>
      <c r="BG154" s="469"/>
      <c r="BH154" s="469"/>
      <c r="BI154" s="469"/>
      <c r="BJ154" s="469"/>
      <c r="BK154" s="469"/>
      <c r="BL154" s="469"/>
      <c r="BM154" s="469"/>
      <c r="BN154" s="469"/>
      <c r="BO154" s="469"/>
      <c r="BP154" s="469"/>
      <c r="BQ154" s="469"/>
      <c r="BR154" s="469"/>
      <c r="BS154" s="469"/>
    </row>
    <row r="155" spans="2:71" hidden="1" x14ac:dyDescent="0.25">
      <c r="B155" s="469"/>
      <c r="C155" s="469"/>
      <c r="D155" s="469"/>
      <c r="E155" s="469"/>
      <c r="F155" s="469"/>
      <c r="G155" s="469"/>
      <c r="H155" s="469"/>
      <c r="I155" s="469"/>
      <c r="J155" s="469"/>
      <c r="K155" s="469"/>
      <c r="L155" s="469"/>
      <c r="M155" s="469"/>
      <c r="N155" s="469"/>
      <c r="O155" s="469"/>
      <c r="P155" s="469"/>
      <c r="Q155" s="469"/>
      <c r="R155" s="469"/>
      <c r="S155" s="469"/>
      <c r="T155" s="469"/>
      <c r="U155" s="469"/>
      <c r="V155" s="469"/>
      <c r="W155" s="469"/>
      <c r="X155" s="469"/>
      <c r="Y155" s="469"/>
      <c r="Z155" s="469"/>
      <c r="AA155" s="469"/>
      <c r="AB155" s="469"/>
      <c r="AC155" s="469"/>
      <c r="AD155" s="469"/>
      <c r="AE155" s="469"/>
      <c r="AF155" s="469"/>
      <c r="AG155" s="469"/>
      <c r="AH155" s="469"/>
      <c r="AI155" s="469"/>
      <c r="AJ155" s="469"/>
      <c r="AK155" s="469"/>
      <c r="AL155" s="469"/>
      <c r="AM155" s="469"/>
      <c r="AN155" s="469"/>
      <c r="AO155" s="469"/>
      <c r="AP155" s="469"/>
      <c r="AQ155" s="469"/>
      <c r="AR155" s="469"/>
      <c r="AS155" s="469"/>
      <c r="AT155" s="469"/>
      <c r="AU155" s="469"/>
      <c r="AV155" s="469"/>
      <c r="AW155" s="469"/>
      <c r="AX155" s="469"/>
      <c r="AY155" s="469"/>
      <c r="AZ155" s="469"/>
      <c r="BA155" s="469"/>
      <c r="BB155" s="469"/>
      <c r="BC155" s="469"/>
      <c r="BD155" s="469"/>
      <c r="BE155" s="469"/>
      <c r="BF155" s="469"/>
      <c r="BG155" s="469"/>
      <c r="BH155" s="469"/>
      <c r="BI155" s="469"/>
      <c r="BJ155" s="469"/>
      <c r="BK155" s="469"/>
      <c r="BL155" s="469"/>
      <c r="BM155" s="469"/>
      <c r="BN155" s="469"/>
      <c r="BO155" s="469"/>
      <c r="BP155" s="469"/>
      <c r="BQ155" s="469"/>
      <c r="BR155" s="469"/>
      <c r="BS155" s="469"/>
    </row>
    <row r="156" spans="2:71" hidden="1" x14ac:dyDescent="0.25">
      <c r="B156" s="469"/>
      <c r="C156" s="469"/>
      <c r="D156" s="469"/>
      <c r="E156" s="469"/>
      <c r="F156" s="469"/>
      <c r="G156" s="469"/>
      <c r="H156" s="469"/>
      <c r="I156" s="469"/>
      <c r="J156" s="469"/>
      <c r="K156" s="469"/>
      <c r="L156" s="469"/>
      <c r="M156" s="469"/>
      <c r="N156" s="469"/>
      <c r="O156" s="469"/>
      <c r="P156" s="469"/>
      <c r="Q156" s="469"/>
      <c r="R156" s="469"/>
      <c r="S156" s="469"/>
      <c r="T156" s="469"/>
      <c r="U156" s="469"/>
      <c r="V156" s="469"/>
      <c r="W156" s="469"/>
      <c r="X156" s="469"/>
      <c r="Y156" s="469"/>
      <c r="Z156" s="469"/>
      <c r="AA156" s="469"/>
      <c r="AB156" s="469"/>
      <c r="AC156" s="469"/>
      <c r="AD156" s="469"/>
      <c r="AE156" s="469"/>
      <c r="AF156" s="469"/>
      <c r="AG156" s="469"/>
      <c r="AH156" s="469"/>
      <c r="AI156" s="469"/>
      <c r="AJ156" s="469"/>
      <c r="AK156" s="469"/>
      <c r="AL156" s="469"/>
      <c r="AM156" s="469"/>
      <c r="AN156" s="469"/>
      <c r="AO156" s="469"/>
      <c r="AP156" s="469"/>
      <c r="AQ156" s="469"/>
      <c r="AR156" s="469"/>
      <c r="AS156" s="469"/>
      <c r="AT156" s="469"/>
      <c r="AU156" s="469"/>
      <c r="AV156" s="469"/>
      <c r="AW156" s="469"/>
      <c r="AX156" s="469"/>
      <c r="AY156" s="469"/>
      <c r="AZ156" s="469"/>
      <c r="BA156" s="469"/>
      <c r="BB156" s="469"/>
      <c r="BC156" s="469"/>
      <c r="BD156" s="469"/>
      <c r="BE156" s="469"/>
      <c r="BF156" s="469"/>
      <c r="BG156" s="469"/>
      <c r="BH156" s="469"/>
      <c r="BI156" s="469"/>
      <c r="BJ156" s="469"/>
      <c r="BK156" s="469"/>
      <c r="BL156" s="469"/>
      <c r="BM156" s="469"/>
      <c r="BN156" s="469"/>
      <c r="BO156" s="469"/>
      <c r="BP156" s="469"/>
      <c r="BQ156" s="469"/>
      <c r="BR156" s="469"/>
      <c r="BS156" s="469"/>
    </row>
    <row r="157" spans="2:71" hidden="1" x14ac:dyDescent="0.25">
      <c r="B157" s="469"/>
      <c r="C157" s="469"/>
      <c r="D157" s="469"/>
      <c r="E157" s="469"/>
      <c r="F157" s="469"/>
      <c r="G157" s="469"/>
      <c r="H157" s="469"/>
      <c r="I157" s="469"/>
      <c r="J157" s="469"/>
      <c r="K157" s="469"/>
      <c r="L157" s="469"/>
      <c r="M157" s="469"/>
      <c r="N157" s="469"/>
      <c r="O157" s="469"/>
      <c r="P157" s="469"/>
      <c r="Q157" s="469"/>
      <c r="R157" s="469"/>
      <c r="S157" s="469"/>
      <c r="T157" s="469"/>
      <c r="U157" s="469"/>
      <c r="V157" s="469"/>
      <c r="W157" s="469"/>
      <c r="X157" s="469"/>
      <c r="Y157" s="469"/>
      <c r="Z157" s="469"/>
      <c r="AA157" s="469"/>
      <c r="AB157" s="469"/>
      <c r="AC157" s="469"/>
      <c r="AD157" s="469"/>
      <c r="AE157" s="469"/>
      <c r="AF157" s="469"/>
      <c r="AG157" s="469"/>
      <c r="AH157" s="469"/>
      <c r="AI157" s="469"/>
      <c r="AJ157" s="469"/>
      <c r="AK157" s="469"/>
      <c r="AL157" s="469"/>
      <c r="AM157" s="469"/>
      <c r="AN157" s="469"/>
      <c r="AO157" s="469"/>
      <c r="AP157" s="469"/>
      <c r="AQ157" s="469"/>
      <c r="AR157" s="469"/>
      <c r="AS157" s="469"/>
      <c r="AT157" s="469"/>
      <c r="AU157" s="469"/>
      <c r="AV157" s="469"/>
      <c r="AW157" s="469"/>
      <c r="AX157" s="469"/>
      <c r="AY157" s="469"/>
      <c r="AZ157" s="469"/>
      <c r="BA157" s="469"/>
      <c r="BB157" s="469"/>
      <c r="BC157" s="469"/>
      <c r="BD157" s="469"/>
      <c r="BE157" s="469"/>
      <c r="BF157" s="469"/>
      <c r="BG157" s="469"/>
      <c r="BH157" s="469"/>
      <c r="BI157" s="469"/>
      <c r="BJ157" s="469"/>
      <c r="BK157" s="469"/>
      <c r="BL157" s="469"/>
      <c r="BM157" s="469"/>
      <c r="BN157" s="469"/>
      <c r="BO157" s="469"/>
      <c r="BP157" s="469"/>
      <c r="BQ157" s="469"/>
      <c r="BR157" s="469"/>
      <c r="BS157" s="469"/>
    </row>
    <row r="158" spans="2:71" hidden="1" x14ac:dyDescent="0.25">
      <c r="B158" s="469"/>
      <c r="C158" s="469"/>
      <c r="D158" s="469"/>
      <c r="E158" s="469"/>
      <c r="F158" s="469"/>
      <c r="G158" s="469"/>
      <c r="H158" s="469"/>
      <c r="I158" s="469"/>
      <c r="J158" s="469"/>
      <c r="K158" s="469"/>
      <c r="L158" s="469"/>
      <c r="M158" s="469"/>
      <c r="N158" s="469"/>
      <c r="O158" s="469"/>
      <c r="P158" s="469"/>
      <c r="Q158" s="469"/>
      <c r="R158" s="469"/>
      <c r="S158" s="469"/>
      <c r="T158" s="469"/>
      <c r="U158" s="469"/>
      <c r="V158" s="469"/>
      <c r="W158" s="469"/>
      <c r="X158" s="469"/>
      <c r="Y158" s="469"/>
      <c r="Z158" s="469"/>
      <c r="AA158" s="469"/>
      <c r="AB158" s="469"/>
      <c r="AC158" s="469"/>
      <c r="AD158" s="469"/>
      <c r="AE158" s="469"/>
      <c r="AF158" s="469"/>
      <c r="AG158" s="469"/>
      <c r="AH158" s="469"/>
      <c r="AI158" s="469"/>
      <c r="AJ158" s="469"/>
      <c r="AK158" s="469"/>
      <c r="AL158" s="469"/>
      <c r="AM158" s="469"/>
      <c r="AN158" s="469"/>
      <c r="AO158" s="469"/>
      <c r="AP158" s="469"/>
      <c r="AQ158" s="469"/>
      <c r="AR158" s="469"/>
      <c r="AS158" s="469"/>
      <c r="AT158" s="469"/>
      <c r="AU158" s="469"/>
      <c r="AV158" s="469"/>
      <c r="AW158" s="469"/>
      <c r="AX158" s="469"/>
      <c r="AY158" s="469"/>
      <c r="AZ158" s="469"/>
      <c r="BA158" s="469"/>
      <c r="BB158" s="469"/>
      <c r="BC158" s="469"/>
      <c r="BD158" s="469"/>
      <c r="BE158" s="469"/>
      <c r="BF158" s="469"/>
      <c r="BG158" s="469"/>
      <c r="BH158" s="469"/>
      <c r="BI158" s="469"/>
      <c r="BJ158" s="469"/>
      <c r="BK158" s="469"/>
      <c r="BL158" s="469"/>
      <c r="BM158" s="469"/>
      <c r="BN158" s="469"/>
      <c r="BO158" s="469"/>
      <c r="BP158" s="469"/>
      <c r="BQ158" s="469"/>
      <c r="BR158" s="469"/>
      <c r="BS158" s="469"/>
    </row>
    <row r="159" spans="2:71" hidden="1" x14ac:dyDescent="0.25">
      <c r="B159" s="469"/>
      <c r="C159" s="469"/>
      <c r="D159" s="469"/>
      <c r="E159" s="469"/>
      <c r="F159" s="469"/>
      <c r="G159" s="469"/>
      <c r="H159" s="469"/>
      <c r="I159" s="469"/>
      <c r="J159" s="469"/>
      <c r="K159" s="469"/>
      <c r="L159" s="469"/>
      <c r="M159" s="469"/>
      <c r="N159" s="469"/>
      <c r="O159" s="469"/>
      <c r="P159" s="469"/>
      <c r="Q159" s="469"/>
      <c r="R159" s="469"/>
      <c r="S159" s="469"/>
      <c r="T159" s="469"/>
      <c r="U159" s="469"/>
      <c r="V159" s="469"/>
      <c r="W159" s="469"/>
      <c r="X159" s="469"/>
      <c r="Y159" s="469"/>
      <c r="Z159" s="469"/>
      <c r="AA159" s="469"/>
      <c r="AB159" s="469"/>
      <c r="AC159" s="469"/>
      <c r="AD159" s="469"/>
      <c r="AE159" s="469"/>
      <c r="AF159" s="469"/>
      <c r="AG159" s="469"/>
      <c r="AH159" s="469"/>
      <c r="AI159" s="469"/>
      <c r="AJ159" s="469"/>
      <c r="AK159" s="469"/>
      <c r="AL159" s="469"/>
      <c r="AM159" s="469"/>
      <c r="AN159" s="469"/>
      <c r="AO159" s="469"/>
      <c r="AP159" s="469"/>
      <c r="AQ159" s="469"/>
      <c r="AR159" s="469"/>
      <c r="AS159" s="469"/>
      <c r="AT159" s="469"/>
      <c r="AU159" s="469"/>
      <c r="AV159" s="469"/>
      <c r="AW159" s="469"/>
      <c r="AX159" s="469"/>
      <c r="AY159" s="469"/>
      <c r="AZ159" s="469"/>
      <c r="BA159" s="469"/>
      <c r="BB159" s="469"/>
      <c r="BC159" s="469"/>
      <c r="BD159" s="469"/>
      <c r="BE159" s="469"/>
      <c r="BF159" s="469"/>
      <c r="BG159" s="469"/>
      <c r="BH159" s="469"/>
      <c r="BI159" s="469"/>
      <c r="BJ159" s="469"/>
      <c r="BK159" s="469"/>
      <c r="BL159" s="469"/>
      <c r="BM159" s="469"/>
      <c r="BN159" s="469"/>
      <c r="BO159" s="469"/>
      <c r="BP159" s="469"/>
      <c r="BQ159" s="469"/>
      <c r="BR159" s="469"/>
      <c r="BS159" s="469"/>
    </row>
    <row r="160" spans="2:71" hidden="1" x14ac:dyDescent="0.25">
      <c r="B160" s="469"/>
      <c r="C160" s="469"/>
      <c r="D160" s="469"/>
      <c r="E160" s="469"/>
      <c r="F160" s="469"/>
      <c r="G160" s="469"/>
      <c r="H160" s="469"/>
      <c r="I160" s="469"/>
      <c r="J160" s="469"/>
      <c r="K160" s="469"/>
      <c r="L160" s="469"/>
      <c r="M160" s="469"/>
      <c r="N160" s="469"/>
      <c r="O160" s="469"/>
      <c r="P160" s="469"/>
      <c r="Q160" s="469"/>
      <c r="R160" s="469"/>
      <c r="S160" s="469"/>
      <c r="T160" s="469"/>
      <c r="U160" s="469"/>
      <c r="V160" s="469"/>
      <c r="W160" s="469"/>
      <c r="X160" s="469"/>
      <c r="Y160" s="469"/>
      <c r="Z160" s="469"/>
      <c r="AA160" s="469"/>
      <c r="AB160" s="469"/>
      <c r="AC160" s="469"/>
      <c r="AD160" s="469"/>
      <c r="AE160" s="469"/>
      <c r="AF160" s="469"/>
      <c r="AG160" s="469"/>
      <c r="AH160" s="469"/>
      <c r="AI160" s="469"/>
      <c r="AJ160" s="469"/>
      <c r="AK160" s="469"/>
      <c r="AL160" s="469"/>
      <c r="AM160" s="469"/>
      <c r="AN160" s="469"/>
      <c r="AO160" s="469"/>
      <c r="AP160" s="469"/>
      <c r="AQ160" s="469"/>
      <c r="AR160" s="469"/>
      <c r="AS160" s="469"/>
      <c r="AT160" s="469"/>
      <c r="AU160" s="469"/>
      <c r="AV160" s="469"/>
      <c r="AW160" s="469"/>
      <c r="AX160" s="469"/>
      <c r="AY160" s="469"/>
      <c r="AZ160" s="469"/>
      <c r="BA160" s="469"/>
      <c r="BB160" s="469"/>
      <c r="BC160" s="469"/>
      <c r="BD160" s="469"/>
      <c r="BE160" s="469"/>
      <c r="BF160" s="469"/>
      <c r="BG160" s="469"/>
      <c r="BH160" s="469"/>
      <c r="BI160" s="469"/>
      <c r="BJ160" s="469"/>
      <c r="BK160" s="469"/>
      <c r="BL160" s="469"/>
      <c r="BM160" s="469"/>
      <c r="BN160" s="469"/>
      <c r="BO160" s="469"/>
      <c r="BP160" s="469"/>
      <c r="BQ160" s="469"/>
      <c r="BR160" s="469"/>
      <c r="BS160" s="469"/>
    </row>
    <row r="161" spans="2:71" hidden="1" x14ac:dyDescent="0.25">
      <c r="B161" s="469"/>
      <c r="C161" s="469"/>
      <c r="D161" s="469"/>
      <c r="E161" s="469"/>
      <c r="F161" s="469"/>
      <c r="G161" s="469"/>
      <c r="H161" s="469"/>
      <c r="I161" s="469"/>
      <c r="J161" s="469"/>
      <c r="K161" s="469"/>
      <c r="L161" s="469"/>
      <c r="M161" s="469"/>
      <c r="N161" s="469"/>
      <c r="O161" s="469"/>
      <c r="P161" s="469"/>
      <c r="Q161" s="469"/>
      <c r="R161" s="469"/>
      <c r="S161" s="469"/>
      <c r="T161" s="469"/>
      <c r="U161" s="469"/>
      <c r="V161" s="469"/>
      <c r="W161" s="469"/>
      <c r="X161" s="469"/>
      <c r="Y161" s="469"/>
      <c r="Z161" s="469"/>
      <c r="AA161" s="469"/>
      <c r="AB161" s="469"/>
      <c r="AC161" s="469"/>
      <c r="AD161" s="469"/>
      <c r="AE161" s="469"/>
      <c r="AF161" s="469"/>
      <c r="AG161" s="469"/>
      <c r="AH161" s="469"/>
      <c r="AI161" s="469"/>
      <c r="AJ161" s="469"/>
      <c r="AK161" s="469"/>
      <c r="AL161" s="469"/>
      <c r="AM161" s="469"/>
      <c r="AN161" s="469"/>
      <c r="AO161" s="469"/>
      <c r="AP161" s="469"/>
      <c r="AQ161" s="469"/>
      <c r="AR161" s="469"/>
      <c r="AS161" s="469"/>
      <c r="AT161" s="469"/>
      <c r="AU161" s="469"/>
      <c r="AV161" s="469"/>
      <c r="AW161" s="469"/>
      <c r="AX161" s="469"/>
      <c r="AY161" s="469"/>
      <c r="AZ161" s="469"/>
      <c r="BA161" s="469"/>
      <c r="BB161" s="469"/>
      <c r="BC161" s="469"/>
      <c r="BD161" s="469"/>
      <c r="BE161" s="469"/>
      <c r="BF161" s="469"/>
      <c r="BG161" s="469"/>
      <c r="BH161" s="469"/>
      <c r="BI161" s="469"/>
      <c r="BJ161" s="469"/>
      <c r="BK161" s="469"/>
      <c r="BL161" s="469"/>
      <c r="BM161" s="469"/>
      <c r="BN161" s="469"/>
      <c r="BO161" s="469"/>
      <c r="BP161" s="469"/>
      <c r="BQ161" s="469"/>
      <c r="BR161" s="469"/>
      <c r="BS161" s="469"/>
    </row>
    <row r="162" spans="2:71" hidden="1" x14ac:dyDescent="0.25">
      <c r="B162" s="469"/>
      <c r="C162" s="469"/>
      <c r="D162" s="469"/>
      <c r="E162" s="469"/>
      <c r="F162" s="469"/>
      <c r="G162" s="469"/>
      <c r="H162" s="469"/>
      <c r="I162" s="469"/>
      <c r="J162" s="469"/>
      <c r="K162" s="469"/>
      <c r="L162" s="469"/>
      <c r="M162" s="469"/>
      <c r="N162" s="469"/>
      <c r="O162" s="469"/>
      <c r="P162" s="469"/>
      <c r="Q162" s="469"/>
      <c r="R162" s="469"/>
      <c r="S162" s="469"/>
      <c r="T162" s="469"/>
      <c r="U162" s="469"/>
      <c r="V162" s="469"/>
      <c r="W162" s="469"/>
      <c r="X162" s="469"/>
      <c r="Y162" s="469"/>
      <c r="Z162" s="469"/>
      <c r="AA162" s="469"/>
      <c r="AB162" s="469"/>
      <c r="AC162" s="469"/>
      <c r="AD162" s="469"/>
      <c r="AE162" s="469"/>
      <c r="AF162" s="469"/>
      <c r="AG162" s="469"/>
      <c r="AH162" s="469"/>
      <c r="AI162" s="469"/>
      <c r="AJ162" s="469"/>
      <c r="AK162" s="469"/>
      <c r="AL162" s="469"/>
      <c r="AM162" s="469"/>
      <c r="AN162" s="469"/>
      <c r="AO162" s="469"/>
      <c r="AP162" s="469"/>
      <c r="AQ162" s="469"/>
      <c r="AR162" s="469"/>
      <c r="AS162" s="469"/>
      <c r="AT162" s="469"/>
      <c r="AU162" s="469"/>
      <c r="AV162" s="469"/>
      <c r="AW162" s="469"/>
      <c r="AX162" s="469"/>
      <c r="AY162" s="469"/>
      <c r="AZ162" s="469"/>
      <c r="BA162" s="469"/>
      <c r="BB162" s="469"/>
      <c r="BC162" s="469"/>
      <c r="BD162" s="469"/>
      <c r="BE162" s="469"/>
      <c r="BF162" s="469"/>
      <c r="BG162" s="469"/>
      <c r="BH162" s="469"/>
      <c r="BI162" s="469"/>
      <c r="BJ162" s="469"/>
      <c r="BK162" s="469"/>
      <c r="BL162" s="469"/>
      <c r="BM162" s="469"/>
      <c r="BN162" s="469"/>
      <c r="BO162" s="469"/>
      <c r="BP162" s="469"/>
      <c r="BQ162" s="469"/>
      <c r="BR162" s="469"/>
      <c r="BS162" s="469"/>
    </row>
    <row r="163" spans="2:71" hidden="1" x14ac:dyDescent="0.25">
      <c r="B163" s="469"/>
      <c r="C163" s="469"/>
      <c r="D163" s="469"/>
      <c r="E163" s="469"/>
      <c r="F163" s="469"/>
      <c r="G163" s="469"/>
      <c r="H163" s="469"/>
      <c r="I163" s="469"/>
      <c r="J163" s="469"/>
      <c r="K163" s="469"/>
      <c r="L163" s="469"/>
      <c r="M163" s="469"/>
      <c r="N163" s="469"/>
      <c r="O163" s="469"/>
      <c r="P163" s="469"/>
      <c r="Q163" s="469"/>
      <c r="R163" s="469"/>
      <c r="S163" s="469"/>
      <c r="T163" s="469"/>
      <c r="U163" s="469"/>
      <c r="V163" s="469"/>
      <c r="W163" s="469"/>
      <c r="X163" s="469"/>
      <c r="Y163" s="469"/>
      <c r="Z163" s="469"/>
      <c r="AA163" s="469"/>
      <c r="AB163" s="469"/>
      <c r="AC163" s="469"/>
      <c r="AD163" s="469"/>
      <c r="AE163" s="469"/>
      <c r="AF163" s="469"/>
      <c r="AG163" s="469"/>
      <c r="AH163" s="469"/>
      <c r="AI163" s="469"/>
      <c r="AJ163" s="469"/>
      <c r="AK163" s="469"/>
      <c r="AL163" s="469"/>
      <c r="AM163" s="469"/>
      <c r="AN163" s="469"/>
      <c r="AO163" s="469"/>
      <c r="AP163" s="469"/>
      <c r="AQ163" s="469"/>
      <c r="AR163" s="469"/>
      <c r="AS163" s="469"/>
      <c r="AT163" s="469"/>
      <c r="AU163" s="469"/>
      <c r="AV163" s="469"/>
      <c r="AW163" s="469"/>
      <c r="AX163" s="469"/>
      <c r="AY163" s="469"/>
      <c r="AZ163" s="469"/>
      <c r="BA163" s="469"/>
      <c r="BB163" s="469"/>
      <c r="BC163" s="469"/>
      <c r="BD163" s="469"/>
      <c r="BE163" s="469"/>
      <c r="BF163" s="469"/>
      <c r="BG163" s="469"/>
      <c r="BH163" s="469"/>
      <c r="BI163" s="469"/>
      <c r="BJ163" s="469"/>
      <c r="BK163" s="469"/>
      <c r="BL163" s="469"/>
      <c r="BM163" s="469"/>
      <c r="BN163" s="469"/>
      <c r="BO163" s="469"/>
      <c r="BP163" s="469"/>
      <c r="BQ163" s="469"/>
      <c r="BR163" s="469"/>
      <c r="BS163" s="469"/>
    </row>
    <row r="164" spans="2:71" hidden="1" x14ac:dyDescent="0.25">
      <c r="B164" s="469"/>
      <c r="C164" s="469"/>
      <c r="D164" s="469"/>
      <c r="E164" s="469"/>
      <c r="F164" s="469"/>
      <c r="G164" s="469"/>
      <c r="H164" s="469"/>
      <c r="I164" s="469"/>
      <c r="J164" s="469"/>
      <c r="K164" s="469"/>
      <c r="L164" s="469"/>
      <c r="M164" s="469"/>
      <c r="N164" s="469"/>
      <c r="O164" s="469"/>
      <c r="P164" s="469"/>
      <c r="Q164" s="469"/>
      <c r="R164" s="469"/>
      <c r="S164" s="469"/>
      <c r="T164" s="469"/>
      <c r="U164" s="469"/>
      <c r="V164" s="469"/>
      <c r="W164" s="469"/>
      <c r="X164" s="469"/>
      <c r="Y164" s="469"/>
      <c r="Z164" s="469"/>
      <c r="AA164" s="469"/>
      <c r="AB164" s="469"/>
      <c r="AC164" s="469"/>
      <c r="AD164" s="469"/>
      <c r="AE164" s="469"/>
      <c r="AF164" s="469"/>
      <c r="AG164" s="469"/>
      <c r="AH164" s="469"/>
      <c r="AI164" s="469"/>
      <c r="AJ164" s="469"/>
      <c r="AK164" s="469"/>
      <c r="AL164" s="469"/>
      <c r="AM164" s="469"/>
      <c r="AN164" s="469"/>
      <c r="AO164" s="469"/>
      <c r="AP164" s="469"/>
      <c r="AQ164" s="469"/>
      <c r="AR164" s="469"/>
      <c r="AS164" s="469"/>
      <c r="AT164" s="469"/>
      <c r="AU164" s="469"/>
      <c r="AV164" s="469"/>
      <c r="AW164" s="469"/>
      <c r="AX164" s="469"/>
      <c r="AY164" s="469"/>
      <c r="AZ164" s="469"/>
      <c r="BA164" s="469"/>
      <c r="BB164" s="469"/>
      <c r="BC164" s="469"/>
      <c r="BD164" s="469"/>
      <c r="BE164" s="469"/>
      <c r="BF164" s="469"/>
      <c r="BG164" s="469"/>
      <c r="BH164" s="469"/>
      <c r="BI164" s="469"/>
      <c r="BJ164" s="469"/>
      <c r="BK164" s="469"/>
      <c r="BL164" s="469"/>
      <c r="BM164" s="469"/>
      <c r="BN164" s="469"/>
      <c r="BO164" s="469"/>
      <c r="BP164" s="469"/>
      <c r="BQ164" s="469"/>
      <c r="BR164" s="469"/>
      <c r="BS164" s="469"/>
    </row>
    <row r="165" spans="2:71" hidden="1" x14ac:dyDescent="0.25">
      <c r="B165" s="469"/>
      <c r="C165" s="469"/>
      <c r="D165" s="469"/>
      <c r="E165" s="469"/>
      <c r="F165" s="469"/>
      <c r="G165" s="469"/>
      <c r="H165" s="469"/>
      <c r="I165" s="469"/>
      <c r="J165" s="469"/>
      <c r="K165" s="469"/>
      <c r="L165" s="469"/>
      <c r="M165" s="469"/>
      <c r="N165" s="469"/>
      <c r="O165" s="469"/>
      <c r="P165" s="469"/>
      <c r="Q165" s="469"/>
      <c r="R165" s="469"/>
      <c r="S165" s="469"/>
      <c r="T165" s="469"/>
      <c r="U165" s="469"/>
      <c r="V165" s="469"/>
      <c r="W165" s="469"/>
      <c r="X165" s="469"/>
      <c r="Y165" s="469"/>
      <c r="Z165" s="469"/>
      <c r="AA165" s="469"/>
      <c r="AB165" s="469"/>
      <c r="AC165" s="469"/>
      <c r="AD165" s="469"/>
      <c r="AE165" s="469"/>
      <c r="AF165" s="469"/>
      <c r="AG165" s="469"/>
      <c r="AH165" s="469"/>
      <c r="AI165" s="469"/>
      <c r="AJ165" s="469"/>
      <c r="AK165" s="469"/>
      <c r="AL165" s="469"/>
      <c r="AM165" s="469"/>
      <c r="AN165" s="469"/>
      <c r="AO165" s="469"/>
      <c r="AP165" s="469"/>
      <c r="AQ165" s="469"/>
      <c r="AR165" s="469"/>
      <c r="AS165" s="469"/>
      <c r="AT165" s="469"/>
      <c r="AU165" s="469"/>
      <c r="AV165" s="469"/>
      <c r="AW165" s="469"/>
      <c r="AX165" s="469"/>
      <c r="AY165" s="469"/>
      <c r="AZ165" s="469"/>
      <c r="BA165" s="469"/>
      <c r="BB165" s="469"/>
      <c r="BC165" s="469"/>
      <c r="BD165" s="469"/>
      <c r="BE165" s="469"/>
      <c r="BF165" s="469"/>
      <c r="BG165" s="469"/>
      <c r="BH165" s="469"/>
      <c r="BI165" s="469"/>
      <c r="BJ165" s="469"/>
      <c r="BK165" s="469"/>
      <c r="BL165" s="469"/>
      <c r="BM165" s="469"/>
      <c r="BN165" s="469"/>
      <c r="BO165" s="469"/>
      <c r="BP165" s="469"/>
      <c r="BQ165" s="469"/>
      <c r="BR165" s="469"/>
      <c r="BS165" s="469"/>
    </row>
    <row r="166" spans="2:71" hidden="1" x14ac:dyDescent="0.25">
      <c r="B166" s="469"/>
      <c r="C166" s="469"/>
      <c r="D166" s="469"/>
      <c r="E166" s="469"/>
      <c r="F166" s="469"/>
      <c r="G166" s="469"/>
      <c r="H166" s="469"/>
      <c r="I166" s="469"/>
      <c r="J166" s="469"/>
      <c r="K166" s="469"/>
      <c r="L166" s="469"/>
      <c r="M166" s="469"/>
      <c r="N166" s="469"/>
      <c r="O166" s="469"/>
      <c r="P166" s="469"/>
      <c r="Q166" s="469"/>
      <c r="R166" s="469"/>
      <c r="S166" s="469"/>
      <c r="T166" s="469"/>
      <c r="U166" s="469"/>
      <c r="V166" s="469"/>
      <c r="W166" s="469"/>
      <c r="X166" s="469"/>
      <c r="Y166" s="469"/>
      <c r="Z166" s="469"/>
      <c r="AA166" s="469"/>
      <c r="AB166" s="469"/>
      <c r="AC166" s="469"/>
      <c r="AD166" s="469"/>
      <c r="AE166" s="469"/>
      <c r="AF166" s="469"/>
      <c r="AG166" s="469"/>
      <c r="AH166" s="469"/>
      <c r="AI166" s="469"/>
      <c r="AJ166" s="469"/>
      <c r="AK166" s="469"/>
      <c r="AL166" s="469"/>
      <c r="AM166" s="469"/>
      <c r="AN166" s="469"/>
      <c r="AO166" s="469"/>
      <c r="AP166" s="469"/>
      <c r="AQ166" s="469"/>
      <c r="AR166" s="469"/>
      <c r="AS166" s="469"/>
      <c r="AT166" s="469"/>
      <c r="AU166" s="469"/>
      <c r="AV166" s="469"/>
      <c r="AW166" s="469"/>
      <c r="AX166" s="469"/>
      <c r="AY166" s="469"/>
      <c r="AZ166" s="469"/>
      <c r="BA166" s="469"/>
      <c r="BB166" s="469"/>
      <c r="BC166" s="469"/>
      <c r="BD166" s="469"/>
      <c r="BE166" s="469"/>
      <c r="BF166" s="469"/>
      <c r="BG166" s="469"/>
      <c r="BH166" s="469"/>
      <c r="BI166" s="469"/>
      <c r="BJ166" s="469"/>
      <c r="BK166" s="469"/>
      <c r="BL166" s="469"/>
      <c r="BM166" s="469"/>
      <c r="BN166" s="469"/>
      <c r="BO166" s="469"/>
      <c r="BP166" s="469"/>
      <c r="BQ166" s="469"/>
      <c r="BR166" s="469"/>
      <c r="BS166" s="469"/>
    </row>
    <row r="167" spans="2:71" hidden="1" x14ac:dyDescent="0.25">
      <c r="B167" s="469"/>
      <c r="C167" s="469"/>
      <c r="D167" s="469"/>
      <c r="E167" s="469"/>
      <c r="F167" s="469"/>
      <c r="G167" s="469"/>
      <c r="H167" s="469"/>
      <c r="I167" s="469"/>
      <c r="J167" s="469"/>
      <c r="K167" s="469"/>
      <c r="L167" s="469"/>
      <c r="M167" s="469"/>
      <c r="N167" s="469"/>
      <c r="O167" s="469"/>
      <c r="P167" s="469"/>
      <c r="Q167" s="469"/>
      <c r="R167" s="469"/>
      <c r="S167" s="469"/>
      <c r="T167" s="469"/>
      <c r="U167" s="469"/>
      <c r="V167" s="469"/>
      <c r="W167" s="469"/>
      <c r="X167" s="469"/>
      <c r="Y167" s="469"/>
      <c r="Z167" s="469"/>
      <c r="AA167" s="469"/>
      <c r="AB167" s="469"/>
      <c r="AC167" s="469"/>
      <c r="AD167" s="469"/>
      <c r="AE167" s="469"/>
      <c r="AF167" s="469"/>
      <c r="AG167" s="469"/>
      <c r="AH167" s="469"/>
      <c r="AI167" s="469"/>
      <c r="AJ167" s="469"/>
      <c r="AK167" s="469"/>
      <c r="AL167" s="469"/>
      <c r="AM167" s="469"/>
      <c r="AN167" s="469"/>
      <c r="AO167" s="469"/>
      <c r="AP167" s="469"/>
      <c r="AQ167" s="469"/>
      <c r="AR167" s="469"/>
      <c r="AS167" s="469"/>
      <c r="AT167" s="469"/>
      <c r="AU167" s="469"/>
      <c r="AV167" s="469"/>
      <c r="AW167" s="469"/>
      <c r="AX167" s="469"/>
      <c r="AY167" s="469"/>
      <c r="AZ167" s="469"/>
      <c r="BA167" s="469"/>
      <c r="BB167" s="469"/>
      <c r="BC167" s="469"/>
      <c r="BD167" s="469"/>
      <c r="BE167" s="469"/>
      <c r="BF167" s="469"/>
      <c r="BG167" s="469"/>
      <c r="BH167" s="469"/>
      <c r="BI167" s="469"/>
      <c r="BJ167" s="469"/>
      <c r="BK167" s="469"/>
      <c r="BL167" s="469"/>
      <c r="BM167" s="469"/>
      <c r="BN167" s="469"/>
      <c r="BO167" s="469"/>
      <c r="BP167" s="469"/>
      <c r="BQ167" s="469"/>
      <c r="BR167" s="469"/>
      <c r="BS167" s="469"/>
    </row>
    <row r="168" spans="2:71" hidden="1" x14ac:dyDescent="0.25">
      <c r="B168" s="469"/>
      <c r="C168" s="469"/>
      <c r="D168" s="469"/>
      <c r="E168" s="469"/>
      <c r="F168" s="469"/>
      <c r="G168" s="469"/>
      <c r="H168" s="469"/>
      <c r="I168" s="469"/>
      <c r="J168" s="469"/>
      <c r="K168" s="469"/>
      <c r="L168" s="469"/>
      <c r="M168" s="469"/>
      <c r="N168" s="469"/>
      <c r="O168" s="469"/>
      <c r="P168" s="469"/>
      <c r="Q168" s="469"/>
      <c r="R168" s="469"/>
      <c r="S168" s="469"/>
      <c r="T168" s="469"/>
      <c r="U168" s="469"/>
      <c r="V168" s="469"/>
      <c r="W168" s="469"/>
      <c r="X168" s="469"/>
      <c r="Y168" s="469"/>
      <c r="Z168" s="469"/>
      <c r="AA168" s="469"/>
      <c r="AB168" s="469"/>
      <c r="AC168" s="469"/>
      <c r="AD168" s="469"/>
      <c r="AE168" s="469"/>
      <c r="AF168" s="469"/>
      <c r="AG168" s="469"/>
      <c r="AH168" s="469"/>
      <c r="AI168" s="469"/>
      <c r="AJ168" s="469"/>
      <c r="AK168" s="469"/>
      <c r="AL168" s="469"/>
      <c r="AM168" s="469"/>
      <c r="AN168" s="469"/>
      <c r="AO168" s="469"/>
      <c r="AP168" s="469"/>
      <c r="AQ168" s="469"/>
      <c r="AR168" s="469"/>
      <c r="AS168" s="469"/>
      <c r="AT168" s="469"/>
      <c r="AU168" s="469"/>
      <c r="AV168" s="469"/>
      <c r="AW168" s="469"/>
      <c r="AX168" s="469"/>
      <c r="AY168" s="469"/>
      <c r="AZ168" s="469"/>
      <c r="BA168" s="469"/>
      <c r="BB168" s="469"/>
      <c r="BC168" s="469"/>
      <c r="BD168" s="469"/>
      <c r="BE168" s="469"/>
      <c r="BF168" s="469"/>
      <c r="BG168" s="469"/>
      <c r="BH168" s="469"/>
      <c r="BI168" s="469"/>
      <c r="BJ168" s="469"/>
      <c r="BK168" s="469"/>
      <c r="BL168" s="469"/>
      <c r="BM168" s="469"/>
      <c r="BN168" s="469"/>
      <c r="BO168" s="469"/>
      <c r="BP168" s="469"/>
      <c r="BQ168" s="469"/>
      <c r="BR168" s="469"/>
      <c r="BS168" s="469"/>
    </row>
    <row r="169" spans="2:71" hidden="1" x14ac:dyDescent="0.25">
      <c r="B169" s="469"/>
      <c r="C169" s="469"/>
      <c r="D169" s="469"/>
      <c r="E169" s="469"/>
      <c r="F169" s="469"/>
      <c r="G169" s="469"/>
      <c r="H169" s="469"/>
      <c r="I169" s="469"/>
      <c r="J169" s="469"/>
      <c r="K169" s="469"/>
      <c r="L169" s="469"/>
      <c r="M169" s="469"/>
      <c r="N169" s="469"/>
      <c r="O169" s="469"/>
      <c r="P169" s="469"/>
      <c r="Q169" s="469"/>
      <c r="R169" s="469"/>
      <c r="S169" s="469"/>
      <c r="T169" s="469"/>
      <c r="U169" s="469"/>
      <c r="V169" s="469"/>
      <c r="W169" s="469"/>
      <c r="X169" s="469"/>
      <c r="Y169" s="469"/>
      <c r="Z169" s="469"/>
      <c r="AA169" s="469"/>
      <c r="AB169" s="469"/>
      <c r="AC169" s="469"/>
      <c r="AD169" s="469"/>
      <c r="AE169" s="469"/>
      <c r="AF169" s="469"/>
      <c r="AG169" s="469"/>
      <c r="AH169" s="469"/>
      <c r="AI169" s="469"/>
      <c r="AJ169" s="469"/>
      <c r="AK169" s="469"/>
      <c r="AL169" s="469"/>
      <c r="AM169" s="469"/>
      <c r="AN169" s="469"/>
      <c r="AO169" s="469"/>
      <c r="AP169" s="469"/>
      <c r="AQ169" s="469"/>
      <c r="AR169" s="469"/>
      <c r="AS169" s="469"/>
      <c r="AT169" s="469"/>
      <c r="AU169" s="469"/>
      <c r="AV169" s="469"/>
      <c r="AW169" s="469"/>
      <c r="AX169" s="469"/>
      <c r="AY169" s="469"/>
      <c r="AZ169" s="469"/>
      <c r="BA169" s="469"/>
      <c r="BB169" s="469"/>
      <c r="BC169" s="469"/>
      <c r="BD169" s="469"/>
      <c r="BE169" s="469"/>
      <c r="BF169" s="469"/>
      <c r="BG169" s="469"/>
      <c r="BH169" s="469"/>
      <c r="BI169" s="469"/>
      <c r="BJ169" s="469"/>
      <c r="BK169" s="469"/>
      <c r="BL169" s="469"/>
      <c r="BM169" s="469"/>
      <c r="BN169" s="469"/>
      <c r="BO169" s="469"/>
      <c r="BP169" s="469"/>
      <c r="BQ169" s="469"/>
      <c r="BR169" s="469"/>
      <c r="BS169" s="469"/>
    </row>
    <row r="170" spans="2:71" hidden="1" x14ac:dyDescent="0.25">
      <c r="B170" s="469"/>
      <c r="C170" s="469"/>
      <c r="D170" s="469"/>
      <c r="E170" s="469"/>
      <c r="F170" s="469"/>
      <c r="G170" s="469"/>
      <c r="H170" s="469"/>
      <c r="I170" s="469"/>
      <c r="J170" s="469"/>
      <c r="K170" s="469"/>
      <c r="L170" s="469"/>
      <c r="M170" s="469"/>
      <c r="N170" s="469"/>
      <c r="O170" s="469"/>
      <c r="P170" s="469"/>
      <c r="Q170" s="469"/>
      <c r="R170" s="469"/>
      <c r="S170" s="469"/>
      <c r="T170" s="469"/>
      <c r="U170" s="469"/>
      <c r="V170" s="469"/>
      <c r="W170" s="469"/>
      <c r="X170" s="469"/>
      <c r="Y170" s="469"/>
      <c r="Z170" s="469"/>
      <c r="AA170" s="469"/>
      <c r="AB170" s="469"/>
      <c r="AC170" s="469"/>
      <c r="AD170" s="469"/>
      <c r="AE170" s="469"/>
      <c r="AF170" s="469"/>
      <c r="AG170" s="469"/>
      <c r="AH170" s="469"/>
      <c r="AI170" s="469"/>
      <c r="AJ170" s="469"/>
      <c r="AK170" s="469"/>
      <c r="AL170" s="469"/>
      <c r="AM170" s="469"/>
      <c r="AN170" s="469"/>
      <c r="AO170" s="469"/>
      <c r="AP170" s="469"/>
      <c r="AQ170" s="469"/>
      <c r="AR170" s="469"/>
      <c r="AS170" s="469"/>
      <c r="AT170" s="469"/>
      <c r="AU170" s="469"/>
      <c r="AV170" s="469"/>
      <c r="AW170" s="469"/>
      <c r="AX170" s="469"/>
      <c r="AY170" s="469"/>
      <c r="AZ170" s="469"/>
      <c r="BA170" s="469"/>
      <c r="BB170" s="469"/>
      <c r="BC170" s="469"/>
      <c r="BD170" s="469"/>
      <c r="BE170" s="469"/>
      <c r="BF170" s="469"/>
      <c r="BG170" s="469"/>
      <c r="BH170" s="469"/>
      <c r="BI170" s="469"/>
      <c r="BJ170" s="469"/>
      <c r="BK170" s="469"/>
      <c r="BL170" s="469"/>
      <c r="BM170" s="469"/>
      <c r="BN170" s="469"/>
      <c r="BO170" s="469"/>
      <c r="BP170" s="469"/>
      <c r="BQ170" s="469"/>
      <c r="BR170" s="469"/>
      <c r="BS170" s="469"/>
    </row>
    <row r="171" spans="2:71" hidden="1" x14ac:dyDescent="0.25">
      <c r="B171" s="469"/>
      <c r="C171" s="469"/>
      <c r="D171" s="469"/>
      <c r="E171" s="469"/>
      <c r="F171" s="469"/>
      <c r="G171" s="469"/>
      <c r="H171" s="469"/>
      <c r="I171" s="469"/>
      <c r="J171" s="469"/>
      <c r="K171" s="469"/>
      <c r="L171" s="469"/>
      <c r="M171" s="469"/>
      <c r="N171" s="469"/>
      <c r="O171" s="469"/>
      <c r="P171" s="469"/>
      <c r="Q171" s="469"/>
      <c r="R171" s="469"/>
      <c r="S171" s="469"/>
      <c r="T171" s="469"/>
      <c r="U171" s="469"/>
      <c r="V171" s="469"/>
      <c r="W171" s="469"/>
      <c r="X171" s="469"/>
      <c r="Y171" s="469"/>
      <c r="Z171" s="469"/>
      <c r="AA171" s="469"/>
      <c r="AB171" s="469"/>
      <c r="AC171" s="469"/>
      <c r="AD171" s="469"/>
      <c r="AE171" s="469"/>
      <c r="AF171" s="469"/>
      <c r="AG171" s="469"/>
      <c r="AH171" s="469"/>
      <c r="AI171" s="469"/>
      <c r="AJ171" s="469"/>
      <c r="AK171" s="469"/>
      <c r="AL171" s="469"/>
      <c r="AM171" s="469"/>
      <c r="AN171" s="469"/>
      <c r="AO171" s="469"/>
      <c r="AP171" s="469"/>
      <c r="AQ171" s="469"/>
      <c r="AR171" s="469"/>
      <c r="AS171" s="469"/>
      <c r="AT171" s="469"/>
      <c r="AU171" s="469"/>
      <c r="AV171" s="469"/>
      <c r="AW171" s="469"/>
      <c r="AX171" s="469"/>
      <c r="AY171" s="469"/>
      <c r="AZ171" s="469"/>
      <c r="BA171" s="469"/>
      <c r="BB171" s="469"/>
      <c r="BC171" s="469"/>
      <c r="BD171" s="469"/>
      <c r="BE171" s="469"/>
      <c r="BF171" s="469"/>
      <c r="BG171" s="469"/>
      <c r="BH171" s="469"/>
      <c r="BI171" s="469"/>
      <c r="BJ171" s="469"/>
      <c r="BK171" s="469"/>
      <c r="BL171" s="469"/>
      <c r="BM171" s="469"/>
      <c r="BN171" s="469"/>
      <c r="BO171" s="469"/>
      <c r="BP171" s="469"/>
      <c r="BQ171" s="469"/>
      <c r="BR171" s="469"/>
      <c r="BS171" s="469"/>
    </row>
    <row r="172" spans="2:71" hidden="1" x14ac:dyDescent="0.25">
      <c r="B172" s="469"/>
      <c r="C172" s="469"/>
      <c r="D172" s="469"/>
      <c r="E172" s="469"/>
      <c r="F172" s="469"/>
      <c r="G172" s="469"/>
      <c r="H172" s="469"/>
      <c r="I172" s="469"/>
      <c r="J172" s="469"/>
      <c r="K172" s="469"/>
      <c r="L172" s="469"/>
      <c r="M172" s="469"/>
      <c r="N172" s="469"/>
      <c r="O172" s="469"/>
      <c r="P172" s="469"/>
      <c r="Q172" s="469"/>
      <c r="R172" s="469"/>
      <c r="S172" s="469"/>
      <c r="T172" s="469"/>
      <c r="U172" s="469"/>
      <c r="V172" s="469"/>
      <c r="W172" s="469"/>
      <c r="X172" s="469"/>
      <c r="Y172" s="469"/>
      <c r="Z172" s="469"/>
      <c r="AA172" s="469"/>
      <c r="AB172" s="469"/>
      <c r="AC172" s="469"/>
      <c r="AD172" s="469"/>
      <c r="AE172" s="469"/>
      <c r="AF172" s="469"/>
      <c r="AG172" s="469"/>
      <c r="AH172" s="469"/>
      <c r="AI172" s="469"/>
      <c r="AJ172" s="469"/>
      <c r="AK172" s="469"/>
      <c r="AL172" s="469"/>
      <c r="AM172" s="469"/>
      <c r="AN172" s="469"/>
      <c r="AO172" s="469"/>
      <c r="AP172" s="469"/>
      <c r="AQ172" s="469"/>
      <c r="AR172" s="469"/>
      <c r="AS172" s="469"/>
      <c r="AT172" s="469"/>
      <c r="AU172" s="469"/>
      <c r="AV172" s="469"/>
      <c r="AW172" s="469"/>
      <c r="AX172" s="469"/>
      <c r="AY172" s="469"/>
      <c r="AZ172" s="469"/>
      <c r="BA172" s="469"/>
      <c r="BB172" s="469"/>
      <c r="BC172" s="469"/>
      <c r="BD172" s="469"/>
      <c r="BE172" s="469"/>
      <c r="BF172" s="469"/>
      <c r="BG172" s="469"/>
      <c r="BH172" s="469"/>
      <c r="BI172" s="469"/>
      <c r="BJ172" s="469"/>
      <c r="BK172" s="469"/>
      <c r="BL172" s="469"/>
      <c r="BM172" s="469"/>
      <c r="BN172" s="469"/>
      <c r="BO172" s="469"/>
      <c r="BP172" s="469"/>
      <c r="BQ172" s="469"/>
      <c r="BR172" s="469"/>
      <c r="BS172" s="469"/>
    </row>
    <row r="173" spans="2:71" hidden="1" x14ac:dyDescent="0.25">
      <c r="B173" s="469"/>
      <c r="C173" s="469"/>
      <c r="D173" s="469"/>
      <c r="E173" s="469"/>
      <c r="F173" s="469"/>
      <c r="G173" s="469"/>
      <c r="H173" s="469"/>
      <c r="I173" s="469"/>
      <c r="J173" s="469"/>
      <c r="K173" s="469"/>
      <c r="L173" s="469"/>
      <c r="M173" s="469"/>
      <c r="N173" s="469"/>
      <c r="O173" s="469"/>
      <c r="P173" s="469"/>
      <c r="Q173" s="469"/>
      <c r="R173" s="469"/>
      <c r="S173" s="469"/>
      <c r="T173" s="469"/>
      <c r="U173" s="469"/>
      <c r="V173" s="469"/>
      <c r="W173" s="469"/>
      <c r="X173" s="469"/>
      <c r="Y173" s="469"/>
      <c r="Z173" s="469"/>
      <c r="AA173" s="469"/>
      <c r="AB173" s="469"/>
      <c r="AC173" s="469"/>
      <c r="AD173" s="469"/>
      <c r="AE173" s="469"/>
      <c r="AF173" s="469"/>
      <c r="AG173" s="469"/>
      <c r="AH173" s="469"/>
      <c r="AI173" s="469"/>
      <c r="AJ173" s="469"/>
      <c r="AK173" s="469"/>
      <c r="AL173" s="469"/>
      <c r="AM173" s="469"/>
      <c r="AN173" s="469"/>
      <c r="AO173" s="469"/>
      <c r="AP173" s="469"/>
      <c r="AQ173" s="469"/>
      <c r="AR173" s="469"/>
      <c r="AS173" s="469"/>
      <c r="AT173" s="469"/>
      <c r="AU173" s="469"/>
      <c r="AV173" s="469"/>
      <c r="AW173" s="469"/>
      <c r="AX173" s="469"/>
      <c r="AY173" s="469"/>
      <c r="AZ173" s="469"/>
      <c r="BA173" s="469"/>
      <c r="BB173" s="469"/>
      <c r="BC173" s="469"/>
      <c r="BD173" s="469"/>
      <c r="BE173" s="469"/>
      <c r="BF173" s="469"/>
      <c r="BG173" s="469"/>
      <c r="BH173" s="469"/>
      <c r="BI173" s="469"/>
      <c r="BJ173" s="469"/>
      <c r="BK173" s="469"/>
      <c r="BL173" s="469"/>
      <c r="BM173" s="469"/>
      <c r="BN173" s="469"/>
      <c r="BO173" s="469"/>
      <c r="BP173" s="469"/>
      <c r="BQ173" s="469"/>
      <c r="BR173" s="469"/>
      <c r="BS173" s="469"/>
    </row>
    <row r="174" spans="2:71" hidden="1" x14ac:dyDescent="0.25">
      <c r="B174" s="469"/>
      <c r="C174" s="469"/>
      <c r="D174" s="469"/>
      <c r="E174" s="469"/>
      <c r="F174" s="469"/>
      <c r="G174" s="469"/>
      <c r="H174" s="469"/>
      <c r="I174" s="469"/>
      <c r="J174" s="469"/>
      <c r="K174" s="469"/>
      <c r="L174" s="469"/>
      <c r="M174" s="469"/>
      <c r="N174" s="469"/>
      <c r="O174" s="469"/>
      <c r="P174" s="469"/>
      <c r="Q174" s="469"/>
      <c r="R174" s="469"/>
      <c r="S174" s="469"/>
      <c r="T174" s="469"/>
      <c r="U174" s="469"/>
      <c r="V174" s="469"/>
      <c r="W174" s="469"/>
      <c r="X174" s="469"/>
      <c r="Y174" s="469"/>
      <c r="Z174" s="469"/>
      <c r="AA174" s="469"/>
      <c r="AB174" s="469"/>
      <c r="AC174" s="469"/>
      <c r="AD174" s="469"/>
      <c r="AE174" s="469"/>
      <c r="AF174" s="469"/>
      <c r="AG174" s="469"/>
      <c r="AH174" s="469"/>
      <c r="AI174" s="469"/>
      <c r="AJ174" s="469"/>
      <c r="AK174" s="469"/>
      <c r="AL174" s="469"/>
      <c r="AM174" s="469"/>
      <c r="AN174" s="469"/>
      <c r="AO174" s="469"/>
      <c r="AP174" s="469"/>
      <c r="AQ174" s="469"/>
      <c r="AR174" s="469"/>
      <c r="AS174" s="469"/>
      <c r="AT174" s="469"/>
      <c r="AU174" s="469"/>
      <c r="AV174" s="469"/>
      <c r="AW174" s="469"/>
      <c r="AX174" s="469"/>
      <c r="AY174" s="469"/>
      <c r="AZ174" s="469"/>
      <c r="BA174" s="469"/>
      <c r="BB174" s="469"/>
      <c r="BC174" s="469"/>
      <c r="BD174" s="469"/>
      <c r="BE174" s="469"/>
      <c r="BF174" s="469"/>
      <c r="BG174" s="469"/>
      <c r="BH174" s="469"/>
      <c r="BI174" s="469"/>
      <c r="BJ174" s="469"/>
      <c r="BK174" s="469"/>
      <c r="BL174" s="469"/>
      <c r="BM174" s="469"/>
      <c r="BN174" s="469"/>
      <c r="BO174" s="469"/>
      <c r="BP174" s="469"/>
      <c r="BQ174" s="469"/>
      <c r="BR174" s="469"/>
      <c r="BS174" s="469"/>
    </row>
    <row r="175" spans="2:71" hidden="1" x14ac:dyDescent="0.25">
      <c r="B175" s="469"/>
      <c r="C175" s="469"/>
      <c r="D175" s="469"/>
      <c r="E175" s="469"/>
      <c r="F175" s="469"/>
      <c r="G175" s="469"/>
      <c r="H175" s="469"/>
      <c r="I175" s="469"/>
      <c r="J175" s="469"/>
      <c r="K175" s="469"/>
      <c r="L175" s="469"/>
      <c r="M175" s="469"/>
      <c r="N175" s="469"/>
      <c r="O175" s="469"/>
      <c r="P175" s="469"/>
      <c r="Q175" s="469"/>
      <c r="R175" s="469"/>
      <c r="S175" s="469"/>
      <c r="T175" s="469"/>
      <c r="U175" s="469"/>
      <c r="V175" s="469"/>
      <c r="W175" s="469"/>
      <c r="X175" s="469"/>
      <c r="Y175" s="469"/>
      <c r="Z175" s="469"/>
      <c r="AA175" s="469"/>
      <c r="AB175" s="469"/>
      <c r="AC175" s="469"/>
      <c r="AD175" s="469"/>
      <c r="AE175" s="469"/>
      <c r="AF175" s="469"/>
      <c r="AG175" s="469"/>
      <c r="AH175" s="469"/>
      <c r="AI175" s="469"/>
      <c r="AJ175" s="469"/>
      <c r="AK175" s="469"/>
      <c r="AL175" s="469"/>
      <c r="AM175" s="469"/>
      <c r="AN175" s="469"/>
      <c r="AO175" s="469"/>
      <c r="AP175" s="469"/>
      <c r="AQ175" s="469"/>
      <c r="AR175" s="469"/>
      <c r="AS175" s="469"/>
      <c r="AT175" s="469"/>
      <c r="AU175" s="469"/>
      <c r="AV175" s="469"/>
      <c r="AW175" s="469"/>
      <c r="AX175" s="469"/>
      <c r="AY175" s="469"/>
      <c r="AZ175" s="469"/>
      <c r="BA175" s="469"/>
      <c r="BB175" s="469"/>
      <c r="BC175" s="469"/>
      <c r="BD175" s="469"/>
      <c r="BE175" s="469"/>
      <c r="BF175" s="469"/>
      <c r="BG175" s="469"/>
      <c r="BH175" s="469"/>
      <c r="BI175" s="469"/>
      <c r="BJ175" s="469"/>
      <c r="BK175" s="469"/>
      <c r="BL175" s="469"/>
      <c r="BM175" s="469"/>
      <c r="BN175" s="469"/>
      <c r="BO175" s="469"/>
      <c r="BP175" s="469"/>
      <c r="BQ175" s="469"/>
      <c r="BR175" s="469"/>
      <c r="BS175" s="469"/>
    </row>
    <row r="176" spans="2:71" hidden="1" x14ac:dyDescent="0.25">
      <c r="B176" s="469"/>
      <c r="C176" s="469"/>
      <c r="D176" s="469"/>
      <c r="E176" s="469"/>
      <c r="F176" s="469"/>
      <c r="G176" s="469"/>
      <c r="H176" s="469"/>
      <c r="I176" s="469"/>
      <c r="J176" s="469"/>
      <c r="K176" s="469"/>
      <c r="L176" s="469"/>
      <c r="M176" s="469"/>
      <c r="N176" s="469"/>
      <c r="O176" s="469"/>
      <c r="P176" s="469"/>
      <c r="Q176" s="469"/>
      <c r="R176" s="469"/>
      <c r="S176" s="469"/>
      <c r="T176" s="469"/>
      <c r="U176" s="469"/>
      <c r="V176" s="469"/>
      <c r="W176" s="469"/>
      <c r="X176" s="469"/>
      <c r="Y176" s="469"/>
      <c r="Z176" s="469"/>
      <c r="AA176" s="469"/>
      <c r="AB176" s="469"/>
      <c r="AC176" s="469"/>
      <c r="AD176" s="469"/>
      <c r="AE176" s="469"/>
      <c r="AF176" s="469"/>
      <c r="AG176" s="469"/>
      <c r="AH176" s="469"/>
      <c r="AI176" s="469"/>
      <c r="AJ176" s="469"/>
      <c r="AK176" s="469"/>
      <c r="AL176" s="469"/>
      <c r="AM176" s="469"/>
      <c r="AN176" s="469"/>
      <c r="AO176" s="469"/>
      <c r="AP176" s="469"/>
      <c r="AQ176" s="469"/>
      <c r="AR176" s="469"/>
      <c r="AS176" s="469"/>
      <c r="AT176" s="469"/>
      <c r="AU176" s="469"/>
      <c r="AV176" s="469"/>
      <c r="AW176" s="469"/>
      <c r="AX176" s="469"/>
      <c r="AY176" s="469"/>
      <c r="AZ176" s="469"/>
      <c r="BA176" s="469"/>
      <c r="BB176" s="469"/>
      <c r="BC176" s="469"/>
      <c r="BD176" s="469"/>
      <c r="BE176" s="469"/>
      <c r="BF176" s="469"/>
      <c r="BG176" s="469"/>
      <c r="BH176" s="469"/>
      <c r="BI176" s="469"/>
      <c r="BJ176" s="469"/>
      <c r="BK176" s="469"/>
      <c r="BL176" s="469"/>
      <c r="BM176" s="469"/>
      <c r="BN176" s="469"/>
      <c r="BO176" s="469"/>
      <c r="BP176" s="469"/>
      <c r="BQ176" s="469"/>
      <c r="BR176" s="469"/>
      <c r="BS176" s="469"/>
    </row>
    <row r="177" spans="2:71" hidden="1" x14ac:dyDescent="0.25">
      <c r="B177" s="469"/>
      <c r="C177" s="469"/>
      <c r="D177" s="469"/>
      <c r="E177" s="469"/>
      <c r="F177" s="469"/>
      <c r="G177" s="469"/>
      <c r="H177" s="469"/>
      <c r="I177" s="469"/>
      <c r="J177" s="469"/>
      <c r="K177" s="469"/>
      <c r="L177" s="469"/>
      <c r="M177" s="469"/>
      <c r="N177" s="469"/>
      <c r="O177" s="469"/>
      <c r="P177" s="469"/>
      <c r="Q177" s="469"/>
      <c r="R177" s="469"/>
      <c r="S177" s="469"/>
      <c r="T177" s="469"/>
      <c r="U177" s="469"/>
      <c r="V177" s="469"/>
      <c r="W177" s="469"/>
      <c r="X177" s="469"/>
      <c r="Y177" s="469"/>
      <c r="Z177" s="469"/>
      <c r="AA177" s="469"/>
      <c r="AB177" s="469"/>
      <c r="AC177" s="469"/>
      <c r="AD177" s="469"/>
      <c r="AE177" s="469"/>
      <c r="AF177" s="469"/>
      <c r="AG177" s="469"/>
      <c r="AH177" s="469"/>
      <c r="AI177" s="469"/>
      <c r="AJ177" s="469"/>
      <c r="AK177" s="469"/>
      <c r="AL177" s="469"/>
      <c r="AM177" s="469"/>
      <c r="AN177" s="469"/>
      <c r="AO177" s="469"/>
      <c r="AP177" s="469"/>
      <c r="AQ177" s="469"/>
      <c r="AR177" s="469"/>
      <c r="AS177" s="469"/>
      <c r="AT177" s="469"/>
      <c r="AU177" s="469"/>
      <c r="AV177" s="469"/>
      <c r="AW177" s="469"/>
      <c r="AX177" s="469"/>
      <c r="AY177" s="469"/>
      <c r="AZ177" s="469"/>
      <c r="BA177" s="469"/>
      <c r="BB177" s="469"/>
      <c r="BC177" s="469"/>
      <c r="BD177" s="469"/>
      <c r="BE177" s="469"/>
      <c r="BF177" s="469"/>
      <c r="BG177" s="469"/>
      <c r="BH177" s="469"/>
      <c r="BI177" s="469"/>
      <c r="BJ177" s="469"/>
      <c r="BK177" s="469"/>
      <c r="BL177" s="469"/>
      <c r="BM177" s="469"/>
      <c r="BN177" s="469"/>
      <c r="BO177" s="469"/>
      <c r="BP177" s="469"/>
      <c r="BQ177" s="469"/>
      <c r="BR177" s="469"/>
      <c r="BS177" s="469"/>
    </row>
    <row r="178" spans="2:71" hidden="1" x14ac:dyDescent="0.25">
      <c r="B178" s="469"/>
      <c r="C178" s="469"/>
      <c r="D178" s="469"/>
      <c r="E178" s="469"/>
      <c r="F178" s="469"/>
      <c r="G178" s="469"/>
      <c r="H178" s="469"/>
      <c r="I178" s="469"/>
      <c r="J178" s="469"/>
      <c r="K178" s="469"/>
      <c r="L178" s="469"/>
      <c r="M178" s="469"/>
      <c r="N178" s="469"/>
      <c r="O178" s="469"/>
      <c r="P178" s="469"/>
      <c r="Q178" s="469"/>
      <c r="R178" s="469"/>
      <c r="S178" s="469"/>
      <c r="T178" s="469"/>
      <c r="U178" s="469"/>
      <c r="V178" s="469"/>
      <c r="W178" s="469"/>
      <c r="X178" s="469"/>
      <c r="Y178" s="469"/>
      <c r="Z178" s="469"/>
      <c r="AA178" s="469"/>
      <c r="AB178" s="469"/>
      <c r="AC178" s="469"/>
      <c r="AD178" s="469"/>
      <c r="AE178" s="469"/>
      <c r="AF178" s="469"/>
      <c r="AG178" s="469"/>
      <c r="AH178" s="469"/>
      <c r="AI178" s="469"/>
      <c r="AJ178" s="469"/>
      <c r="AK178" s="469"/>
      <c r="AL178" s="469"/>
      <c r="AM178" s="469"/>
      <c r="AN178" s="469"/>
      <c r="AO178" s="469"/>
      <c r="AP178" s="469"/>
      <c r="AQ178" s="469"/>
      <c r="AR178" s="469"/>
      <c r="AS178" s="469"/>
      <c r="AT178" s="469"/>
      <c r="AU178" s="469"/>
      <c r="AV178" s="469"/>
      <c r="AW178" s="469"/>
      <c r="AX178" s="469"/>
      <c r="AY178" s="469"/>
      <c r="AZ178" s="469"/>
      <c r="BA178" s="469"/>
      <c r="BB178" s="469"/>
      <c r="BC178" s="469"/>
      <c r="BD178" s="469"/>
      <c r="BE178" s="469"/>
      <c r="BF178" s="469"/>
      <c r="BG178" s="469"/>
      <c r="BH178" s="469"/>
      <c r="BI178" s="469"/>
      <c r="BJ178" s="469"/>
      <c r="BK178" s="469"/>
      <c r="BL178" s="469"/>
      <c r="BM178" s="469"/>
      <c r="BN178" s="469"/>
      <c r="BO178" s="469"/>
      <c r="BP178" s="469"/>
      <c r="BQ178" s="469"/>
      <c r="BR178" s="469"/>
      <c r="BS178" s="469"/>
    </row>
    <row r="179" spans="2:71" hidden="1" x14ac:dyDescent="0.25">
      <c r="B179" s="469"/>
      <c r="C179" s="469"/>
      <c r="D179" s="469"/>
      <c r="E179" s="469"/>
      <c r="F179" s="469"/>
      <c r="G179" s="469"/>
      <c r="H179" s="469"/>
      <c r="I179" s="469"/>
      <c r="J179" s="469"/>
      <c r="K179" s="469"/>
      <c r="L179" s="469"/>
      <c r="M179" s="469"/>
      <c r="N179" s="469"/>
      <c r="O179" s="469"/>
      <c r="P179" s="469"/>
      <c r="Q179" s="469"/>
      <c r="R179" s="469"/>
      <c r="S179" s="469"/>
      <c r="T179" s="469"/>
      <c r="U179" s="469"/>
      <c r="V179" s="469"/>
      <c r="W179" s="469"/>
      <c r="X179" s="469"/>
      <c r="Y179" s="469"/>
      <c r="Z179" s="469"/>
      <c r="AA179" s="469"/>
      <c r="AB179" s="469"/>
      <c r="AC179" s="469"/>
      <c r="AD179" s="469"/>
      <c r="AE179" s="469"/>
      <c r="AF179" s="469"/>
      <c r="AG179" s="469"/>
      <c r="AH179" s="469"/>
      <c r="AI179" s="469"/>
      <c r="AJ179" s="469"/>
      <c r="AK179" s="469"/>
      <c r="AL179" s="469"/>
      <c r="AM179" s="469"/>
      <c r="AN179" s="469"/>
      <c r="AO179" s="469"/>
      <c r="AP179" s="469"/>
      <c r="AQ179" s="469"/>
      <c r="AR179" s="469"/>
      <c r="AS179" s="469"/>
      <c r="AT179" s="469"/>
      <c r="AU179" s="469"/>
      <c r="AV179" s="469"/>
      <c r="AW179" s="469"/>
      <c r="AX179" s="469"/>
      <c r="AY179" s="469"/>
      <c r="AZ179" s="469"/>
      <c r="BA179" s="469"/>
      <c r="BB179" s="469"/>
      <c r="BC179" s="469"/>
      <c r="BD179" s="469"/>
      <c r="BE179" s="469"/>
      <c r="BF179" s="469"/>
      <c r="BG179" s="469"/>
      <c r="BH179" s="469"/>
      <c r="BI179" s="469"/>
      <c r="BJ179" s="469"/>
      <c r="BK179" s="469"/>
      <c r="BL179" s="469"/>
      <c r="BM179" s="469"/>
      <c r="BN179" s="469"/>
      <c r="BO179" s="469"/>
      <c r="BP179" s="469"/>
      <c r="BQ179" s="469"/>
      <c r="BR179" s="469"/>
      <c r="BS179" s="469"/>
    </row>
    <row r="180" spans="2:71" hidden="1" x14ac:dyDescent="0.25">
      <c r="B180" s="469"/>
      <c r="C180" s="469"/>
      <c r="D180" s="469"/>
      <c r="E180" s="469"/>
      <c r="F180" s="469"/>
      <c r="G180" s="469"/>
      <c r="H180" s="469"/>
      <c r="I180" s="469"/>
      <c r="J180" s="469"/>
      <c r="K180" s="469"/>
      <c r="L180" s="469"/>
      <c r="M180" s="469"/>
      <c r="N180" s="469"/>
      <c r="O180" s="469"/>
      <c r="P180" s="469"/>
      <c r="Q180" s="469"/>
      <c r="R180" s="469"/>
      <c r="S180" s="469"/>
      <c r="T180" s="469"/>
      <c r="U180" s="469"/>
      <c r="V180" s="469"/>
      <c r="W180" s="469"/>
      <c r="X180" s="469"/>
      <c r="Y180" s="469"/>
      <c r="Z180" s="469"/>
      <c r="AA180" s="469"/>
      <c r="AB180" s="469"/>
      <c r="AC180" s="469"/>
      <c r="AD180" s="469"/>
      <c r="AE180" s="469"/>
      <c r="AF180" s="469"/>
      <c r="AG180" s="469"/>
      <c r="AH180" s="469"/>
      <c r="AI180" s="469"/>
      <c r="AJ180" s="469"/>
      <c r="AK180" s="469"/>
      <c r="AL180" s="469"/>
      <c r="AM180" s="469"/>
      <c r="AN180" s="469"/>
      <c r="AO180" s="469"/>
      <c r="AP180" s="469"/>
      <c r="AQ180" s="469"/>
      <c r="AR180" s="469"/>
      <c r="AS180" s="469"/>
      <c r="AT180" s="469"/>
      <c r="AU180" s="469"/>
      <c r="AV180" s="469"/>
      <c r="AW180" s="469"/>
      <c r="AX180" s="469"/>
      <c r="AY180" s="469"/>
      <c r="AZ180" s="469"/>
      <c r="BA180" s="469"/>
      <c r="BB180" s="469"/>
      <c r="BC180" s="469"/>
      <c r="BD180" s="469"/>
      <c r="BE180" s="469"/>
      <c r="BF180" s="469"/>
      <c r="BG180" s="469"/>
      <c r="BH180" s="469"/>
      <c r="BI180" s="469"/>
      <c r="BJ180" s="469"/>
      <c r="BK180" s="469"/>
      <c r="BL180" s="469"/>
      <c r="BM180" s="469"/>
      <c r="BN180" s="469"/>
      <c r="BO180" s="469"/>
      <c r="BP180" s="469"/>
      <c r="BQ180" s="469"/>
      <c r="BR180" s="469"/>
      <c r="BS180" s="469"/>
    </row>
    <row r="181" spans="2:71" hidden="1" x14ac:dyDescent="0.25">
      <c r="B181" s="469"/>
      <c r="C181" s="469"/>
      <c r="D181" s="469"/>
      <c r="E181" s="469"/>
      <c r="F181" s="469"/>
      <c r="G181" s="469"/>
      <c r="H181" s="469"/>
      <c r="I181" s="469"/>
      <c r="J181" s="469"/>
      <c r="K181" s="469"/>
      <c r="L181" s="469"/>
      <c r="M181" s="469"/>
      <c r="N181" s="469"/>
      <c r="O181" s="469"/>
      <c r="P181" s="469"/>
      <c r="Q181" s="469"/>
      <c r="R181" s="469"/>
      <c r="S181" s="469"/>
      <c r="T181" s="469"/>
      <c r="U181" s="469"/>
      <c r="V181" s="469"/>
      <c r="W181" s="469"/>
      <c r="X181" s="469"/>
      <c r="Y181" s="469"/>
      <c r="Z181" s="469"/>
      <c r="AA181" s="469"/>
      <c r="AB181" s="469"/>
      <c r="AC181" s="469"/>
      <c r="AD181" s="469"/>
      <c r="AE181" s="469"/>
      <c r="AF181" s="469"/>
      <c r="AG181" s="469"/>
      <c r="AH181" s="469"/>
      <c r="AI181" s="469"/>
      <c r="AJ181" s="469"/>
      <c r="AK181" s="469"/>
      <c r="AL181" s="469"/>
      <c r="AM181" s="469"/>
      <c r="AN181" s="469"/>
      <c r="AO181" s="469"/>
      <c r="AP181" s="469"/>
      <c r="AQ181" s="469"/>
      <c r="AR181" s="469"/>
      <c r="AS181" s="469"/>
      <c r="AT181" s="469"/>
      <c r="AU181" s="469"/>
      <c r="AV181" s="469"/>
      <c r="AW181" s="469"/>
      <c r="AX181" s="469"/>
      <c r="AY181" s="469"/>
      <c r="AZ181" s="469"/>
      <c r="BA181" s="469"/>
      <c r="BB181" s="469"/>
      <c r="BC181" s="469"/>
      <c r="BD181" s="469"/>
      <c r="BE181" s="469"/>
      <c r="BF181" s="469"/>
      <c r="BG181" s="469"/>
      <c r="BH181" s="469"/>
      <c r="BI181" s="469"/>
      <c r="BJ181" s="469"/>
      <c r="BK181" s="469"/>
      <c r="BL181" s="469"/>
      <c r="BM181" s="469"/>
      <c r="BN181" s="469"/>
      <c r="BO181" s="469"/>
      <c r="BP181" s="469"/>
      <c r="BQ181" s="469"/>
      <c r="BR181" s="469"/>
      <c r="BS181" s="469"/>
    </row>
    <row r="182" spans="2:71" hidden="1" x14ac:dyDescent="0.25">
      <c r="B182" s="469"/>
      <c r="C182" s="469"/>
      <c r="D182" s="469"/>
      <c r="E182" s="469"/>
      <c r="F182" s="469"/>
      <c r="G182" s="469"/>
      <c r="H182" s="469"/>
      <c r="I182" s="469"/>
      <c r="J182" s="469"/>
      <c r="K182" s="469"/>
      <c r="L182" s="469"/>
      <c r="M182" s="469"/>
      <c r="N182" s="469"/>
      <c r="O182" s="469"/>
      <c r="P182" s="469"/>
      <c r="Q182" s="469"/>
      <c r="R182" s="469"/>
      <c r="S182" s="469"/>
      <c r="T182" s="469"/>
      <c r="U182" s="469"/>
      <c r="V182" s="469"/>
      <c r="W182" s="469"/>
      <c r="X182" s="469"/>
      <c r="Y182" s="469"/>
      <c r="Z182" s="469"/>
      <c r="AA182" s="469"/>
      <c r="AB182" s="469"/>
      <c r="AC182" s="469"/>
      <c r="AD182" s="469"/>
      <c r="AE182" s="469"/>
      <c r="AF182" s="469"/>
      <c r="AG182" s="469"/>
      <c r="AH182" s="469"/>
      <c r="AI182" s="469"/>
      <c r="AJ182" s="469"/>
      <c r="AK182" s="469"/>
      <c r="AL182" s="469"/>
      <c r="AM182" s="469"/>
      <c r="AN182" s="469"/>
      <c r="AO182" s="469"/>
      <c r="AP182" s="469"/>
      <c r="AQ182" s="469"/>
      <c r="AR182" s="469"/>
      <c r="AS182" s="469"/>
      <c r="AT182" s="469"/>
      <c r="AU182" s="469"/>
      <c r="AV182" s="469"/>
      <c r="AW182" s="469"/>
      <c r="AX182" s="469"/>
      <c r="AY182" s="469"/>
      <c r="AZ182" s="469"/>
      <c r="BA182" s="469"/>
      <c r="BB182" s="469"/>
      <c r="BC182" s="469"/>
      <c r="BD182" s="469"/>
      <c r="BE182" s="469"/>
      <c r="BF182" s="469"/>
      <c r="BG182" s="469"/>
      <c r="BH182" s="469"/>
      <c r="BI182" s="469"/>
      <c r="BJ182" s="469"/>
      <c r="BK182" s="469"/>
      <c r="BL182" s="469"/>
      <c r="BM182" s="469"/>
      <c r="BN182" s="469"/>
      <c r="BO182" s="469"/>
      <c r="BP182" s="469"/>
      <c r="BQ182" s="469"/>
      <c r="BR182" s="469"/>
      <c r="BS182" s="469"/>
    </row>
    <row r="183" spans="2:71" hidden="1" x14ac:dyDescent="0.25">
      <c r="B183" s="469"/>
      <c r="C183" s="469"/>
      <c r="D183" s="469"/>
      <c r="E183" s="469"/>
      <c r="F183" s="469"/>
      <c r="G183" s="469"/>
      <c r="H183" s="469"/>
      <c r="I183" s="469"/>
      <c r="J183" s="469"/>
      <c r="K183" s="469"/>
      <c r="L183" s="469"/>
      <c r="M183" s="469"/>
      <c r="N183" s="469"/>
      <c r="O183" s="469"/>
      <c r="P183" s="469"/>
      <c r="Q183" s="469"/>
      <c r="R183" s="469"/>
      <c r="S183" s="469"/>
      <c r="T183" s="469"/>
      <c r="U183" s="469"/>
      <c r="V183" s="469"/>
      <c r="W183" s="469"/>
      <c r="X183" s="469"/>
      <c r="Y183" s="469"/>
      <c r="Z183" s="469"/>
      <c r="AA183" s="469"/>
      <c r="AB183" s="469"/>
      <c r="AC183" s="469"/>
      <c r="AD183" s="469"/>
      <c r="AE183" s="469"/>
      <c r="AF183" s="469"/>
      <c r="AG183" s="469"/>
      <c r="AH183" s="469"/>
      <c r="AI183" s="469"/>
      <c r="AJ183" s="469"/>
      <c r="AK183" s="469"/>
      <c r="AL183" s="469"/>
      <c r="AM183" s="469"/>
      <c r="AN183" s="469"/>
      <c r="AO183" s="469"/>
      <c r="AP183" s="469"/>
      <c r="AQ183" s="469"/>
      <c r="AR183" s="469"/>
      <c r="AS183" s="469"/>
      <c r="AT183" s="469"/>
      <c r="AU183" s="469"/>
      <c r="AV183" s="469"/>
      <c r="AW183" s="469"/>
      <c r="AX183" s="469"/>
      <c r="AY183" s="469"/>
      <c r="AZ183" s="469"/>
      <c r="BA183" s="469"/>
      <c r="BB183" s="469"/>
      <c r="BC183" s="469"/>
      <c r="BD183" s="469"/>
      <c r="BE183" s="469"/>
      <c r="BF183" s="469"/>
      <c r="BG183" s="469"/>
      <c r="BH183" s="469"/>
      <c r="BI183" s="469"/>
      <c r="BJ183" s="469"/>
      <c r="BK183" s="469"/>
      <c r="BL183" s="469"/>
      <c r="BM183" s="469"/>
      <c r="BN183" s="469"/>
      <c r="BO183" s="469"/>
      <c r="BP183" s="469"/>
      <c r="BQ183" s="469"/>
      <c r="BR183" s="469"/>
      <c r="BS183" s="469"/>
    </row>
    <row r="184" spans="2:71" hidden="1" x14ac:dyDescent="0.25">
      <c r="B184" s="469"/>
      <c r="C184" s="469"/>
      <c r="D184" s="469"/>
      <c r="E184" s="469"/>
      <c r="F184" s="469"/>
      <c r="G184" s="469"/>
      <c r="H184" s="469"/>
      <c r="I184" s="469"/>
      <c r="J184" s="469"/>
      <c r="K184" s="469"/>
      <c r="L184" s="469"/>
      <c r="M184" s="469"/>
      <c r="N184" s="469"/>
      <c r="O184" s="469"/>
      <c r="P184" s="469"/>
      <c r="Q184" s="469"/>
      <c r="R184" s="469"/>
      <c r="S184" s="469"/>
      <c r="T184" s="469"/>
      <c r="U184" s="469"/>
      <c r="V184" s="469"/>
      <c r="W184" s="469"/>
      <c r="X184" s="469"/>
      <c r="Y184" s="469"/>
      <c r="Z184" s="469"/>
      <c r="AA184" s="469"/>
      <c r="AB184" s="469"/>
      <c r="AC184" s="469"/>
      <c r="AD184" s="469"/>
      <c r="AE184" s="469"/>
      <c r="AF184" s="469"/>
      <c r="AG184" s="469"/>
      <c r="AH184" s="469"/>
      <c r="AI184" s="469"/>
      <c r="AJ184" s="469"/>
      <c r="AK184" s="469"/>
      <c r="AL184" s="469"/>
      <c r="AM184" s="469"/>
      <c r="AN184" s="469"/>
      <c r="AO184" s="469"/>
      <c r="AP184" s="469"/>
      <c r="AQ184" s="469"/>
      <c r="AR184" s="469"/>
      <c r="AS184" s="469"/>
      <c r="AT184" s="469"/>
      <c r="AU184" s="469"/>
      <c r="AV184" s="469"/>
      <c r="AW184" s="469"/>
      <c r="AX184" s="469"/>
      <c r="AY184" s="469"/>
      <c r="AZ184" s="469"/>
      <c r="BA184" s="469"/>
      <c r="BB184" s="469"/>
      <c r="BC184" s="469"/>
      <c r="BD184" s="469"/>
      <c r="BE184" s="469"/>
      <c r="BF184" s="469"/>
      <c r="BG184" s="469"/>
      <c r="BH184" s="469"/>
      <c r="BI184" s="469"/>
      <c r="BJ184" s="469"/>
      <c r="BK184" s="469"/>
      <c r="BL184" s="469"/>
      <c r="BM184" s="469"/>
      <c r="BN184" s="469"/>
      <c r="BO184" s="469"/>
      <c r="BP184" s="469"/>
      <c r="BQ184" s="469"/>
      <c r="BR184" s="469"/>
      <c r="BS184" s="469"/>
    </row>
    <row r="185" spans="2:71" hidden="1" x14ac:dyDescent="0.25">
      <c r="B185" s="469"/>
      <c r="C185" s="469"/>
      <c r="D185" s="469"/>
      <c r="E185" s="469"/>
      <c r="F185" s="469"/>
      <c r="G185" s="469"/>
      <c r="H185" s="469"/>
      <c r="I185" s="469"/>
      <c r="J185" s="469"/>
      <c r="K185" s="469"/>
      <c r="L185" s="469"/>
      <c r="M185" s="469"/>
      <c r="N185" s="469"/>
      <c r="O185" s="469"/>
      <c r="P185" s="469"/>
      <c r="Q185" s="469"/>
      <c r="R185" s="469"/>
      <c r="S185" s="469"/>
      <c r="T185" s="469"/>
      <c r="U185" s="469"/>
      <c r="V185" s="469"/>
      <c r="W185" s="469"/>
      <c r="X185" s="469"/>
      <c r="Y185" s="469"/>
      <c r="Z185" s="469"/>
      <c r="AA185" s="469"/>
      <c r="AB185" s="469"/>
      <c r="AC185" s="469"/>
      <c r="AD185" s="469"/>
      <c r="AE185" s="469"/>
      <c r="AF185" s="469"/>
      <c r="AG185" s="469"/>
      <c r="AH185" s="469"/>
      <c r="AI185" s="469"/>
      <c r="AJ185" s="469"/>
      <c r="AK185" s="469"/>
      <c r="AL185" s="469"/>
      <c r="AM185" s="469"/>
      <c r="AN185" s="469"/>
      <c r="AO185" s="469"/>
      <c r="AP185" s="469"/>
      <c r="AQ185" s="469"/>
      <c r="AR185" s="469"/>
      <c r="AS185" s="469"/>
      <c r="AT185" s="469"/>
      <c r="AU185" s="469"/>
      <c r="AV185" s="469"/>
      <c r="AW185" s="469"/>
      <c r="AX185" s="469"/>
      <c r="AY185" s="469"/>
      <c r="AZ185" s="469"/>
      <c r="BA185" s="469"/>
      <c r="BB185" s="469"/>
      <c r="BC185" s="469"/>
      <c r="BD185" s="469"/>
      <c r="BE185" s="469"/>
      <c r="BF185" s="469"/>
      <c r="BG185" s="469"/>
      <c r="BH185" s="469"/>
      <c r="BI185" s="469"/>
      <c r="BJ185" s="469"/>
      <c r="BK185" s="469"/>
      <c r="BL185" s="469"/>
      <c r="BM185" s="469"/>
      <c r="BN185" s="469"/>
      <c r="BO185" s="469"/>
      <c r="BP185" s="469"/>
      <c r="BQ185" s="469"/>
      <c r="BR185" s="469"/>
      <c r="BS185" s="469"/>
    </row>
    <row r="186" spans="2:71" x14ac:dyDescent="0.25">
      <c r="B186" s="469"/>
      <c r="C186" s="469"/>
      <c r="D186" s="469"/>
      <c r="E186" s="469"/>
      <c r="F186" s="469"/>
      <c r="G186" s="469"/>
      <c r="H186" s="469"/>
      <c r="I186" s="469"/>
      <c r="J186" s="469"/>
      <c r="K186" s="469"/>
      <c r="L186" s="469"/>
      <c r="M186" s="469"/>
      <c r="N186" s="469"/>
      <c r="O186" s="469"/>
      <c r="P186" s="469"/>
      <c r="Q186" s="469"/>
      <c r="R186" s="469"/>
      <c r="S186" s="469"/>
      <c r="T186" s="469"/>
      <c r="U186" s="469"/>
      <c r="V186" s="469"/>
      <c r="W186" s="469"/>
      <c r="X186" s="469"/>
      <c r="Y186" s="469"/>
      <c r="Z186" s="469"/>
      <c r="AA186" s="469"/>
      <c r="AB186" s="469"/>
      <c r="AC186" s="469"/>
      <c r="AD186" s="469"/>
      <c r="AE186" s="469"/>
      <c r="AF186" s="469"/>
      <c r="AG186" s="469"/>
      <c r="AH186" s="469"/>
      <c r="AI186" s="469"/>
      <c r="AJ186" s="469"/>
      <c r="AK186" s="469"/>
      <c r="AL186" s="469"/>
      <c r="AM186" s="469"/>
      <c r="AN186" s="469"/>
      <c r="AO186" s="469"/>
      <c r="AP186" s="469"/>
      <c r="AQ186" s="469"/>
      <c r="AR186" s="469"/>
      <c r="AS186" s="469"/>
      <c r="AT186" s="469"/>
      <c r="AU186" s="469"/>
      <c r="AV186" s="469"/>
      <c r="AW186" s="469"/>
      <c r="AX186" s="469"/>
      <c r="AY186" s="469"/>
      <c r="AZ186" s="469"/>
      <c r="BA186" s="469"/>
      <c r="BB186" s="469"/>
      <c r="BC186" s="469"/>
      <c r="BD186" s="469"/>
      <c r="BE186" s="469"/>
      <c r="BF186" s="469"/>
      <c r="BG186" s="469"/>
      <c r="BH186" s="469"/>
      <c r="BI186" s="469"/>
      <c r="BJ186" s="469"/>
      <c r="BK186" s="469"/>
      <c r="BL186" s="469"/>
      <c r="BM186" s="469"/>
      <c r="BN186" s="469"/>
      <c r="BO186" s="469"/>
      <c r="BP186" s="469"/>
      <c r="BQ186" s="469"/>
      <c r="BR186" s="469"/>
      <c r="BS186" s="469"/>
    </row>
    <row r="187" spans="2:71" hidden="1" x14ac:dyDescent="0.25">
      <c r="B187" s="469"/>
      <c r="C187" s="469"/>
      <c r="D187" s="469"/>
      <c r="E187" s="469"/>
      <c r="F187" s="469"/>
      <c r="G187" s="469"/>
      <c r="H187" s="469"/>
      <c r="I187" s="469"/>
      <c r="J187" s="469"/>
      <c r="K187" s="469"/>
      <c r="L187" s="469"/>
      <c r="M187" s="469"/>
      <c r="N187" s="469"/>
      <c r="O187" s="469"/>
      <c r="P187" s="469"/>
      <c r="Q187" s="469"/>
      <c r="R187" s="469"/>
      <c r="S187" s="469"/>
      <c r="T187" s="469"/>
      <c r="U187" s="469"/>
      <c r="V187" s="469"/>
      <c r="W187" s="469"/>
      <c r="X187" s="469"/>
      <c r="Y187" s="469"/>
      <c r="Z187" s="469"/>
      <c r="AA187" s="469"/>
      <c r="AB187" s="469"/>
      <c r="AC187" s="469"/>
      <c r="AD187" s="469"/>
      <c r="AE187" s="469"/>
      <c r="AF187" s="469"/>
      <c r="AG187" s="469"/>
      <c r="AH187" s="469"/>
      <c r="AI187" s="469"/>
      <c r="AJ187" s="469"/>
      <c r="AK187" s="469"/>
      <c r="AL187" s="469"/>
      <c r="AM187" s="469"/>
      <c r="AN187" s="469"/>
      <c r="AO187" s="469"/>
      <c r="AP187" s="469"/>
      <c r="AQ187" s="469"/>
      <c r="AR187" s="469"/>
      <c r="AS187" s="469"/>
      <c r="AT187" s="469"/>
      <c r="AU187" s="469"/>
      <c r="AV187" s="469"/>
      <c r="AW187" s="469"/>
      <c r="AX187" s="469"/>
      <c r="AY187" s="469"/>
      <c r="AZ187" s="469"/>
      <c r="BA187" s="469"/>
      <c r="BB187" s="469"/>
      <c r="BC187" s="469"/>
      <c r="BD187" s="469"/>
      <c r="BE187" s="469"/>
      <c r="BF187" s="469"/>
      <c r="BG187" s="469"/>
      <c r="BH187" s="469"/>
      <c r="BI187" s="469"/>
      <c r="BJ187" s="469"/>
      <c r="BK187" s="469"/>
      <c r="BL187" s="469"/>
      <c r="BM187" s="469"/>
      <c r="BN187" s="469"/>
      <c r="BO187" s="469"/>
      <c r="BP187" s="469"/>
      <c r="BQ187" s="469"/>
      <c r="BR187" s="469"/>
      <c r="BS187" s="469"/>
    </row>
    <row r="188" spans="2:71" hidden="1" x14ac:dyDescent="0.25">
      <c r="B188" s="469"/>
      <c r="C188" s="469"/>
      <c r="D188" s="469"/>
      <c r="E188" s="469"/>
      <c r="F188" s="469"/>
      <c r="G188" s="469"/>
      <c r="H188" s="469"/>
      <c r="I188" s="469"/>
      <c r="J188" s="469"/>
      <c r="K188" s="469"/>
      <c r="L188" s="469"/>
      <c r="M188" s="469"/>
      <c r="N188" s="469"/>
      <c r="O188" s="469"/>
      <c r="P188" s="469"/>
      <c r="Q188" s="469"/>
      <c r="R188" s="469"/>
      <c r="S188" s="469"/>
      <c r="T188" s="469"/>
      <c r="U188" s="469"/>
      <c r="V188" s="469"/>
      <c r="W188" s="469"/>
      <c r="X188" s="469"/>
      <c r="Y188" s="469"/>
      <c r="Z188" s="469"/>
      <c r="AA188" s="469"/>
      <c r="AB188" s="469"/>
      <c r="AC188" s="469"/>
      <c r="AD188" s="469"/>
      <c r="AE188" s="469"/>
      <c r="AF188" s="469"/>
      <c r="AG188" s="469"/>
      <c r="AH188" s="469"/>
      <c r="AI188" s="469"/>
      <c r="AJ188" s="469"/>
      <c r="AK188" s="469"/>
      <c r="AL188" s="469"/>
      <c r="AM188" s="469"/>
      <c r="AN188" s="469"/>
      <c r="AO188" s="469"/>
      <c r="AP188" s="469"/>
      <c r="AQ188" s="469"/>
      <c r="AR188" s="469"/>
      <c r="AS188" s="469"/>
      <c r="AT188" s="469"/>
      <c r="AU188" s="469"/>
      <c r="AV188" s="469"/>
      <c r="AW188" s="469"/>
      <c r="AX188" s="469"/>
      <c r="AY188" s="469"/>
      <c r="AZ188" s="469"/>
      <c r="BA188" s="469"/>
      <c r="BB188" s="469"/>
      <c r="BC188" s="469"/>
      <c r="BD188" s="469"/>
      <c r="BE188" s="469"/>
      <c r="BF188" s="469"/>
      <c r="BG188" s="469"/>
      <c r="BH188" s="469"/>
      <c r="BI188" s="469"/>
      <c r="BJ188" s="469"/>
      <c r="BK188" s="469"/>
      <c r="BL188" s="469"/>
      <c r="BM188" s="469"/>
      <c r="BN188" s="469"/>
      <c r="BO188" s="469"/>
      <c r="BP188" s="469"/>
      <c r="BQ188" s="469"/>
      <c r="BR188" s="469"/>
      <c r="BS188" s="469"/>
    </row>
    <row r="189" spans="2:71" hidden="1" x14ac:dyDescent="0.25">
      <c r="B189" s="469"/>
      <c r="C189" s="469"/>
      <c r="D189" s="469"/>
      <c r="E189" s="469"/>
      <c r="F189" s="469"/>
      <c r="G189" s="469"/>
      <c r="H189" s="469"/>
      <c r="I189" s="469"/>
      <c r="J189" s="469"/>
      <c r="K189" s="469"/>
      <c r="L189" s="469"/>
      <c r="M189" s="469"/>
      <c r="N189" s="469"/>
      <c r="O189" s="469"/>
      <c r="P189" s="469"/>
      <c r="Q189" s="469"/>
      <c r="R189" s="469"/>
      <c r="S189" s="469"/>
      <c r="T189" s="469"/>
      <c r="U189" s="469"/>
      <c r="V189" s="469"/>
      <c r="W189" s="469"/>
      <c r="X189" s="469"/>
      <c r="Y189" s="469"/>
      <c r="Z189" s="469"/>
      <c r="AA189" s="469"/>
      <c r="AB189" s="469"/>
      <c r="AC189" s="469"/>
      <c r="AD189" s="469"/>
      <c r="AE189" s="469"/>
      <c r="AF189" s="469"/>
      <c r="AG189" s="469"/>
      <c r="AH189" s="469"/>
      <c r="AI189" s="469"/>
      <c r="AJ189" s="469"/>
      <c r="AK189" s="469"/>
      <c r="AL189" s="469"/>
      <c r="AM189" s="469"/>
      <c r="AN189" s="469"/>
      <c r="AO189" s="469"/>
      <c r="AP189" s="469"/>
      <c r="AQ189" s="469"/>
      <c r="AR189" s="469"/>
      <c r="AS189" s="469"/>
      <c r="AT189" s="469"/>
      <c r="AU189" s="469"/>
      <c r="AV189" s="469"/>
      <c r="AW189" s="469"/>
      <c r="AX189" s="469"/>
      <c r="AY189" s="469"/>
      <c r="AZ189" s="469"/>
      <c r="BA189" s="469"/>
      <c r="BB189" s="469"/>
      <c r="BC189" s="469"/>
      <c r="BD189" s="469"/>
      <c r="BE189" s="469"/>
      <c r="BF189" s="469"/>
      <c r="BG189" s="469"/>
      <c r="BH189" s="469"/>
      <c r="BI189" s="469"/>
      <c r="BJ189" s="469"/>
      <c r="BK189" s="469"/>
      <c r="BL189" s="469"/>
      <c r="BM189" s="469"/>
      <c r="BN189" s="469"/>
      <c r="BO189" s="469"/>
      <c r="BP189" s="469"/>
      <c r="BQ189" s="469"/>
      <c r="BR189" s="469"/>
      <c r="BS189" s="469"/>
    </row>
    <row r="190" spans="2:71" hidden="1" x14ac:dyDescent="0.25">
      <c r="B190" s="469"/>
      <c r="C190" s="469"/>
      <c r="D190" s="469"/>
      <c r="E190" s="469"/>
      <c r="F190" s="469"/>
      <c r="G190" s="469"/>
      <c r="H190" s="469"/>
      <c r="I190" s="469"/>
      <c r="J190" s="469"/>
      <c r="K190" s="469"/>
      <c r="L190" s="469"/>
      <c r="M190" s="469"/>
      <c r="N190" s="469"/>
      <c r="O190" s="469"/>
      <c r="P190" s="469"/>
      <c r="Q190" s="469"/>
      <c r="R190" s="469"/>
      <c r="S190" s="469"/>
      <c r="T190" s="469"/>
      <c r="U190" s="469"/>
      <c r="V190" s="469"/>
      <c r="W190" s="469"/>
      <c r="X190" s="469"/>
      <c r="Y190" s="469"/>
      <c r="Z190" s="469"/>
      <c r="AA190" s="469"/>
      <c r="AB190" s="469"/>
      <c r="AC190" s="469"/>
      <c r="AD190" s="469"/>
      <c r="AE190" s="469"/>
      <c r="AF190" s="469"/>
      <c r="AG190" s="469"/>
      <c r="AH190" s="469"/>
      <c r="AI190" s="469"/>
      <c r="AJ190" s="469"/>
      <c r="AK190" s="469"/>
      <c r="AL190" s="469"/>
      <c r="AM190" s="469"/>
      <c r="AN190" s="469"/>
      <c r="AO190" s="469"/>
      <c r="AP190" s="469"/>
      <c r="AQ190" s="469"/>
      <c r="AR190" s="469"/>
      <c r="AS190" s="469"/>
      <c r="AT190" s="469"/>
      <c r="AU190" s="469"/>
      <c r="AV190" s="469"/>
      <c r="AW190" s="469"/>
      <c r="AX190" s="469"/>
      <c r="AY190" s="469"/>
      <c r="AZ190" s="469"/>
      <c r="BA190" s="469"/>
      <c r="BB190" s="469"/>
      <c r="BC190" s="469"/>
      <c r="BD190" s="469"/>
      <c r="BE190" s="469"/>
      <c r="BF190" s="469"/>
      <c r="BG190" s="469"/>
      <c r="BH190" s="469"/>
      <c r="BI190" s="469"/>
      <c r="BJ190" s="469"/>
      <c r="BK190" s="469"/>
      <c r="BL190" s="469"/>
      <c r="BM190" s="469"/>
      <c r="BN190" s="469"/>
      <c r="BO190" s="469"/>
      <c r="BP190" s="469"/>
      <c r="BQ190" s="469"/>
      <c r="BR190" s="469"/>
      <c r="BS190" s="469"/>
    </row>
    <row r="191" spans="2:71" hidden="1" x14ac:dyDescent="0.25">
      <c r="B191" s="469"/>
      <c r="C191" s="469"/>
      <c r="D191" s="469"/>
      <c r="E191" s="469"/>
      <c r="F191" s="469"/>
      <c r="G191" s="469"/>
      <c r="H191" s="469"/>
      <c r="I191" s="469"/>
      <c r="J191" s="469"/>
      <c r="K191" s="469"/>
      <c r="L191" s="469"/>
      <c r="M191" s="469"/>
      <c r="N191" s="469"/>
      <c r="O191" s="469"/>
      <c r="P191" s="469"/>
      <c r="Q191" s="469"/>
      <c r="R191" s="469"/>
      <c r="S191" s="469"/>
      <c r="T191" s="469"/>
      <c r="U191" s="469"/>
      <c r="V191" s="469"/>
      <c r="W191" s="469"/>
      <c r="X191" s="469"/>
      <c r="Y191" s="469"/>
      <c r="Z191" s="469"/>
      <c r="AA191" s="469"/>
      <c r="AB191" s="469"/>
      <c r="AC191" s="469"/>
      <c r="AD191" s="469"/>
      <c r="AE191" s="469"/>
      <c r="AF191" s="469"/>
      <c r="AG191" s="469"/>
      <c r="AH191" s="469"/>
      <c r="AI191" s="469"/>
      <c r="AJ191" s="469"/>
      <c r="AK191" s="469"/>
      <c r="AL191" s="469"/>
      <c r="AM191" s="469"/>
      <c r="AN191" s="469"/>
      <c r="AO191" s="469"/>
      <c r="AP191" s="469"/>
      <c r="AQ191" s="469"/>
      <c r="AR191" s="469"/>
      <c r="AS191" s="469"/>
      <c r="AT191" s="469"/>
      <c r="AU191" s="469"/>
      <c r="AV191" s="469"/>
      <c r="AW191" s="469"/>
      <c r="AX191" s="469"/>
      <c r="AY191" s="469"/>
      <c r="AZ191" s="469"/>
      <c r="BA191" s="469"/>
      <c r="BB191" s="469"/>
      <c r="BC191" s="469"/>
      <c r="BD191" s="469"/>
      <c r="BE191" s="469"/>
      <c r="BF191" s="469"/>
      <c r="BG191" s="469"/>
      <c r="BH191" s="469"/>
      <c r="BI191" s="469"/>
      <c r="BJ191" s="469"/>
      <c r="BK191" s="469"/>
      <c r="BL191" s="469"/>
      <c r="BM191" s="469"/>
      <c r="BN191" s="469"/>
      <c r="BO191" s="469"/>
      <c r="BP191" s="469"/>
      <c r="BQ191" s="469"/>
      <c r="BR191" s="469"/>
      <c r="BS191" s="469"/>
    </row>
    <row r="192" spans="2:71" hidden="1" x14ac:dyDescent="0.25">
      <c r="B192" s="469"/>
      <c r="C192" s="469"/>
      <c r="D192" s="469"/>
      <c r="E192" s="469"/>
      <c r="F192" s="469"/>
      <c r="G192" s="469"/>
      <c r="H192" s="469"/>
      <c r="I192" s="469"/>
      <c r="J192" s="469"/>
      <c r="K192" s="469"/>
      <c r="L192" s="469"/>
      <c r="M192" s="469"/>
      <c r="N192" s="469"/>
      <c r="O192" s="469"/>
      <c r="P192" s="469"/>
      <c r="Q192" s="469"/>
      <c r="R192" s="469"/>
      <c r="S192" s="469"/>
      <c r="T192" s="469"/>
      <c r="U192" s="469"/>
      <c r="V192" s="469"/>
      <c r="W192" s="469"/>
      <c r="X192" s="469"/>
      <c r="Y192" s="469"/>
      <c r="Z192" s="469"/>
      <c r="AA192" s="469"/>
      <c r="AB192" s="469"/>
      <c r="AC192" s="469"/>
      <c r="AD192" s="469"/>
      <c r="AE192" s="469"/>
      <c r="AF192" s="469"/>
      <c r="AG192" s="469"/>
      <c r="AH192" s="469"/>
      <c r="AI192" s="469"/>
      <c r="AJ192" s="469"/>
      <c r="AK192" s="469"/>
      <c r="AL192" s="469"/>
      <c r="AM192" s="469"/>
      <c r="AN192" s="469"/>
      <c r="AO192" s="469"/>
      <c r="AP192" s="469"/>
      <c r="AQ192" s="469"/>
      <c r="AR192" s="469"/>
      <c r="AS192" s="469"/>
      <c r="AT192" s="469"/>
      <c r="AU192" s="469"/>
      <c r="AV192" s="469"/>
      <c r="AW192" s="469"/>
      <c r="AX192" s="469"/>
      <c r="AY192" s="469"/>
      <c r="AZ192" s="469"/>
      <c r="BA192" s="469"/>
      <c r="BB192" s="469"/>
      <c r="BC192" s="469"/>
      <c r="BD192" s="469"/>
      <c r="BE192" s="469"/>
      <c r="BF192" s="469"/>
      <c r="BG192" s="469"/>
      <c r="BH192" s="469"/>
      <c r="BI192" s="469"/>
      <c r="BJ192" s="469"/>
      <c r="BK192" s="469"/>
      <c r="BL192" s="469"/>
      <c r="BM192" s="469"/>
      <c r="BN192" s="469"/>
      <c r="BO192" s="469"/>
      <c r="BP192" s="469"/>
      <c r="BQ192" s="469"/>
      <c r="BR192" s="469"/>
      <c r="BS192" s="469"/>
    </row>
    <row r="193" spans="2:71" hidden="1" x14ac:dyDescent="0.25">
      <c r="B193" s="469"/>
      <c r="C193" s="469"/>
      <c r="D193" s="469"/>
      <c r="E193" s="469"/>
      <c r="F193" s="469"/>
      <c r="G193" s="469"/>
      <c r="H193" s="469"/>
      <c r="I193" s="469"/>
      <c r="J193" s="469"/>
      <c r="K193" s="469"/>
      <c r="L193" s="469"/>
      <c r="M193" s="469"/>
      <c r="N193" s="469"/>
      <c r="O193" s="469"/>
      <c r="P193" s="469"/>
      <c r="Q193" s="469"/>
      <c r="R193" s="469"/>
      <c r="S193" s="469"/>
      <c r="T193" s="469"/>
      <c r="U193" s="469"/>
      <c r="V193" s="469"/>
      <c r="W193" s="469"/>
      <c r="X193" s="469"/>
      <c r="Y193" s="469"/>
      <c r="Z193" s="469"/>
      <c r="AA193" s="469"/>
      <c r="AB193" s="469"/>
      <c r="AC193" s="469"/>
      <c r="AD193" s="469"/>
      <c r="AE193" s="469"/>
      <c r="AF193" s="469"/>
      <c r="AG193" s="469"/>
      <c r="AH193" s="469"/>
      <c r="AI193" s="469"/>
      <c r="AJ193" s="469"/>
      <c r="AK193" s="469"/>
      <c r="AL193" s="469"/>
      <c r="AM193" s="469"/>
      <c r="AN193" s="469"/>
      <c r="AO193" s="469"/>
      <c r="AP193" s="469"/>
      <c r="AQ193" s="469"/>
      <c r="AR193" s="469"/>
      <c r="AS193" s="469"/>
      <c r="AT193" s="469"/>
      <c r="AU193" s="469"/>
      <c r="AV193" s="469"/>
      <c r="AW193" s="469"/>
      <c r="AX193" s="469"/>
      <c r="AY193" s="469"/>
      <c r="AZ193" s="469"/>
      <c r="BA193" s="469"/>
      <c r="BB193" s="469"/>
      <c r="BC193" s="469"/>
      <c r="BD193" s="469"/>
      <c r="BE193" s="469"/>
      <c r="BF193" s="469"/>
      <c r="BG193" s="469"/>
      <c r="BH193" s="469"/>
      <c r="BI193" s="469"/>
      <c r="BJ193" s="469"/>
      <c r="BK193" s="469"/>
      <c r="BL193" s="469"/>
      <c r="BM193" s="469"/>
      <c r="BN193" s="469"/>
      <c r="BO193" s="469"/>
      <c r="BP193" s="469"/>
      <c r="BQ193" s="469"/>
      <c r="BR193" s="469"/>
      <c r="BS193" s="469"/>
    </row>
    <row r="194" spans="2:71" hidden="1" x14ac:dyDescent="0.25">
      <c r="B194" s="469"/>
      <c r="C194" s="469"/>
      <c r="D194" s="469"/>
      <c r="E194" s="469"/>
      <c r="F194" s="469"/>
      <c r="G194" s="469"/>
      <c r="H194" s="469"/>
      <c r="I194" s="469"/>
      <c r="J194" s="469"/>
      <c r="K194" s="469"/>
      <c r="L194" s="469"/>
      <c r="M194" s="469"/>
      <c r="N194" s="469"/>
      <c r="O194" s="469"/>
      <c r="P194" s="469"/>
      <c r="Q194" s="469"/>
      <c r="R194" s="469"/>
      <c r="S194" s="469"/>
      <c r="T194" s="469"/>
      <c r="U194" s="469"/>
      <c r="V194" s="469"/>
      <c r="W194" s="469"/>
      <c r="X194" s="469"/>
      <c r="Y194" s="469"/>
      <c r="Z194" s="469"/>
      <c r="AA194" s="469"/>
      <c r="AB194" s="469"/>
      <c r="AC194" s="469"/>
      <c r="AD194" s="469"/>
      <c r="AE194" s="469"/>
      <c r="AF194" s="469"/>
      <c r="AG194" s="469"/>
      <c r="AH194" s="469"/>
      <c r="AI194" s="469"/>
      <c r="AJ194" s="469"/>
      <c r="AK194" s="469"/>
      <c r="AL194" s="469"/>
      <c r="AM194" s="469"/>
      <c r="AN194" s="469"/>
      <c r="AO194" s="469"/>
      <c r="AP194" s="469"/>
      <c r="AQ194" s="469"/>
      <c r="AR194" s="469"/>
      <c r="AS194" s="469"/>
      <c r="AT194" s="469"/>
      <c r="AU194" s="469"/>
      <c r="AV194" s="469"/>
      <c r="AW194" s="469"/>
      <c r="AX194" s="469"/>
      <c r="AY194" s="469"/>
      <c r="AZ194" s="469"/>
      <c r="BA194" s="469"/>
      <c r="BB194" s="469"/>
      <c r="BC194" s="469"/>
      <c r="BD194" s="469"/>
      <c r="BE194" s="469"/>
      <c r="BF194" s="469"/>
      <c r="BG194" s="469"/>
      <c r="BH194" s="469"/>
      <c r="BI194" s="469"/>
      <c r="BJ194" s="469"/>
      <c r="BK194" s="469"/>
      <c r="BL194" s="469"/>
      <c r="BM194" s="469"/>
      <c r="BN194" s="469"/>
      <c r="BO194" s="469"/>
      <c r="BP194" s="469"/>
      <c r="BQ194" s="469"/>
      <c r="BR194" s="469"/>
      <c r="BS194" s="469"/>
    </row>
    <row r="195" spans="2:71" hidden="1" x14ac:dyDescent="0.25">
      <c r="B195" s="469"/>
      <c r="C195" s="469"/>
      <c r="D195" s="469"/>
      <c r="E195" s="469"/>
      <c r="F195" s="469"/>
      <c r="G195" s="469"/>
      <c r="H195" s="469"/>
      <c r="I195" s="469"/>
      <c r="J195" s="469"/>
      <c r="K195" s="469"/>
      <c r="L195" s="469"/>
      <c r="M195" s="469"/>
      <c r="N195" s="469"/>
      <c r="O195" s="469"/>
      <c r="P195" s="469"/>
      <c r="Q195" s="469"/>
      <c r="R195" s="469"/>
      <c r="S195" s="469"/>
      <c r="T195" s="469"/>
      <c r="U195" s="469"/>
      <c r="V195" s="469"/>
      <c r="W195" s="469"/>
      <c r="X195" s="469"/>
      <c r="Y195" s="469"/>
      <c r="Z195" s="469"/>
      <c r="AA195" s="469"/>
      <c r="AB195" s="469"/>
      <c r="AC195" s="469"/>
      <c r="AD195" s="469"/>
      <c r="AE195" s="469"/>
      <c r="AF195" s="469"/>
      <c r="AG195" s="469"/>
      <c r="AH195" s="469"/>
      <c r="AI195" s="469"/>
      <c r="AJ195" s="469"/>
      <c r="AK195" s="469"/>
      <c r="AL195" s="469"/>
      <c r="AM195" s="469"/>
      <c r="AN195" s="469"/>
      <c r="AO195" s="469"/>
      <c r="AP195" s="469"/>
      <c r="AQ195" s="469"/>
      <c r="AR195" s="469"/>
      <c r="AS195" s="469"/>
      <c r="AT195" s="469"/>
      <c r="AU195" s="469"/>
      <c r="AV195" s="469"/>
      <c r="AW195" s="469"/>
      <c r="AX195" s="469"/>
      <c r="AY195" s="469"/>
      <c r="AZ195" s="469"/>
      <c r="BA195" s="469"/>
      <c r="BB195" s="469"/>
      <c r="BC195" s="469"/>
      <c r="BD195" s="469"/>
      <c r="BE195" s="469"/>
      <c r="BF195" s="469"/>
      <c r="BG195" s="469"/>
      <c r="BH195" s="469"/>
      <c r="BI195" s="469"/>
      <c r="BJ195" s="469"/>
      <c r="BK195" s="469"/>
      <c r="BL195" s="469"/>
      <c r="BM195" s="469"/>
      <c r="BN195" s="469"/>
      <c r="BO195" s="469"/>
      <c r="BP195" s="469"/>
      <c r="BQ195" s="469"/>
      <c r="BR195" s="469"/>
      <c r="BS195" s="469"/>
    </row>
    <row r="196" spans="2:71" hidden="1" x14ac:dyDescent="0.25">
      <c r="B196" s="469"/>
      <c r="C196" s="469"/>
      <c r="D196" s="469"/>
      <c r="E196" s="469"/>
      <c r="F196" s="469"/>
      <c r="G196" s="469"/>
      <c r="H196" s="469"/>
      <c r="I196" s="469"/>
      <c r="J196" s="469"/>
      <c r="K196" s="469"/>
      <c r="L196" s="469"/>
      <c r="M196" s="469"/>
      <c r="N196" s="469"/>
      <c r="O196" s="469"/>
      <c r="P196" s="469"/>
      <c r="Q196" s="469"/>
      <c r="R196" s="469"/>
      <c r="S196" s="469"/>
      <c r="T196" s="469"/>
      <c r="U196" s="469"/>
      <c r="V196" s="469"/>
      <c r="W196" s="469"/>
      <c r="X196" s="469"/>
      <c r="Y196" s="469"/>
      <c r="Z196" s="469"/>
      <c r="AA196" s="469"/>
      <c r="AB196" s="469"/>
      <c r="AC196" s="469"/>
      <c r="AD196" s="469"/>
      <c r="AE196" s="469"/>
      <c r="AF196" s="469"/>
      <c r="AG196" s="469"/>
      <c r="AH196" s="469"/>
      <c r="AI196" s="469"/>
      <c r="AJ196" s="469"/>
      <c r="AK196" s="469"/>
      <c r="AL196" s="469"/>
      <c r="AM196" s="469"/>
      <c r="AN196" s="469"/>
      <c r="AO196" s="469"/>
      <c r="AP196" s="469"/>
      <c r="AQ196" s="469"/>
      <c r="AR196" s="469"/>
      <c r="AS196" s="469"/>
      <c r="AT196" s="469"/>
      <c r="AU196" s="469"/>
      <c r="AV196" s="469"/>
      <c r="AW196" s="469"/>
      <c r="AX196" s="469"/>
      <c r="AY196" s="469"/>
      <c r="AZ196" s="469"/>
      <c r="BA196" s="469"/>
      <c r="BB196" s="469"/>
      <c r="BC196" s="469"/>
      <c r="BD196" s="469"/>
      <c r="BE196" s="469"/>
      <c r="BF196" s="469"/>
      <c r="BG196" s="469"/>
      <c r="BH196" s="469"/>
      <c r="BI196" s="469"/>
      <c r="BJ196" s="469"/>
      <c r="BK196" s="469"/>
      <c r="BL196" s="469"/>
      <c r="BM196" s="469"/>
      <c r="BN196" s="469"/>
      <c r="BO196" s="469"/>
      <c r="BP196" s="469"/>
      <c r="BQ196" s="469"/>
      <c r="BR196" s="469"/>
      <c r="BS196" s="469"/>
    </row>
    <row r="197" spans="2:71" hidden="1" x14ac:dyDescent="0.25">
      <c r="B197" s="469"/>
      <c r="C197" s="469"/>
      <c r="D197" s="469"/>
      <c r="E197" s="469"/>
      <c r="F197" s="469"/>
      <c r="G197" s="469"/>
      <c r="H197" s="469"/>
      <c r="I197" s="469"/>
      <c r="J197" s="469"/>
      <c r="K197" s="469"/>
      <c r="L197" s="469"/>
      <c r="M197" s="469"/>
      <c r="N197" s="469"/>
      <c r="O197" s="469"/>
      <c r="P197" s="469"/>
      <c r="Q197" s="469"/>
      <c r="R197" s="469"/>
      <c r="S197" s="469"/>
      <c r="T197" s="469"/>
      <c r="U197" s="469"/>
      <c r="V197" s="469"/>
      <c r="W197" s="469"/>
      <c r="X197" s="469"/>
      <c r="Y197" s="469"/>
      <c r="Z197" s="469"/>
      <c r="AA197" s="469"/>
      <c r="AB197" s="469"/>
      <c r="AC197" s="469"/>
      <c r="AD197" s="469"/>
      <c r="AE197" s="469"/>
      <c r="AF197" s="469"/>
      <c r="AG197" s="469"/>
      <c r="AH197" s="469"/>
      <c r="AI197" s="469"/>
      <c r="AJ197" s="469"/>
      <c r="AK197" s="469"/>
      <c r="AL197" s="469"/>
      <c r="AM197" s="469"/>
      <c r="AN197" s="469"/>
      <c r="AO197" s="469"/>
      <c r="AP197" s="469"/>
      <c r="AQ197" s="469"/>
      <c r="AR197" s="469"/>
      <c r="AS197" s="469"/>
      <c r="AT197" s="469"/>
      <c r="AU197" s="469"/>
      <c r="AV197" s="469"/>
      <c r="AW197" s="469"/>
      <c r="AX197" s="469"/>
      <c r="AY197" s="469"/>
      <c r="AZ197" s="469"/>
      <c r="BA197" s="469"/>
      <c r="BB197" s="469"/>
      <c r="BC197" s="469"/>
      <c r="BD197" s="469"/>
      <c r="BE197" s="469"/>
      <c r="BF197" s="469"/>
      <c r="BG197" s="469"/>
      <c r="BH197" s="469"/>
      <c r="BI197" s="469"/>
      <c r="BJ197" s="469"/>
      <c r="BK197" s="469"/>
      <c r="BL197" s="469"/>
      <c r="BM197" s="469"/>
      <c r="BN197" s="469"/>
      <c r="BO197" s="469"/>
      <c r="BP197" s="469"/>
      <c r="BQ197" s="469"/>
      <c r="BR197" s="469"/>
      <c r="BS197" s="469"/>
    </row>
    <row r="198" spans="2:71" hidden="1" x14ac:dyDescent="0.25">
      <c r="B198" s="469"/>
      <c r="C198" s="469"/>
      <c r="D198" s="469"/>
      <c r="E198" s="469"/>
      <c r="F198" s="469"/>
      <c r="G198" s="469"/>
      <c r="H198" s="469"/>
      <c r="I198" s="469"/>
      <c r="J198" s="469"/>
      <c r="K198" s="469"/>
      <c r="L198" s="469"/>
      <c r="M198" s="469"/>
      <c r="N198" s="469"/>
      <c r="O198" s="469"/>
      <c r="P198" s="469"/>
      <c r="Q198" s="469"/>
      <c r="R198" s="469"/>
      <c r="S198" s="469"/>
      <c r="T198" s="469"/>
      <c r="U198" s="469"/>
      <c r="V198" s="469"/>
      <c r="W198" s="469"/>
      <c r="X198" s="469"/>
      <c r="Y198" s="469"/>
      <c r="Z198" s="469"/>
      <c r="AA198" s="469"/>
      <c r="AB198" s="469"/>
      <c r="AC198" s="469"/>
      <c r="AD198" s="469"/>
      <c r="AE198" s="469"/>
      <c r="AF198" s="469"/>
      <c r="AG198" s="469"/>
      <c r="AH198" s="469"/>
      <c r="AI198" s="469"/>
      <c r="AJ198" s="469"/>
      <c r="AK198" s="469"/>
      <c r="AL198" s="469"/>
      <c r="AM198" s="469"/>
      <c r="AN198" s="469"/>
      <c r="AO198" s="469"/>
      <c r="AP198" s="469"/>
      <c r="AQ198" s="469"/>
      <c r="AR198" s="469"/>
      <c r="AS198" s="469"/>
      <c r="AT198" s="469"/>
      <c r="AU198" s="469"/>
      <c r="AV198" s="469"/>
      <c r="AW198" s="469"/>
      <c r="AX198" s="469"/>
      <c r="AY198" s="469"/>
      <c r="AZ198" s="469"/>
      <c r="BA198" s="469"/>
      <c r="BB198" s="469"/>
      <c r="BC198" s="469"/>
      <c r="BD198" s="469"/>
      <c r="BE198" s="469"/>
      <c r="BF198" s="469"/>
      <c r="BG198" s="469"/>
      <c r="BH198" s="469"/>
      <c r="BI198" s="469"/>
      <c r="BJ198" s="469"/>
      <c r="BK198" s="469"/>
      <c r="BL198" s="469"/>
      <c r="BM198" s="469"/>
      <c r="BN198" s="469"/>
      <c r="BO198" s="469"/>
      <c r="BP198" s="469"/>
      <c r="BQ198" s="469"/>
      <c r="BR198" s="469"/>
      <c r="BS198" s="469"/>
    </row>
    <row r="199" spans="2:71" hidden="1" x14ac:dyDescent="0.25">
      <c r="B199" s="469"/>
      <c r="C199" s="469"/>
      <c r="D199" s="469"/>
      <c r="E199" s="469"/>
      <c r="F199" s="469"/>
      <c r="G199" s="469"/>
      <c r="H199" s="469"/>
      <c r="I199" s="469"/>
      <c r="J199" s="469"/>
      <c r="K199" s="469"/>
      <c r="L199" s="469"/>
      <c r="M199" s="469"/>
      <c r="N199" s="469"/>
      <c r="O199" s="469"/>
      <c r="P199" s="469"/>
      <c r="Q199" s="469"/>
      <c r="R199" s="469"/>
      <c r="S199" s="469"/>
      <c r="T199" s="469"/>
      <c r="U199" s="469"/>
      <c r="V199" s="469"/>
      <c r="W199" s="469"/>
      <c r="X199" s="469"/>
      <c r="Y199" s="469"/>
      <c r="Z199" s="469"/>
      <c r="AA199" s="469"/>
      <c r="AB199" s="469"/>
      <c r="AC199" s="469"/>
      <c r="AD199" s="469"/>
      <c r="AE199" s="469"/>
      <c r="AF199" s="469"/>
      <c r="AG199" s="469"/>
      <c r="AH199" s="469"/>
      <c r="AI199" s="469"/>
      <c r="AJ199" s="469"/>
      <c r="AK199" s="469"/>
      <c r="AL199" s="469"/>
      <c r="AM199" s="469"/>
      <c r="AN199" s="469"/>
      <c r="AO199" s="469"/>
      <c r="AP199" s="469"/>
      <c r="AQ199" s="469"/>
      <c r="AR199" s="469"/>
      <c r="AS199" s="469"/>
      <c r="AT199" s="469"/>
      <c r="AU199" s="469"/>
      <c r="AV199" s="469"/>
      <c r="AW199" s="469"/>
      <c r="AX199" s="469"/>
      <c r="AY199" s="469"/>
      <c r="AZ199" s="469"/>
      <c r="BA199" s="469"/>
      <c r="BB199" s="469"/>
      <c r="BC199" s="469"/>
      <c r="BD199" s="469"/>
      <c r="BE199" s="469"/>
      <c r="BF199" s="469"/>
      <c r="BG199" s="469"/>
      <c r="BH199" s="469"/>
      <c r="BI199" s="469"/>
      <c r="BJ199" s="469"/>
      <c r="BK199" s="469"/>
      <c r="BL199" s="469"/>
      <c r="BM199" s="469"/>
      <c r="BN199" s="469"/>
      <c r="BO199" s="469"/>
      <c r="BP199" s="469"/>
      <c r="BQ199" s="469"/>
      <c r="BR199" s="469"/>
      <c r="BS199" s="469"/>
    </row>
    <row r="200" spans="2:71" hidden="1" x14ac:dyDescent="0.25">
      <c r="B200" s="469"/>
      <c r="C200" s="469"/>
      <c r="D200" s="469"/>
      <c r="E200" s="469"/>
      <c r="F200" s="469"/>
      <c r="G200" s="469"/>
      <c r="H200" s="469"/>
      <c r="I200" s="469"/>
      <c r="J200" s="469"/>
      <c r="K200" s="469"/>
      <c r="L200" s="469"/>
      <c r="M200" s="469"/>
      <c r="N200" s="469"/>
      <c r="O200" s="469"/>
      <c r="P200" s="469"/>
      <c r="Q200" s="469"/>
      <c r="R200" s="469"/>
      <c r="S200" s="469"/>
      <c r="T200" s="469"/>
      <c r="U200" s="469"/>
      <c r="V200" s="469"/>
      <c r="W200" s="469"/>
      <c r="X200" s="469"/>
      <c r="Y200" s="469"/>
      <c r="Z200" s="469"/>
      <c r="AA200" s="469"/>
      <c r="AB200" s="469"/>
      <c r="AC200" s="469"/>
      <c r="AD200" s="469"/>
      <c r="AE200" s="469"/>
      <c r="AF200" s="469"/>
      <c r="AG200" s="469"/>
      <c r="AH200" s="469"/>
      <c r="AI200" s="469"/>
      <c r="AJ200" s="469"/>
      <c r="AK200" s="469"/>
      <c r="AL200" s="469"/>
      <c r="AM200" s="469"/>
      <c r="AN200" s="469"/>
      <c r="AO200" s="469"/>
      <c r="AP200" s="469"/>
      <c r="AQ200" s="469"/>
      <c r="AR200" s="469"/>
      <c r="AS200" s="469"/>
      <c r="AT200" s="469"/>
      <c r="AU200" s="469"/>
      <c r="AV200" s="469"/>
      <c r="AW200" s="469"/>
      <c r="AX200" s="469"/>
      <c r="AY200" s="469"/>
      <c r="AZ200" s="469"/>
      <c r="BA200" s="469"/>
      <c r="BB200" s="469"/>
      <c r="BC200" s="469"/>
      <c r="BD200" s="469"/>
      <c r="BE200" s="469"/>
      <c r="BF200" s="469"/>
      <c r="BG200" s="469"/>
      <c r="BH200" s="469"/>
      <c r="BI200" s="469"/>
      <c r="BJ200" s="469"/>
      <c r="BK200" s="469"/>
      <c r="BL200" s="469"/>
      <c r="BM200" s="469"/>
      <c r="BN200" s="469"/>
      <c r="BO200" s="469"/>
      <c r="BP200" s="469"/>
      <c r="BQ200" s="469"/>
      <c r="BR200" s="469"/>
      <c r="BS200" s="469"/>
    </row>
    <row r="201" spans="2:71" hidden="1" x14ac:dyDescent="0.25">
      <c r="B201" s="469"/>
      <c r="C201" s="469"/>
      <c r="D201" s="469"/>
      <c r="E201" s="469"/>
      <c r="F201" s="469"/>
      <c r="G201" s="469"/>
      <c r="H201" s="469"/>
      <c r="I201" s="469"/>
      <c r="J201" s="469"/>
      <c r="K201" s="469"/>
      <c r="L201" s="469"/>
      <c r="M201" s="469"/>
      <c r="N201" s="469"/>
      <c r="O201" s="469"/>
      <c r="P201" s="469"/>
      <c r="Q201" s="469"/>
      <c r="R201" s="469"/>
      <c r="S201" s="469"/>
      <c r="T201" s="469"/>
      <c r="U201" s="469"/>
      <c r="V201" s="469"/>
      <c r="W201" s="469"/>
      <c r="X201" s="469"/>
      <c r="Y201" s="469"/>
      <c r="Z201" s="469"/>
      <c r="AA201" s="469"/>
      <c r="AB201" s="469"/>
      <c r="AC201" s="469"/>
      <c r="AD201" s="469"/>
      <c r="AE201" s="469"/>
      <c r="AF201" s="469"/>
      <c r="AG201" s="469"/>
      <c r="AH201" s="469"/>
      <c r="AI201" s="469"/>
      <c r="AJ201" s="469"/>
      <c r="AK201" s="469"/>
      <c r="AL201" s="469"/>
      <c r="AM201" s="469"/>
      <c r="AN201" s="469"/>
      <c r="AO201" s="469"/>
      <c r="AP201" s="469"/>
      <c r="AQ201" s="469"/>
      <c r="AR201" s="469"/>
      <c r="AS201" s="469"/>
      <c r="AT201" s="469"/>
      <c r="AU201" s="469"/>
      <c r="AV201" s="469"/>
      <c r="AW201" s="469"/>
      <c r="AX201" s="469"/>
      <c r="AY201" s="469"/>
      <c r="AZ201" s="469"/>
      <c r="BA201" s="469"/>
      <c r="BB201" s="469"/>
      <c r="BC201" s="469"/>
      <c r="BD201" s="469"/>
      <c r="BE201" s="469"/>
      <c r="BF201" s="469"/>
      <c r="BG201" s="469"/>
      <c r="BH201" s="469"/>
      <c r="BI201" s="469"/>
      <c r="BJ201" s="469"/>
      <c r="BK201" s="469"/>
      <c r="BL201" s="469"/>
      <c r="BM201" s="469"/>
      <c r="BN201" s="469"/>
      <c r="BO201" s="469"/>
      <c r="BP201" s="469"/>
      <c r="BQ201" s="469"/>
      <c r="BR201" s="469"/>
      <c r="BS201" s="469"/>
    </row>
    <row r="202" spans="2:71" hidden="1" x14ac:dyDescent="0.25">
      <c r="B202" s="469"/>
      <c r="C202" s="469"/>
      <c r="D202" s="469"/>
      <c r="E202" s="469"/>
      <c r="F202" s="469"/>
      <c r="G202" s="469"/>
      <c r="H202" s="469"/>
      <c r="I202" s="469"/>
      <c r="J202" s="469"/>
      <c r="K202" s="469"/>
      <c r="L202" s="469"/>
      <c r="M202" s="469"/>
      <c r="N202" s="469"/>
      <c r="O202" s="469"/>
      <c r="P202" s="469"/>
      <c r="Q202" s="469"/>
      <c r="R202" s="469"/>
      <c r="S202" s="469"/>
      <c r="T202" s="469"/>
      <c r="U202" s="469"/>
      <c r="V202" s="469"/>
      <c r="W202" s="469"/>
      <c r="X202" s="469"/>
      <c r="Y202" s="469"/>
      <c r="Z202" s="469"/>
      <c r="AA202" s="469"/>
      <c r="AB202" s="469"/>
      <c r="AC202" s="469"/>
      <c r="AD202" s="469"/>
      <c r="AE202" s="469"/>
      <c r="AF202" s="469"/>
      <c r="AG202" s="469"/>
      <c r="AH202" s="469"/>
      <c r="AI202" s="469"/>
      <c r="AJ202" s="469"/>
      <c r="AK202" s="469"/>
      <c r="AL202" s="469"/>
      <c r="AM202" s="469"/>
      <c r="AN202" s="469"/>
      <c r="AO202" s="469"/>
      <c r="AP202" s="469"/>
      <c r="AQ202" s="469"/>
      <c r="AR202" s="469"/>
      <c r="AS202" s="469"/>
      <c r="AT202" s="469"/>
      <c r="AU202" s="469"/>
      <c r="AV202" s="469"/>
      <c r="AW202" s="469"/>
      <c r="AX202" s="469"/>
      <c r="AY202" s="469"/>
      <c r="AZ202" s="469"/>
      <c r="BA202" s="469"/>
      <c r="BB202" s="469"/>
      <c r="BC202" s="469"/>
      <c r="BD202" s="469"/>
      <c r="BE202" s="469"/>
      <c r="BF202" s="469"/>
      <c r="BG202" s="469"/>
      <c r="BH202" s="469"/>
      <c r="BI202" s="469"/>
      <c r="BJ202" s="469"/>
      <c r="BK202" s="469"/>
      <c r="BL202" s="469"/>
      <c r="BM202" s="469"/>
      <c r="BN202" s="469"/>
      <c r="BO202" s="469"/>
      <c r="BP202" s="469"/>
      <c r="BQ202" s="469"/>
      <c r="BR202" s="469"/>
      <c r="BS202" s="469"/>
    </row>
    <row r="203" spans="2:71" hidden="1" x14ac:dyDescent="0.25">
      <c r="B203" s="469"/>
      <c r="C203" s="469"/>
      <c r="D203" s="469"/>
      <c r="E203" s="469"/>
      <c r="F203" s="469"/>
      <c r="G203" s="469"/>
      <c r="H203" s="469"/>
      <c r="I203" s="469"/>
      <c r="J203" s="469"/>
      <c r="K203" s="469"/>
      <c r="L203" s="469"/>
      <c r="M203" s="469"/>
      <c r="N203" s="469"/>
      <c r="O203" s="469"/>
      <c r="P203" s="469"/>
      <c r="Q203" s="469"/>
      <c r="R203" s="469"/>
      <c r="S203" s="469"/>
      <c r="T203" s="469"/>
      <c r="U203" s="469"/>
      <c r="V203" s="469"/>
      <c r="W203" s="469"/>
      <c r="X203" s="469"/>
      <c r="Y203" s="469"/>
      <c r="Z203" s="469"/>
      <c r="AA203" s="469"/>
      <c r="AB203" s="469"/>
      <c r="AC203" s="469"/>
      <c r="AD203" s="469"/>
      <c r="AE203" s="469"/>
      <c r="AF203" s="469"/>
      <c r="AG203" s="469"/>
      <c r="AH203" s="469"/>
      <c r="AI203" s="469"/>
      <c r="AJ203" s="469"/>
      <c r="AK203" s="469"/>
      <c r="AL203" s="469"/>
      <c r="AM203" s="469"/>
      <c r="AN203" s="469"/>
      <c r="AO203" s="469"/>
      <c r="AP203" s="469"/>
      <c r="AQ203" s="469"/>
      <c r="AR203" s="469"/>
      <c r="AS203" s="469"/>
      <c r="AT203" s="469"/>
      <c r="AU203" s="469"/>
      <c r="AV203" s="469"/>
      <c r="AW203" s="469"/>
      <c r="AX203" s="469"/>
      <c r="AY203" s="469"/>
      <c r="AZ203" s="469"/>
      <c r="BA203" s="469"/>
      <c r="BB203" s="469"/>
      <c r="BC203" s="469"/>
      <c r="BD203" s="469"/>
      <c r="BE203" s="469"/>
      <c r="BF203" s="469"/>
      <c r="BG203" s="469"/>
      <c r="BH203" s="469"/>
      <c r="BI203" s="469"/>
      <c r="BJ203" s="469"/>
      <c r="BK203" s="469"/>
      <c r="BL203" s="469"/>
      <c r="BM203" s="469"/>
      <c r="BN203" s="469"/>
      <c r="BO203" s="469"/>
      <c r="BP203" s="469"/>
      <c r="BQ203" s="469"/>
      <c r="BR203" s="469"/>
      <c r="BS203" s="469"/>
    </row>
    <row r="204" spans="2:71" hidden="1" x14ac:dyDescent="0.25">
      <c r="B204" s="469"/>
      <c r="C204" s="469"/>
      <c r="D204" s="469"/>
      <c r="E204" s="469"/>
      <c r="F204" s="469"/>
      <c r="G204" s="469"/>
      <c r="H204" s="469"/>
      <c r="I204" s="469"/>
      <c r="J204" s="469"/>
      <c r="K204" s="469"/>
      <c r="L204" s="469"/>
      <c r="M204" s="469"/>
      <c r="N204" s="469"/>
      <c r="O204" s="469"/>
      <c r="P204" s="469"/>
      <c r="Q204" s="469"/>
      <c r="R204" s="469"/>
      <c r="S204" s="469"/>
      <c r="T204" s="469"/>
      <c r="U204" s="469"/>
      <c r="V204" s="469"/>
      <c r="W204" s="469"/>
      <c r="X204" s="469"/>
      <c r="Y204" s="469"/>
      <c r="Z204" s="469"/>
      <c r="AA204" s="469"/>
      <c r="AB204" s="469"/>
      <c r="AC204" s="469"/>
      <c r="AD204" s="469"/>
      <c r="AE204" s="469"/>
      <c r="AF204" s="469"/>
      <c r="AG204" s="469"/>
      <c r="AH204" s="469"/>
      <c r="AI204" s="469"/>
      <c r="AJ204" s="469"/>
      <c r="AK204" s="469"/>
      <c r="AL204" s="469"/>
      <c r="AM204" s="469"/>
      <c r="AN204" s="469"/>
      <c r="AO204" s="469"/>
      <c r="AP204" s="469"/>
      <c r="AQ204" s="469"/>
      <c r="AR204" s="469"/>
      <c r="AS204" s="469"/>
      <c r="AT204" s="469"/>
      <c r="AU204" s="469"/>
      <c r="AV204" s="469"/>
      <c r="AW204" s="469"/>
      <c r="AX204" s="469"/>
      <c r="AY204" s="469"/>
      <c r="AZ204" s="469"/>
      <c r="BA204" s="469"/>
      <c r="BB204" s="469"/>
      <c r="BC204" s="469"/>
      <c r="BD204" s="469"/>
      <c r="BE204" s="469"/>
      <c r="BF204" s="469"/>
      <c r="BG204" s="469"/>
      <c r="BH204" s="469"/>
      <c r="BI204" s="469"/>
      <c r="BJ204" s="469"/>
      <c r="BK204" s="469"/>
      <c r="BL204" s="469"/>
      <c r="BM204" s="469"/>
      <c r="BN204" s="469"/>
      <c r="BO204" s="469"/>
      <c r="BP204" s="469"/>
      <c r="BQ204" s="469"/>
      <c r="BR204" s="469"/>
      <c r="BS204" s="469"/>
    </row>
    <row r="205" spans="2:71" hidden="1" x14ac:dyDescent="0.25">
      <c r="B205" s="469"/>
      <c r="C205" s="469"/>
      <c r="D205" s="469"/>
      <c r="E205" s="469"/>
      <c r="F205" s="469"/>
      <c r="G205" s="469"/>
      <c r="H205" s="469"/>
      <c r="I205" s="469"/>
      <c r="J205" s="469"/>
      <c r="K205" s="469"/>
      <c r="L205" s="469"/>
      <c r="M205" s="469"/>
      <c r="N205" s="469"/>
      <c r="O205" s="469"/>
      <c r="P205" s="469"/>
      <c r="Q205" s="469"/>
      <c r="R205" s="469"/>
      <c r="S205" s="469"/>
      <c r="T205" s="469"/>
      <c r="U205" s="469"/>
      <c r="V205" s="469"/>
      <c r="W205" s="469"/>
      <c r="X205" s="469"/>
      <c r="Y205" s="469"/>
      <c r="Z205" s="469"/>
      <c r="AA205" s="469"/>
      <c r="AB205" s="469"/>
      <c r="AC205" s="469"/>
      <c r="AD205" s="469"/>
      <c r="AE205" s="469"/>
      <c r="AF205" s="469"/>
      <c r="AG205" s="469"/>
      <c r="AH205" s="469"/>
      <c r="AI205" s="469"/>
      <c r="AJ205" s="469"/>
      <c r="AK205" s="469"/>
      <c r="AL205" s="469"/>
      <c r="AM205" s="469"/>
      <c r="AN205" s="469"/>
      <c r="AO205" s="469"/>
      <c r="AP205" s="469"/>
      <c r="AQ205" s="469"/>
      <c r="AR205" s="469"/>
      <c r="AS205" s="469"/>
      <c r="AT205" s="469"/>
      <c r="AU205" s="469"/>
      <c r="AV205" s="469"/>
      <c r="AW205" s="469"/>
      <c r="AX205" s="469"/>
      <c r="AY205" s="469"/>
      <c r="AZ205" s="469"/>
      <c r="BA205" s="469"/>
      <c r="BB205" s="469"/>
      <c r="BC205" s="469"/>
      <c r="BD205" s="469"/>
      <c r="BE205" s="469"/>
      <c r="BF205" s="469"/>
      <c r="BG205" s="469"/>
      <c r="BH205" s="469"/>
      <c r="BI205" s="469"/>
      <c r="BJ205" s="469"/>
      <c r="BK205" s="469"/>
      <c r="BL205" s="469"/>
      <c r="BM205" s="469"/>
      <c r="BN205" s="469"/>
      <c r="BO205" s="469"/>
      <c r="BP205" s="469"/>
      <c r="BQ205" s="469"/>
      <c r="BR205" s="469"/>
      <c r="BS205" s="469"/>
    </row>
    <row r="206" spans="2:71" hidden="1" x14ac:dyDescent="0.25">
      <c r="B206" s="469"/>
      <c r="C206" s="469"/>
      <c r="D206" s="469"/>
      <c r="E206" s="469"/>
      <c r="F206" s="469"/>
      <c r="G206" s="469"/>
      <c r="H206" s="469"/>
      <c r="I206" s="469"/>
      <c r="J206" s="469"/>
      <c r="K206" s="469"/>
      <c r="L206" s="469"/>
      <c r="M206" s="469"/>
      <c r="N206" s="469"/>
      <c r="O206" s="469"/>
      <c r="P206" s="469"/>
      <c r="Q206" s="469"/>
      <c r="R206" s="469"/>
      <c r="S206" s="469"/>
      <c r="T206" s="469"/>
      <c r="U206" s="469"/>
      <c r="V206" s="469"/>
      <c r="W206" s="469"/>
      <c r="X206" s="469"/>
      <c r="Y206" s="469"/>
      <c r="Z206" s="469"/>
      <c r="AA206" s="469"/>
      <c r="AB206" s="469"/>
      <c r="AC206" s="469"/>
      <c r="AD206" s="469"/>
      <c r="AE206" s="469"/>
      <c r="AF206" s="469"/>
      <c r="AG206" s="469"/>
      <c r="AH206" s="469"/>
      <c r="AI206" s="469"/>
      <c r="AJ206" s="469"/>
      <c r="AK206" s="469"/>
      <c r="AL206" s="469"/>
      <c r="AM206" s="469"/>
      <c r="AN206" s="469"/>
      <c r="AO206" s="469"/>
      <c r="AP206" s="469"/>
      <c r="AQ206" s="469"/>
      <c r="AR206" s="469"/>
      <c r="AS206" s="469"/>
      <c r="AT206" s="469"/>
      <c r="AU206" s="469"/>
      <c r="AV206" s="469"/>
      <c r="AW206" s="469"/>
      <c r="AX206" s="469"/>
      <c r="AY206" s="469"/>
      <c r="AZ206" s="469"/>
      <c r="BA206" s="469"/>
      <c r="BB206" s="469"/>
      <c r="BC206" s="469"/>
      <c r="BD206" s="469"/>
      <c r="BE206" s="469"/>
      <c r="BF206" s="469"/>
      <c r="BG206" s="469"/>
      <c r="BH206" s="469"/>
      <c r="BI206" s="469"/>
      <c r="BJ206" s="469"/>
      <c r="BK206" s="469"/>
      <c r="BL206" s="469"/>
      <c r="BM206" s="469"/>
      <c r="BN206" s="469"/>
      <c r="BO206" s="469"/>
      <c r="BP206" s="469"/>
      <c r="BQ206" s="469"/>
      <c r="BR206" s="469"/>
      <c r="BS206" s="469"/>
    </row>
    <row r="207" spans="2:71" hidden="1" x14ac:dyDescent="0.25">
      <c r="B207" s="469"/>
      <c r="C207" s="469"/>
      <c r="D207" s="469"/>
      <c r="E207" s="469"/>
      <c r="F207" s="469"/>
      <c r="G207" s="469"/>
      <c r="H207" s="469"/>
      <c r="I207" s="469"/>
      <c r="J207" s="469"/>
      <c r="K207" s="469"/>
      <c r="L207" s="469"/>
      <c r="M207" s="469"/>
      <c r="N207" s="469"/>
      <c r="O207" s="469"/>
      <c r="P207" s="469"/>
      <c r="Q207" s="469"/>
      <c r="R207" s="469"/>
      <c r="S207" s="469"/>
      <c r="T207" s="469"/>
      <c r="U207" s="469"/>
      <c r="V207" s="469"/>
      <c r="W207" s="469"/>
      <c r="X207" s="469"/>
      <c r="Y207" s="469"/>
      <c r="Z207" s="469"/>
      <c r="AA207" s="469"/>
      <c r="AB207" s="469"/>
      <c r="AC207" s="469"/>
      <c r="AD207" s="469"/>
      <c r="AE207" s="469"/>
      <c r="AF207" s="469"/>
      <c r="AG207" s="469"/>
      <c r="AH207" s="469"/>
      <c r="AI207" s="469"/>
      <c r="AJ207" s="469"/>
      <c r="AK207" s="469"/>
      <c r="AL207" s="469"/>
      <c r="AM207" s="469"/>
      <c r="AN207" s="469"/>
      <c r="AO207" s="469"/>
      <c r="AP207" s="469"/>
      <c r="AQ207" s="469"/>
      <c r="AR207" s="469"/>
      <c r="AS207" s="469"/>
      <c r="AT207" s="469"/>
      <c r="AU207" s="469"/>
      <c r="AV207" s="469"/>
      <c r="AW207" s="469"/>
      <c r="AX207" s="469"/>
      <c r="AY207" s="469"/>
      <c r="AZ207" s="469"/>
      <c r="BA207" s="469"/>
      <c r="BB207" s="469"/>
      <c r="BC207" s="469"/>
      <c r="BD207" s="469"/>
      <c r="BE207" s="469"/>
      <c r="BF207" s="469"/>
      <c r="BG207" s="469"/>
      <c r="BH207" s="469"/>
      <c r="BI207" s="469"/>
      <c r="BJ207" s="469"/>
      <c r="BK207" s="469"/>
      <c r="BL207" s="469"/>
      <c r="BM207" s="469"/>
      <c r="BN207" s="469"/>
      <c r="BO207" s="469"/>
      <c r="BP207" s="469"/>
      <c r="BQ207" s="469"/>
      <c r="BR207" s="469"/>
      <c r="BS207" s="469"/>
    </row>
    <row r="208" spans="2:71" hidden="1" x14ac:dyDescent="0.25">
      <c r="B208" s="469"/>
      <c r="C208" s="469"/>
      <c r="D208" s="469"/>
      <c r="E208" s="469"/>
      <c r="F208" s="469"/>
      <c r="G208" s="469"/>
      <c r="H208" s="469"/>
      <c r="I208" s="469"/>
      <c r="J208" s="469"/>
      <c r="K208" s="469"/>
      <c r="L208" s="469"/>
      <c r="M208" s="469"/>
      <c r="N208" s="469"/>
      <c r="O208" s="469"/>
      <c r="P208" s="469"/>
      <c r="Q208" s="469"/>
      <c r="R208" s="469"/>
      <c r="S208" s="469"/>
      <c r="T208" s="469"/>
      <c r="U208" s="469"/>
      <c r="V208" s="469"/>
      <c r="W208" s="469"/>
      <c r="X208" s="469"/>
      <c r="Y208" s="469"/>
      <c r="Z208" s="469"/>
      <c r="AA208" s="469"/>
      <c r="AB208" s="469"/>
      <c r="AC208" s="469"/>
      <c r="AD208" s="469"/>
      <c r="AE208" s="469"/>
      <c r="AF208" s="469"/>
      <c r="AG208" s="469"/>
      <c r="AH208" s="469"/>
      <c r="AI208" s="469"/>
      <c r="AJ208" s="469"/>
      <c r="AK208" s="469"/>
      <c r="AL208" s="469"/>
      <c r="AM208" s="469"/>
      <c r="AN208" s="469"/>
      <c r="AO208" s="469"/>
      <c r="AP208" s="469"/>
      <c r="AQ208" s="469"/>
      <c r="AR208" s="469"/>
      <c r="AS208" s="469"/>
      <c r="AT208" s="469"/>
      <c r="AU208" s="469"/>
      <c r="AV208" s="469"/>
      <c r="AW208" s="469"/>
      <c r="AX208" s="469"/>
      <c r="AY208" s="469"/>
      <c r="AZ208" s="469"/>
      <c r="BA208" s="469"/>
      <c r="BB208" s="469"/>
      <c r="BC208" s="469"/>
      <c r="BD208" s="469"/>
      <c r="BE208" s="469"/>
      <c r="BF208" s="469"/>
      <c r="BG208" s="469"/>
      <c r="BH208" s="469"/>
      <c r="BI208" s="469"/>
      <c r="BJ208" s="469"/>
      <c r="BK208" s="469"/>
      <c r="BL208" s="469"/>
      <c r="BM208" s="469"/>
      <c r="BN208" s="469"/>
      <c r="BO208" s="469"/>
      <c r="BP208" s="469"/>
      <c r="BQ208" s="469"/>
      <c r="BR208" s="469"/>
      <c r="BS208" s="469"/>
    </row>
    <row r="209" spans="2:71" hidden="1" x14ac:dyDescent="0.25">
      <c r="B209" s="469"/>
      <c r="C209" s="469"/>
      <c r="D209" s="469"/>
      <c r="E209" s="469"/>
      <c r="F209" s="469"/>
      <c r="G209" s="469"/>
      <c r="H209" s="469"/>
      <c r="I209" s="469"/>
      <c r="J209" s="469"/>
      <c r="K209" s="469"/>
      <c r="L209" s="469"/>
      <c r="M209" s="469"/>
      <c r="N209" s="469"/>
      <c r="O209" s="469"/>
      <c r="P209" s="469"/>
      <c r="Q209" s="469"/>
      <c r="R209" s="469"/>
      <c r="S209" s="469"/>
      <c r="T209" s="469"/>
      <c r="U209" s="469"/>
      <c r="V209" s="469"/>
      <c r="W209" s="469"/>
      <c r="X209" s="469"/>
      <c r="Y209" s="469"/>
      <c r="Z209" s="469"/>
      <c r="AA209" s="469"/>
      <c r="AB209" s="469"/>
      <c r="AC209" s="469"/>
      <c r="AD209" s="469"/>
      <c r="AE209" s="469"/>
      <c r="AF209" s="469"/>
      <c r="AG209" s="469"/>
      <c r="AH209" s="469"/>
      <c r="AI209" s="469"/>
      <c r="AJ209" s="469"/>
      <c r="AK209" s="469"/>
      <c r="AL209" s="469"/>
      <c r="AM209" s="469"/>
      <c r="AN209" s="469"/>
      <c r="AO209" s="469"/>
      <c r="AP209" s="469"/>
      <c r="AQ209" s="469"/>
      <c r="AR209" s="469"/>
      <c r="AS209" s="469"/>
      <c r="AT209" s="469"/>
      <c r="AU209" s="469"/>
      <c r="AV209" s="469"/>
      <c r="AW209" s="469"/>
      <c r="AX209" s="469"/>
      <c r="AY209" s="469"/>
      <c r="AZ209" s="469"/>
      <c r="BA209" s="469"/>
      <c r="BB209" s="469"/>
      <c r="BC209" s="469"/>
      <c r="BD209" s="469"/>
      <c r="BE209" s="469"/>
      <c r="BF209" s="469"/>
      <c r="BG209" s="469"/>
      <c r="BH209" s="469"/>
      <c r="BI209" s="469"/>
      <c r="BJ209" s="469"/>
      <c r="BK209" s="469"/>
      <c r="BL209" s="469"/>
      <c r="BM209" s="469"/>
      <c r="BN209" s="469"/>
      <c r="BO209" s="469"/>
      <c r="BP209" s="469"/>
      <c r="BQ209" s="469"/>
      <c r="BR209" s="469"/>
      <c r="BS209" s="469"/>
    </row>
    <row r="210" spans="2:71" hidden="1" x14ac:dyDescent="0.25">
      <c r="B210" s="469"/>
      <c r="C210" s="469"/>
      <c r="D210" s="469"/>
      <c r="E210" s="469"/>
      <c r="F210" s="469"/>
      <c r="G210" s="469"/>
      <c r="H210" s="469"/>
      <c r="I210" s="469"/>
      <c r="J210" s="469"/>
      <c r="K210" s="469"/>
      <c r="L210" s="469"/>
      <c r="M210" s="469"/>
      <c r="N210" s="469"/>
      <c r="O210" s="469"/>
      <c r="P210" s="469"/>
      <c r="Q210" s="469"/>
      <c r="R210" s="469"/>
      <c r="S210" s="469"/>
      <c r="T210" s="469"/>
      <c r="U210" s="469"/>
      <c r="V210" s="469"/>
      <c r="W210" s="469"/>
      <c r="X210" s="469"/>
      <c r="Y210" s="469"/>
      <c r="Z210" s="469"/>
      <c r="AA210" s="469"/>
      <c r="AB210" s="469"/>
      <c r="AC210" s="469"/>
      <c r="AD210" s="469"/>
      <c r="AE210" s="469"/>
      <c r="AF210" s="469"/>
      <c r="AG210" s="469"/>
      <c r="AH210" s="469"/>
      <c r="AI210" s="469"/>
      <c r="AJ210" s="469"/>
      <c r="AK210" s="469"/>
      <c r="AL210" s="469"/>
      <c r="AM210" s="469"/>
      <c r="AN210" s="469"/>
      <c r="AO210" s="469"/>
      <c r="AP210" s="469"/>
      <c r="AQ210" s="469"/>
      <c r="AR210" s="469"/>
      <c r="AS210" s="469"/>
      <c r="AT210" s="469"/>
      <c r="AU210" s="469"/>
      <c r="AV210" s="469"/>
      <c r="AW210" s="469"/>
      <c r="AX210" s="469"/>
      <c r="AY210" s="469"/>
      <c r="AZ210" s="469"/>
      <c r="BA210" s="469"/>
      <c r="BB210" s="469"/>
      <c r="BC210" s="469"/>
      <c r="BD210" s="469"/>
      <c r="BE210" s="469"/>
      <c r="BF210" s="469"/>
      <c r="BG210" s="469"/>
      <c r="BH210" s="469"/>
      <c r="BI210" s="469"/>
      <c r="BJ210" s="469"/>
      <c r="BK210" s="469"/>
      <c r="BL210" s="469"/>
      <c r="BM210" s="469"/>
      <c r="BN210" s="469"/>
      <c r="BO210" s="469"/>
      <c r="BP210" s="469"/>
      <c r="BQ210" s="469"/>
      <c r="BR210" s="469"/>
      <c r="BS210" s="469"/>
    </row>
    <row r="211" spans="2:71" hidden="1" x14ac:dyDescent="0.25">
      <c r="B211" s="469"/>
      <c r="C211" s="469"/>
      <c r="D211" s="469"/>
      <c r="E211" s="469"/>
      <c r="F211" s="469"/>
      <c r="G211" s="469"/>
      <c r="H211" s="469"/>
      <c r="I211" s="469"/>
      <c r="J211" s="469"/>
      <c r="K211" s="469"/>
      <c r="L211" s="469"/>
      <c r="M211" s="469"/>
      <c r="N211" s="469"/>
      <c r="O211" s="469"/>
      <c r="P211" s="469"/>
      <c r="Q211" s="469"/>
      <c r="R211" s="469"/>
      <c r="S211" s="469"/>
      <c r="T211" s="469"/>
      <c r="U211" s="469"/>
      <c r="V211" s="469"/>
      <c r="W211" s="469"/>
      <c r="X211" s="469"/>
      <c r="Y211" s="469"/>
      <c r="Z211" s="469"/>
      <c r="AA211" s="469"/>
      <c r="AB211" s="469"/>
      <c r="AC211" s="469"/>
      <c r="AD211" s="469"/>
      <c r="AE211" s="469"/>
      <c r="AF211" s="469"/>
      <c r="AG211" s="469"/>
      <c r="AH211" s="469"/>
      <c r="AI211" s="469"/>
      <c r="AJ211" s="469"/>
      <c r="AK211" s="469"/>
      <c r="AL211" s="469"/>
      <c r="AM211" s="469"/>
      <c r="AN211" s="469"/>
      <c r="AO211" s="469"/>
      <c r="AP211" s="469"/>
      <c r="AQ211" s="469"/>
      <c r="AR211" s="469"/>
      <c r="AS211" s="469"/>
      <c r="AT211" s="469"/>
      <c r="AU211" s="469"/>
      <c r="AV211" s="469"/>
      <c r="AW211" s="469"/>
      <c r="AX211" s="469"/>
      <c r="AY211" s="469"/>
      <c r="AZ211" s="469"/>
      <c r="BA211" s="469"/>
      <c r="BB211" s="469"/>
      <c r="BC211" s="469"/>
      <c r="BD211" s="469"/>
      <c r="BE211" s="469"/>
      <c r="BF211" s="469"/>
      <c r="BG211" s="469"/>
      <c r="BH211" s="469"/>
      <c r="BI211" s="469"/>
      <c r="BJ211" s="469"/>
      <c r="BK211" s="469"/>
      <c r="BL211" s="469"/>
      <c r="BM211" s="469"/>
      <c r="BN211" s="469"/>
      <c r="BO211" s="469"/>
      <c r="BP211" s="469"/>
      <c r="BQ211" s="469"/>
      <c r="BR211" s="469"/>
      <c r="BS211" s="469"/>
    </row>
    <row r="212" spans="2:71" hidden="1" x14ac:dyDescent="0.25">
      <c r="B212" s="469"/>
      <c r="C212" s="469"/>
      <c r="D212" s="469"/>
      <c r="E212" s="469"/>
      <c r="F212" s="469"/>
      <c r="G212" s="469"/>
      <c r="H212" s="469"/>
      <c r="I212" s="469"/>
      <c r="J212" s="469"/>
      <c r="K212" s="469"/>
      <c r="L212" s="469"/>
      <c r="M212" s="469"/>
      <c r="N212" s="469"/>
      <c r="O212" s="469"/>
      <c r="P212" s="469"/>
      <c r="Q212" s="469"/>
      <c r="R212" s="469"/>
      <c r="S212" s="469"/>
      <c r="T212" s="469"/>
      <c r="U212" s="469"/>
      <c r="V212" s="469"/>
      <c r="W212" s="469"/>
      <c r="X212" s="469"/>
      <c r="Y212" s="469"/>
      <c r="Z212" s="469"/>
      <c r="AA212" s="469"/>
      <c r="AB212" s="469"/>
      <c r="AC212" s="469"/>
      <c r="AD212" s="469"/>
      <c r="AE212" s="469"/>
      <c r="AF212" s="469"/>
      <c r="AG212" s="469"/>
      <c r="AH212" s="469"/>
      <c r="AI212" s="469"/>
      <c r="AJ212" s="469"/>
      <c r="AK212" s="469"/>
      <c r="AL212" s="469"/>
      <c r="AM212" s="469"/>
      <c r="AN212" s="469"/>
      <c r="AO212" s="469"/>
      <c r="AP212" s="469"/>
      <c r="AQ212" s="469"/>
      <c r="AR212" s="469"/>
      <c r="AS212" s="469"/>
      <c r="AT212" s="469"/>
      <c r="AU212" s="469"/>
      <c r="AV212" s="469"/>
      <c r="AW212" s="469"/>
      <c r="AX212" s="469"/>
      <c r="AY212" s="469"/>
      <c r="AZ212" s="469"/>
      <c r="BA212" s="469"/>
      <c r="BB212" s="469"/>
      <c r="BC212" s="469"/>
      <c r="BD212" s="469"/>
      <c r="BE212" s="469"/>
      <c r="BF212" s="469"/>
      <c r="BG212" s="469"/>
      <c r="BH212" s="469"/>
      <c r="BI212" s="469"/>
      <c r="BJ212" s="469"/>
      <c r="BK212" s="469"/>
      <c r="BL212" s="469"/>
      <c r="BM212" s="469"/>
      <c r="BN212" s="469"/>
      <c r="BO212" s="469"/>
      <c r="BP212" s="469"/>
      <c r="BQ212" s="469"/>
      <c r="BR212" s="469"/>
      <c r="BS212" s="469"/>
    </row>
    <row r="213" spans="2:71" hidden="1" x14ac:dyDescent="0.25">
      <c r="B213" s="469"/>
      <c r="C213" s="469"/>
      <c r="D213" s="469"/>
      <c r="E213" s="469"/>
      <c r="F213" s="469"/>
      <c r="G213" s="469"/>
      <c r="H213" s="469"/>
      <c r="I213" s="469"/>
      <c r="J213" s="469"/>
      <c r="K213" s="469"/>
      <c r="L213" s="469"/>
      <c r="M213" s="469"/>
      <c r="N213" s="469"/>
      <c r="O213" s="469"/>
      <c r="P213" s="469"/>
      <c r="Q213" s="469"/>
      <c r="R213" s="469"/>
      <c r="S213" s="469"/>
      <c r="T213" s="469"/>
      <c r="U213" s="469"/>
      <c r="V213" s="469"/>
      <c r="W213" s="469"/>
      <c r="X213" s="469"/>
      <c r="Y213" s="469"/>
      <c r="Z213" s="469"/>
      <c r="AA213" s="469"/>
      <c r="AB213" s="469"/>
      <c r="AC213" s="469"/>
      <c r="AD213" s="469"/>
      <c r="AE213" s="469"/>
      <c r="AF213" s="469"/>
      <c r="AG213" s="469"/>
      <c r="AH213" s="469"/>
      <c r="AI213" s="469"/>
      <c r="AJ213" s="469"/>
      <c r="AK213" s="469"/>
      <c r="AL213" s="469"/>
      <c r="AM213" s="469"/>
      <c r="AN213" s="469"/>
      <c r="AO213" s="469"/>
      <c r="AP213" s="469"/>
      <c r="AQ213" s="469"/>
      <c r="AR213" s="469"/>
      <c r="AS213" s="469"/>
      <c r="AT213" s="469"/>
      <c r="AU213" s="469"/>
      <c r="AV213" s="469"/>
      <c r="AW213" s="469"/>
      <c r="AX213" s="469"/>
      <c r="AY213" s="469"/>
      <c r="AZ213" s="469"/>
      <c r="BA213" s="469"/>
      <c r="BB213" s="469"/>
      <c r="BC213" s="469"/>
      <c r="BD213" s="469"/>
      <c r="BE213" s="469"/>
      <c r="BF213" s="469"/>
      <c r="BG213" s="469"/>
      <c r="BH213" s="469"/>
      <c r="BI213" s="469"/>
      <c r="BJ213" s="469"/>
      <c r="BK213" s="469"/>
      <c r="BL213" s="469"/>
      <c r="BM213" s="469"/>
      <c r="BN213" s="469"/>
      <c r="BO213" s="469"/>
      <c r="BP213" s="469"/>
      <c r="BQ213" s="469"/>
      <c r="BR213" s="469"/>
      <c r="BS213" s="469"/>
    </row>
    <row r="214" spans="2:71" hidden="1" x14ac:dyDescent="0.25">
      <c r="B214" s="469"/>
      <c r="C214" s="469"/>
      <c r="D214" s="469"/>
      <c r="E214" s="469"/>
      <c r="F214" s="469"/>
      <c r="G214" s="469"/>
      <c r="H214" s="469"/>
      <c r="I214" s="469"/>
      <c r="J214" s="469"/>
      <c r="K214" s="469"/>
      <c r="L214" s="469"/>
      <c r="M214" s="469"/>
      <c r="N214" s="469"/>
      <c r="O214" s="469"/>
      <c r="P214" s="469"/>
      <c r="Q214" s="469"/>
      <c r="R214" s="469"/>
      <c r="S214" s="469"/>
      <c r="T214" s="469"/>
      <c r="U214" s="469"/>
      <c r="V214" s="469"/>
      <c r="W214" s="469"/>
      <c r="X214" s="469"/>
      <c r="Y214" s="469"/>
      <c r="Z214" s="469"/>
      <c r="AA214" s="469"/>
      <c r="AB214" s="469"/>
      <c r="AC214" s="469"/>
      <c r="AD214" s="469"/>
      <c r="AE214" s="469"/>
      <c r="AF214" s="469"/>
      <c r="AG214" s="469"/>
      <c r="AH214" s="469"/>
      <c r="AI214" s="469"/>
      <c r="AJ214" s="469"/>
      <c r="AK214" s="469"/>
      <c r="AL214" s="469"/>
      <c r="AM214" s="469"/>
      <c r="AN214" s="469"/>
      <c r="AO214" s="469"/>
      <c r="AP214" s="469"/>
      <c r="AQ214" s="469"/>
      <c r="AR214" s="469"/>
      <c r="AS214" s="469"/>
      <c r="AT214" s="469"/>
      <c r="AU214" s="469"/>
      <c r="AV214" s="469"/>
      <c r="AW214" s="469"/>
      <c r="AX214" s="469"/>
      <c r="AY214" s="469"/>
      <c r="AZ214" s="469"/>
      <c r="BA214" s="469"/>
      <c r="BB214" s="469"/>
      <c r="BC214" s="469"/>
      <c r="BD214" s="469"/>
      <c r="BE214" s="469"/>
      <c r="BF214" s="469"/>
      <c r="BG214" s="469"/>
      <c r="BH214" s="469"/>
      <c r="BI214" s="469"/>
      <c r="BJ214" s="469"/>
      <c r="BK214" s="469"/>
      <c r="BL214" s="469"/>
      <c r="BM214" s="469"/>
      <c r="BN214" s="469"/>
      <c r="BO214" s="469"/>
      <c r="BP214" s="469"/>
      <c r="BQ214" s="469"/>
      <c r="BR214" s="469"/>
      <c r="BS214" s="469"/>
    </row>
    <row r="215" spans="2:71" hidden="1" x14ac:dyDescent="0.25">
      <c r="B215" s="469"/>
      <c r="C215" s="469"/>
      <c r="D215" s="469"/>
      <c r="E215" s="469"/>
      <c r="F215" s="469"/>
      <c r="G215" s="469"/>
      <c r="H215" s="469"/>
      <c r="I215" s="469"/>
      <c r="J215" s="469"/>
      <c r="K215" s="469"/>
      <c r="L215" s="469"/>
      <c r="M215" s="469"/>
      <c r="N215" s="469"/>
      <c r="O215" s="469"/>
      <c r="P215" s="469"/>
      <c r="Q215" s="469"/>
      <c r="R215" s="469"/>
      <c r="S215" s="469"/>
      <c r="T215" s="469"/>
      <c r="U215" s="469"/>
      <c r="V215" s="469"/>
      <c r="W215" s="469"/>
      <c r="X215" s="469"/>
      <c r="Y215" s="469"/>
      <c r="Z215" s="469"/>
      <c r="AA215" s="469"/>
      <c r="AB215" s="469"/>
      <c r="AC215" s="469"/>
      <c r="AD215" s="469"/>
      <c r="AE215" s="469"/>
      <c r="AF215" s="469"/>
      <c r="AG215" s="469"/>
      <c r="AH215" s="469"/>
      <c r="AI215" s="469"/>
      <c r="AJ215" s="469"/>
      <c r="AK215" s="469"/>
      <c r="AL215" s="469"/>
      <c r="AM215" s="469"/>
      <c r="AN215" s="469"/>
      <c r="AO215" s="469"/>
      <c r="AP215" s="469"/>
      <c r="AQ215" s="469"/>
      <c r="AR215" s="469"/>
      <c r="AS215" s="469"/>
      <c r="AT215" s="469"/>
      <c r="AU215" s="469"/>
      <c r="AV215" s="469"/>
      <c r="AW215" s="469"/>
      <c r="AX215" s="469"/>
      <c r="AY215" s="469"/>
      <c r="AZ215" s="469"/>
      <c r="BA215" s="469"/>
      <c r="BB215" s="469"/>
      <c r="BC215" s="469"/>
      <c r="BD215" s="469"/>
      <c r="BE215" s="469"/>
      <c r="BF215" s="469"/>
      <c r="BG215" s="469"/>
      <c r="BH215" s="469"/>
      <c r="BI215" s="469"/>
      <c r="BJ215" s="469"/>
      <c r="BK215" s="469"/>
      <c r="BL215" s="469"/>
      <c r="BM215" s="469"/>
      <c r="BN215" s="469"/>
      <c r="BO215" s="469"/>
      <c r="BP215" s="469"/>
      <c r="BQ215" s="469"/>
      <c r="BR215" s="469"/>
      <c r="BS215" s="469"/>
    </row>
    <row r="216" spans="2:71" hidden="1" x14ac:dyDescent="0.25">
      <c r="B216" s="469"/>
      <c r="C216" s="469"/>
      <c r="D216" s="469"/>
      <c r="E216" s="469"/>
      <c r="F216" s="469"/>
      <c r="G216" s="469"/>
      <c r="H216" s="469"/>
      <c r="I216" s="469"/>
      <c r="J216" s="469"/>
      <c r="K216" s="469"/>
      <c r="L216" s="469"/>
      <c r="M216" s="469"/>
      <c r="N216" s="469"/>
      <c r="O216" s="469"/>
      <c r="P216" s="469"/>
      <c r="Q216" s="469"/>
      <c r="R216" s="469"/>
      <c r="S216" s="469"/>
      <c r="T216" s="469"/>
      <c r="U216" s="469"/>
      <c r="V216" s="469"/>
      <c r="W216" s="469"/>
      <c r="X216" s="469"/>
      <c r="Y216" s="469"/>
      <c r="Z216" s="469"/>
      <c r="AA216" s="469"/>
      <c r="AB216" s="469"/>
      <c r="AC216" s="469"/>
      <c r="AD216" s="469"/>
      <c r="AE216" s="469"/>
      <c r="AF216" s="469"/>
      <c r="AG216" s="469"/>
      <c r="AH216" s="469"/>
      <c r="AI216" s="469"/>
      <c r="AJ216" s="469"/>
      <c r="AK216" s="469"/>
      <c r="AL216" s="469"/>
      <c r="AM216" s="469"/>
      <c r="AN216" s="469"/>
      <c r="AO216" s="469"/>
      <c r="AP216" s="469"/>
      <c r="AQ216" s="469"/>
      <c r="AR216" s="469"/>
      <c r="AS216" s="469"/>
      <c r="AT216" s="469"/>
      <c r="AU216" s="469"/>
      <c r="AV216" s="469"/>
      <c r="AW216" s="469"/>
      <c r="AX216" s="469"/>
      <c r="AY216" s="469"/>
      <c r="AZ216" s="469"/>
      <c r="BA216" s="469"/>
      <c r="BB216" s="469"/>
      <c r="BC216" s="469"/>
      <c r="BD216" s="469"/>
      <c r="BE216" s="469"/>
      <c r="BF216" s="469"/>
      <c r="BG216" s="469"/>
      <c r="BH216" s="469"/>
      <c r="BI216" s="469"/>
      <c r="BJ216" s="469"/>
      <c r="BK216" s="469"/>
      <c r="BL216" s="469"/>
      <c r="BM216" s="469"/>
      <c r="BN216" s="469"/>
      <c r="BO216" s="469"/>
      <c r="BP216" s="469"/>
      <c r="BQ216" s="469"/>
      <c r="BR216" s="469"/>
      <c r="BS216" s="469"/>
    </row>
    <row r="217" spans="2:71" hidden="1" x14ac:dyDescent="0.25">
      <c r="B217" s="469"/>
      <c r="C217" s="469"/>
      <c r="D217" s="469"/>
      <c r="E217" s="469"/>
      <c r="F217" s="469"/>
      <c r="G217" s="469"/>
      <c r="H217" s="469"/>
      <c r="I217" s="469"/>
      <c r="J217" s="469"/>
      <c r="K217" s="469"/>
      <c r="L217" s="469"/>
      <c r="M217" s="469"/>
      <c r="N217" s="469"/>
      <c r="O217" s="469"/>
      <c r="P217" s="469"/>
      <c r="Q217" s="469"/>
      <c r="R217" s="469"/>
      <c r="S217" s="469"/>
      <c r="T217" s="469"/>
      <c r="U217" s="469"/>
      <c r="V217" s="469"/>
      <c r="W217" s="469"/>
      <c r="X217" s="469"/>
      <c r="Y217" s="469"/>
      <c r="Z217" s="469"/>
      <c r="AA217" s="469"/>
      <c r="AB217" s="469"/>
      <c r="AC217" s="469"/>
      <c r="AD217" s="469"/>
      <c r="AE217" s="469"/>
      <c r="AF217" s="469"/>
      <c r="AG217" s="469"/>
      <c r="AH217" s="469"/>
      <c r="AI217" s="469"/>
      <c r="AJ217" s="469"/>
      <c r="AK217" s="469"/>
      <c r="AL217" s="469"/>
      <c r="AM217" s="469"/>
      <c r="AN217" s="469"/>
      <c r="AO217" s="469"/>
      <c r="AP217" s="469"/>
      <c r="AQ217" s="469"/>
      <c r="AR217" s="469"/>
      <c r="AS217" s="469"/>
      <c r="AT217" s="469"/>
      <c r="AU217" s="469"/>
      <c r="AV217" s="469"/>
      <c r="AW217" s="469"/>
      <c r="AX217" s="469"/>
      <c r="AY217" s="469"/>
      <c r="AZ217" s="469"/>
      <c r="BA217" s="469"/>
      <c r="BB217" s="469"/>
      <c r="BC217" s="469"/>
      <c r="BD217" s="469"/>
      <c r="BE217" s="469"/>
      <c r="BF217" s="469"/>
      <c r="BG217" s="469"/>
      <c r="BH217" s="469"/>
      <c r="BI217" s="469"/>
      <c r="BJ217" s="469"/>
      <c r="BK217" s="469"/>
      <c r="BL217" s="469"/>
      <c r="BM217" s="469"/>
      <c r="BN217" s="469"/>
      <c r="BO217" s="469"/>
      <c r="BP217" s="469"/>
      <c r="BQ217" s="469"/>
      <c r="BR217" s="469"/>
      <c r="BS217" s="469"/>
    </row>
    <row r="218" spans="2:71" hidden="1" x14ac:dyDescent="0.25">
      <c r="B218" s="469"/>
      <c r="C218" s="469"/>
      <c r="D218" s="469"/>
      <c r="E218" s="469"/>
      <c r="F218" s="469"/>
      <c r="G218" s="469"/>
      <c r="H218" s="469"/>
      <c r="I218" s="469"/>
      <c r="J218" s="469"/>
      <c r="K218" s="469"/>
      <c r="L218" s="469"/>
      <c r="M218" s="469"/>
      <c r="N218" s="469"/>
      <c r="O218" s="469"/>
      <c r="P218" s="469"/>
      <c r="Q218" s="469"/>
      <c r="R218" s="469"/>
      <c r="S218" s="469"/>
      <c r="T218" s="469"/>
      <c r="U218" s="469"/>
      <c r="V218" s="469"/>
      <c r="W218" s="469"/>
      <c r="X218" s="469"/>
      <c r="Y218" s="469"/>
      <c r="Z218" s="469"/>
      <c r="AA218" s="469"/>
      <c r="AB218" s="469"/>
      <c r="AC218" s="469"/>
      <c r="AD218" s="469"/>
      <c r="AE218" s="469"/>
      <c r="AF218" s="469"/>
      <c r="AG218" s="469"/>
      <c r="AH218" s="469"/>
      <c r="AI218" s="469"/>
      <c r="AJ218" s="469"/>
      <c r="AK218" s="469"/>
      <c r="AL218" s="469"/>
      <c r="AM218" s="469"/>
      <c r="AN218" s="469"/>
      <c r="AO218" s="469"/>
      <c r="AP218" s="469"/>
      <c r="AQ218" s="469"/>
      <c r="AR218" s="469"/>
      <c r="AS218" s="469"/>
      <c r="AT218" s="469"/>
      <c r="AU218" s="469"/>
      <c r="AV218" s="469"/>
      <c r="AW218" s="469"/>
      <c r="AX218" s="469"/>
      <c r="AY218" s="469"/>
      <c r="AZ218" s="469"/>
      <c r="BA218" s="469"/>
      <c r="BB218" s="469"/>
      <c r="BC218" s="469"/>
      <c r="BD218" s="469"/>
      <c r="BE218" s="469"/>
      <c r="BF218" s="469"/>
      <c r="BG218" s="469"/>
      <c r="BH218" s="469"/>
      <c r="BI218" s="469"/>
      <c r="BJ218" s="469"/>
      <c r="BK218" s="469"/>
      <c r="BL218" s="469"/>
      <c r="BM218" s="469"/>
      <c r="BN218" s="469"/>
      <c r="BO218" s="469"/>
      <c r="BP218" s="469"/>
      <c r="BQ218" s="469"/>
      <c r="BR218" s="469"/>
      <c r="BS218" s="469"/>
    </row>
    <row r="219" spans="2:71" hidden="1" x14ac:dyDescent="0.25">
      <c r="B219" s="469"/>
      <c r="C219" s="469"/>
      <c r="D219" s="469"/>
      <c r="E219" s="469"/>
      <c r="F219" s="469"/>
      <c r="G219" s="469"/>
      <c r="H219" s="469"/>
      <c r="I219" s="469"/>
      <c r="J219" s="469"/>
      <c r="K219" s="469"/>
      <c r="L219" s="469"/>
      <c r="M219" s="469"/>
      <c r="N219" s="469"/>
      <c r="O219" s="469"/>
      <c r="P219" s="469"/>
      <c r="Q219" s="469"/>
      <c r="R219" s="469"/>
      <c r="S219" s="469"/>
      <c r="T219" s="469"/>
      <c r="U219" s="469"/>
      <c r="V219" s="469"/>
      <c r="W219" s="469"/>
      <c r="X219" s="469"/>
      <c r="Y219" s="469"/>
      <c r="Z219" s="469"/>
      <c r="AA219" s="469"/>
      <c r="AB219" s="469"/>
      <c r="AC219" s="469"/>
      <c r="AD219" s="469"/>
      <c r="AE219" s="469"/>
      <c r="AF219" s="469"/>
      <c r="AG219" s="469"/>
      <c r="AH219" s="469"/>
      <c r="AI219" s="469"/>
      <c r="AJ219" s="469"/>
      <c r="AK219" s="469"/>
      <c r="AL219" s="469"/>
      <c r="AM219" s="469"/>
      <c r="AN219" s="469"/>
      <c r="AO219" s="469"/>
      <c r="AP219" s="469"/>
      <c r="AQ219" s="469"/>
      <c r="AR219" s="469"/>
      <c r="AS219" s="469"/>
      <c r="AT219" s="469"/>
      <c r="AU219" s="469"/>
      <c r="AV219" s="469"/>
      <c r="AW219" s="469"/>
      <c r="AX219" s="469"/>
      <c r="AY219" s="469"/>
      <c r="AZ219" s="469"/>
      <c r="BA219" s="469"/>
      <c r="BB219" s="469"/>
      <c r="BC219" s="469"/>
      <c r="BD219" s="469"/>
      <c r="BE219" s="469"/>
      <c r="BF219" s="469"/>
      <c r="BG219" s="469"/>
      <c r="BH219" s="469"/>
      <c r="BI219" s="469"/>
      <c r="BJ219" s="469"/>
      <c r="BK219" s="469"/>
      <c r="BL219" s="469"/>
      <c r="BM219" s="469"/>
      <c r="BN219" s="469"/>
      <c r="BO219" s="469"/>
      <c r="BP219" s="469"/>
      <c r="BQ219" s="469"/>
      <c r="BR219" s="469"/>
      <c r="BS219" s="469"/>
    </row>
    <row r="220" spans="2:71" hidden="1" x14ac:dyDescent="0.25">
      <c r="B220" s="469"/>
      <c r="C220" s="469"/>
      <c r="D220" s="469"/>
      <c r="E220" s="469"/>
      <c r="F220" s="469"/>
      <c r="G220" s="469"/>
      <c r="H220" s="469"/>
      <c r="I220" s="469"/>
      <c r="J220" s="469"/>
      <c r="K220" s="469"/>
      <c r="L220" s="469"/>
      <c r="M220" s="469"/>
      <c r="N220" s="469"/>
      <c r="O220" s="469"/>
      <c r="P220" s="469"/>
      <c r="Q220" s="469"/>
      <c r="R220" s="469"/>
      <c r="S220" s="469"/>
      <c r="T220" s="469"/>
      <c r="U220" s="469"/>
      <c r="V220" s="469"/>
      <c r="W220" s="469"/>
      <c r="X220" s="469"/>
      <c r="Y220" s="469"/>
      <c r="Z220" s="469"/>
      <c r="AA220" s="469"/>
      <c r="AB220" s="469"/>
      <c r="AC220" s="469"/>
      <c r="AD220" s="469"/>
      <c r="AE220" s="469"/>
      <c r="AF220" s="469"/>
      <c r="AG220" s="469"/>
      <c r="AH220" s="469"/>
      <c r="AI220" s="469"/>
      <c r="AJ220" s="469"/>
      <c r="AK220" s="469"/>
      <c r="AL220" s="469"/>
      <c r="AM220" s="469"/>
      <c r="AN220" s="469"/>
      <c r="AO220" s="469"/>
      <c r="AP220" s="469"/>
      <c r="AQ220" s="469"/>
      <c r="AR220" s="469"/>
      <c r="AS220" s="469"/>
      <c r="AT220" s="469"/>
      <c r="AU220" s="469"/>
      <c r="AV220" s="469"/>
      <c r="AW220" s="469"/>
      <c r="AX220" s="469"/>
      <c r="AY220" s="469"/>
      <c r="AZ220" s="469"/>
      <c r="BA220" s="469"/>
      <c r="BB220" s="469"/>
      <c r="BC220" s="469"/>
      <c r="BD220" s="469"/>
      <c r="BE220" s="469"/>
      <c r="BF220" s="469"/>
      <c r="BG220" s="469"/>
      <c r="BH220" s="469"/>
      <c r="BI220" s="469"/>
      <c r="BJ220" s="469"/>
      <c r="BK220" s="469"/>
      <c r="BL220" s="469"/>
      <c r="BM220" s="469"/>
      <c r="BN220" s="469"/>
      <c r="BO220" s="469"/>
      <c r="BP220" s="469"/>
      <c r="BQ220" s="469"/>
      <c r="BR220" s="469"/>
      <c r="BS220" s="469"/>
    </row>
    <row r="221" spans="2:71" hidden="1" x14ac:dyDescent="0.25">
      <c r="B221" s="469"/>
      <c r="C221" s="469"/>
      <c r="D221" s="469"/>
      <c r="E221" s="469"/>
      <c r="F221" s="469"/>
      <c r="G221" s="469"/>
      <c r="H221" s="469"/>
      <c r="I221" s="469"/>
      <c r="J221" s="469"/>
      <c r="K221" s="469"/>
      <c r="L221" s="469"/>
      <c r="M221" s="469"/>
      <c r="N221" s="469"/>
      <c r="O221" s="469"/>
      <c r="P221" s="469"/>
      <c r="Q221" s="469"/>
      <c r="R221" s="469"/>
      <c r="S221" s="469"/>
      <c r="T221" s="469"/>
      <c r="U221" s="469"/>
      <c r="V221" s="469"/>
      <c r="W221" s="469"/>
      <c r="X221" s="469"/>
      <c r="Y221" s="469"/>
      <c r="Z221" s="469"/>
      <c r="AA221" s="469"/>
      <c r="AB221" s="469"/>
      <c r="AC221" s="469"/>
      <c r="AD221" s="469"/>
      <c r="AE221" s="469"/>
      <c r="AF221" s="469"/>
      <c r="AG221" s="469"/>
      <c r="AH221" s="469"/>
      <c r="AI221" s="469"/>
      <c r="AJ221" s="469"/>
      <c r="AK221" s="469"/>
      <c r="AL221" s="469"/>
      <c r="AM221" s="469"/>
      <c r="AN221" s="469"/>
      <c r="AO221" s="469"/>
      <c r="AP221" s="469"/>
      <c r="AQ221" s="469"/>
      <c r="AR221" s="469"/>
      <c r="AS221" s="469"/>
      <c r="AT221" s="469"/>
      <c r="AU221" s="469"/>
      <c r="AV221" s="469"/>
      <c r="AW221" s="469"/>
      <c r="AX221" s="469"/>
      <c r="AY221" s="469"/>
      <c r="AZ221" s="469"/>
      <c r="BA221" s="469"/>
      <c r="BB221" s="469"/>
      <c r="BC221" s="469"/>
      <c r="BD221" s="469"/>
      <c r="BE221" s="469"/>
      <c r="BF221" s="469"/>
      <c r="BG221" s="469"/>
      <c r="BH221" s="469"/>
      <c r="BI221" s="469"/>
      <c r="BJ221" s="469"/>
      <c r="BK221" s="469"/>
      <c r="BL221" s="469"/>
      <c r="BM221" s="469"/>
      <c r="BN221" s="469"/>
      <c r="BO221" s="469"/>
      <c r="BP221" s="469"/>
      <c r="BQ221" s="469"/>
      <c r="BR221" s="469"/>
      <c r="BS221" s="469"/>
    </row>
  </sheetData>
  <mergeCells count="4">
    <mergeCell ref="A2:A38"/>
    <mergeCell ref="A86:A90"/>
    <mergeCell ref="A91:A93"/>
    <mergeCell ref="A39:A85"/>
  </mergeCells>
  <conditionalFormatting sqref="C2:C93">
    <cfRule type="containsText" dxfId="69" priority="142" operator="containsText" text="Verdadeiro">
      <formula>NOT(ISERROR(SEARCH("Verdadeiro",C2)))</formula>
    </cfRule>
    <cfRule type="containsText" dxfId="68" priority="141" operator="containsText" text="Falso">
      <formula>NOT(ISERROR(SEARCH("Falso",C2)))</formula>
    </cfRule>
  </conditionalFormatting>
  <conditionalFormatting sqref="E2:E93">
    <cfRule type="containsText" dxfId="67" priority="69" operator="containsText" text="Falso">
      <formula>NOT(ISERROR(SEARCH("Falso",E2)))</formula>
    </cfRule>
    <cfRule type="containsText" dxfId="66" priority="70" operator="containsText" text="Verdadeiro">
      <formula>NOT(ISERROR(SEARCH("Verdadeiro",E2)))</formula>
    </cfRule>
  </conditionalFormatting>
  <conditionalFormatting sqref="G2:G93">
    <cfRule type="containsText" dxfId="65" priority="67" operator="containsText" text="Falso">
      <formula>NOT(ISERROR(SEARCH("Falso",G2)))</formula>
    </cfRule>
    <cfRule type="containsText" dxfId="64" priority="68" operator="containsText" text="Verdadeiro">
      <formula>NOT(ISERROR(SEARCH("Verdadeiro",G2)))</formula>
    </cfRule>
  </conditionalFormatting>
  <conditionalFormatting sqref="I2:I93">
    <cfRule type="containsText" dxfId="63" priority="66" operator="containsText" text="Verdadeiro">
      <formula>NOT(ISERROR(SEARCH("Verdadeiro",I2)))</formula>
    </cfRule>
    <cfRule type="containsText" dxfId="62" priority="65" operator="containsText" text="Falso">
      <formula>NOT(ISERROR(SEARCH("Falso",I2)))</formula>
    </cfRule>
  </conditionalFormatting>
  <conditionalFormatting sqref="K2:K93">
    <cfRule type="containsText" dxfId="61" priority="64" operator="containsText" text="Verdadeiro">
      <formula>NOT(ISERROR(SEARCH("Verdadeiro",K2)))</formula>
    </cfRule>
    <cfRule type="containsText" dxfId="60" priority="63" operator="containsText" text="Falso">
      <formula>NOT(ISERROR(SEARCH("Falso",K2)))</formula>
    </cfRule>
  </conditionalFormatting>
  <conditionalFormatting sqref="M2:M93">
    <cfRule type="containsText" dxfId="59" priority="62" operator="containsText" text="Verdadeiro">
      <formula>NOT(ISERROR(SEARCH("Verdadeiro",M2)))</formula>
    </cfRule>
    <cfRule type="containsText" dxfId="58" priority="61" operator="containsText" text="Falso">
      <formula>NOT(ISERROR(SEARCH("Falso",M2)))</formula>
    </cfRule>
  </conditionalFormatting>
  <conditionalFormatting sqref="O2:O93">
    <cfRule type="containsText" dxfId="57" priority="127" operator="containsText" text="Falso">
      <formula>NOT(ISERROR(SEARCH("Falso",O2)))</formula>
    </cfRule>
    <cfRule type="containsText" dxfId="56" priority="128" operator="containsText" text="Verdadeiro">
      <formula>NOT(ISERROR(SEARCH("Verdadeiro",O2)))</formula>
    </cfRule>
  </conditionalFormatting>
  <conditionalFormatting sqref="Q2:Q93">
    <cfRule type="containsText" dxfId="55" priority="125" operator="containsText" text="Falso">
      <formula>NOT(ISERROR(SEARCH("Falso",Q2)))</formula>
    </cfRule>
    <cfRule type="containsText" dxfId="54" priority="126" operator="containsText" text="Verdadeiro">
      <formula>NOT(ISERROR(SEARCH("Verdadeiro",Q2)))</formula>
    </cfRule>
  </conditionalFormatting>
  <conditionalFormatting sqref="S2:S93">
    <cfRule type="containsText" dxfId="53" priority="124" operator="containsText" text="Verdadeiro">
      <formula>NOT(ISERROR(SEARCH("Verdadeiro",S2)))</formula>
    </cfRule>
    <cfRule type="containsText" dxfId="52" priority="123" operator="containsText" text="Falso">
      <formula>NOT(ISERROR(SEARCH("Falso",S2)))</formula>
    </cfRule>
  </conditionalFormatting>
  <conditionalFormatting sqref="U2:U93">
    <cfRule type="containsText" dxfId="51" priority="122" operator="containsText" text="Verdadeiro">
      <formula>NOT(ISERROR(SEARCH("Verdadeiro",U2)))</formula>
    </cfRule>
    <cfRule type="containsText" dxfId="50" priority="121" operator="containsText" text="Falso">
      <formula>NOT(ISERROR(SEARCH("Falso",U2)))</formula>
    </cfRule>
  </conditionalFormatting>
  <conditionalFormatting sqref="W2:W93">
    <cfRule type="containsText" dxfId="49" priority="59" operator="containsText" text="Falso">
      <formula>NOT(ISERROR(SEARCH("Falso",W2)))</formula>
    </cfRule>
    <cfRule type="containsText" dxfId="48" priority="60" operator="containsText" text="Verdadeiro">
      <formula>NOT(ISERROR(SEARCH("Verdadeiro",W2)))</formula>
    </cfRule>
  </conditionalFormatting>
  <conditionalFormatting sqref="Y2:Y93">
    <cfRule type="containsText" dxfId="47" priority="58" operator="containsText" text="Verdadeiro">
      <formula>NOT(ISERROR(SEARCH("Verdadeiro",Y2)))</formula>
    </cfRule>
    <cfRule type="containsText" dxfId="46" priority="57" operator="containsText" text="Falso">
      <formula>NOT(ISERROR(SEARCH("Falso",Y2)))</formula>
    </cfRule>
  </conditionalFormatting>
  <conditionalFormatting sqref="AA2:AA93">
    <cfRule type="containsText" dxfId="45" priority="56" operator="containsText" text="Verdadeiro">
      <formula>NOT(ISERROR(SEARCH("Verdadeiro",AA2)))</formula>
    </cfRule>
    <cfRule type="containsText" dxfId="44" priority="55" operator="containsText" text="Falso">
      <formula>NOT(ISERROR(SEARCH("Falso",AA2)))</formula>
    </cfRule>
  </conditionalFormatting>
  <conditionalFormatting sqref="AC2:AC93">
    <cfRule type="containsText" dxfId="43" priority="54" operator="containsText" text="Verdadeiro">
      <formula>NOT(ISERROR(SEARCH("Verdadeiro",AC2)))</formula>
    </cfRule>
    <cfRule type="containsText" dxfId="42" priority="53" operator="containsText" text="Falso">
      <formula>NOT(ISERROR(SEARCH("Falso",AC2)))</formula>
    </cfRule>
  </conditionalFormatting>
  <conditionalFormatting sqref="AE2:AE93">
    <cfRule type="containsText" dxfId="41" priority="52" operator="containsText" text="Verdadeiro">
      <formula>NOT(ISERROR(SEARCH("Verdadeiro",AE2)))</formula>
    </cfRule>
    <cfRule type="containsText" dxfId="40" priority="51" operator="containsText" text="Falso">
      <formula>NOT(ISERROR(SEARCH("Falso",AE2)))</formula>
    </cfRule>
  </conditionalFormatting>
  <conditionalFormatting sqref="AG2:AG93">
    <cfRule type="containsText" dxfId="39" priority="49" operator="containsText" text="Falso">
      <formula>NOT(ISERROR(SEARCH("Falso",AG2)))</formula>
    </cfRule>
    <cfRule type="containsText" dxfId="38" priority="50" operator="containsText" text="Verdadeiro">
      <formula>NOT(ISERROR(SEARCH("Verdadeiro",AG2)))</formula>
    </cfRule>
  </conditionalFormatting>
  <conditionalFormatting sqref="AI2:AI93">
    <cfRule type="containsText" dxfId="37" priority="48" operator="containsText" text="Verdadeiro">
      <formula>NOT(ISERROR(SEARCH("Verdadeiro",AI2)))</formula>
    </cfRule>
    <cfRule type="containsText" dxfId="36" priority="47" operator="containsText" text="Falso">
      <formula>NOT(ISERROR(SEARCH("Falso",AI2)))</formula>
    </cfRule>
  </conditionalFormatting>
  <conditionalFormatting sqref="AK2:AK93">
    <cfRule type="containsText" dxfId="35" priority="46" operator="containsText" text="Verdadeiro">
      <formula>NOT(ISERROR(SEARCH("Verdadeiro",AK2)))</formula>
    </cfRule>
    <cfRule type="containsText" dxfId="34" priority="45" operator="containsText" text="Falso">
      <formula>NOT(ISERROR(SEARCH("Falso",AK2)))</formula>
    </cfRule>
  </conditionalFormatting>
  <conditionalFormatting sqref="AM2:AM93">
    <cfRule type="containsText" dxfId="33" priority="44" operator="containsText" text="Verdadeiro">
      <formula>NOT(ISERROR(SEARCH("Verdadeiro",AM2)))</formula>
    </cfRule>
    <cfRule type="containsText" dxfId="32" priority="43" operator="containsText" text="Falso">
      <formula>NOT(ISERROR(SEARCH("Falso",AM2)))</formula>
    </cfRule>
  </conditionalFormatting>
  <conditionalFormatting sqref="AO2:AO93">
    <cfRule type="containsText" dxfId="31" priority="41" operator="containsText" text="Falso">
      <formula>NOT(ISERROR(SEARCH("Falso",AO2)))</formula>
    </cfRule>
    <cfRule type="containsText" dxfId="30" priority="42" operator="containsText" text="Verdadeiro">
      <formula>NOT(ISERROR(SEARCH("Verdadeiro",AO2)))</formula>
    </cfRule>
  </conditionalFormatting>
  <conditionalFormatting sqref="AQ2:AQ93">
    <cfRule type="containsText" dxfId="29" priority="39" operator="containsText" text="Falso">
      <formula>NOT(ISERROR(SEARCH("Falso",AQ2)))</formula>
    </cfRule>
    <cfRule type="containsText" dxfId="28" priority="40" operator="containsText" text="Verdadeiro">
      <formula>NOT(ISERROR(SEARCH("Verdadeiro",AQ2)))</formula>
    </cfRule>
  </conditionalFormatting>
  <conditionalFormatting sqref="AS2:AS93">
    <cfRule type="containsText" dxfId="27" priority="38" operator="containsText" text="Verdadeiro">
      <formula>NOT(ISERROR(SEARCH("Verdadeiro",AS2)))</formula>
    </cfRule>
    <cfRule type="containsText" dxfId="26" priority="37" operator="containsText" text="Falso">
      <formula>NOT(ISERROR(SEARCH("Falso",AS2)))</formula>
    </cfRule>
  </conditionalFormatting>
  <conditionalFormatting sqref="AU2:AU93">
    <cfRule type="containsText" dxfId="25" priority="36" operator="containsText" text="Verdadeiro">
      <formula>NOT(ISERROR(SEARCH("Verdadeiro",AU2)))</formula>
    </cfRule>
    <cfRule type="containsText" dxfId="24" priority="35" operator="containsText" text="Falso">
      <formula>NOT(ISERROR(SEARCH("Falso",AU2)))</formula>
    </cfRule>
  </conditionalFormatting>
  <conditionalFormatting sqref="AW2:AW93">
    <cfRule type="containsText" dxfId="23" priority="33" operator="containsText" text="Falso">
      <formula>NOT(ISERROR(SEARCH("Falso",AW2)))</formula>
    </cfRule>
    <cfRule type="containsText" dxfId="22" priority="34" operator="containsText" text="Verdadeiro">
      <formula>NOT(ISERROR(SEARCH("Verdadeiro",AW2)))</formula>
    </cfRule>
  </conditionalFormatting>
  <conditionalFormatting sqref="AY2:AY93">
    <cfRule type="containsText" dxfId="21" priority="32" operator="containsText" text="Verdadeiro">
      <formula>NOT(ISERROR(SEARCH("Verdadeiro",AY2)))</formula>
    </cfRule>
    <cfRule type="containsText" dxfId="20" priority="31" operator="containsText" text="Falso">
      <formula>NOT(ISERROR(SEARCH("Falso",AY2)))</formula>
    </cfRule>
  </conditionalFormatting>
  <conditionalFormatting sqref="BA2:BA93">
    <cfRule type="containsText" dxfId="19" priority="30" operator="containsText" text="Verdadeiro">
      <formula>NOT(ISERROR(SEARCH("Verdadeiro",BA2)))</formula>
    </cfRule>
    <cfRule type="containsText" dxfId="18" priority="29" operator="containsText" text="Falso">
      <formula>NOT(ISERROR(SEARCH("Falso",BA2)))</formula>
    </cfRule>
  </conditionalFormatting>
  <conditionalFormatting sqref="BC2:BC93">
    <cfRule type="containsText" dxfId="17" priority="28" operator="containsText" text="Verdadeiro">
      <formula>NOT(ISERROR(SEARCH("Verdadeiro",BC2)))</formula>
    </cfRule>
    <cfRule type="containsText" dxfId="16" priority="27" operator="containsText" text="Falso">
      <formula>NOT(ISERROR(SEARCH("Falso",BC2)))</formula>
    </cfRule>
  </conditionalFormatting>
  <conditionalFormatting sqref="BE2:BE93">
    <cfRule type="containsText" dxfId="15" priority="26" operator="containsText" text="Verdadeiro">
      <formula>NOT(ISERROR(SEARCH("Verdadeiro",BE2)))</formula>
    </cfRule>
    <cfRule type="containsText" dxfId="14" priority="25" operator="containsText" text="Falso">
      <formula>NOT(ISERROR(SEARCH("Falso",BE2)))</formula>
    </cfRule>
  </conditionalFormatting>
  <conditionalFormatting sqref="BG2:BG93">
    <cfRule type="containsText" dxfId="13" priority="24" operator="containsText" text="Verdadeiro">
      <formula>NOT(ISERROR(SEARCH("Verdadeiro",BG2)))</formula>
    </cfRule>
    <cfRule type="containsText" dxfId="12" priority="23" operator="containsText" text="Falso">
      <formula>NOT(ISERROR(SEARCH("Falso",BG2)))</formula>
    </cfRule>
  </conditionalFormatting>
  <conditionalFormatting sqref="BI2:BI93">
    <cfRule type="containsText" dxfId="11" priority="22" operator="containsText" text="Verdadeiro">
      <formula>NOT(ISERROR(SEARCH("Verdadeiro",BI2)))</formula>
    </cfRule>
    <cfRule type="containsText" dxfId="10" priority="21" operator="containsText" text="Falso">
      <formula>NOT(ISERROR(SEARCH("Falso",BI2)))</formula>
    </cfRule>
  </conditionalFormatting>
  <conditionalFormatting sqref="BK2:BK93">
    <cfRule type="containsText" dxfId="9" priority="20" operator="containsText" text="Verdadeiro">
      <formula>NOT(ISERROR(SEARCH("Verdadeiro",BK2)))</formula>
    </cfRule>
    <cfRule type="containsText" dxfId="8" priority="19" operator="containsText" text="Falso">
      <formula>NOT(ISERROR(SEARCH("Falso",BK2)))</formula>
    </cfRule>
  </conditionalFormatting>
  <conditionalFormatting sqref="BM2:BM93">
    <cfRule type="containsText" dxfId="7" priority="18" operator="containsText" text="Verdadeiro">
      <formula>NOT(ISERROR(SEARCH("Verdadeiro",BM2)))</formula>
    </cfRule>
    <cfRule type="containsText" dxfId="6" priority="17" operator="containsText" text="Falso">
      <formula>NOT(ISERROR(SEARCH("Falso",BM2)))</formula>
    </cfRule>
  </conditionalFormatting>
  <conditionalFormatting sqref="BO2:BO93">
    <cfRule type="containsText" dxfId="5" priority="15" operator="containsText" text="Falso">
      <formula>NOT(ISERROR(SEARCH("Falso",BO2)))</formula>
    </cfRule>
    <cfRule type="containsText" dxfId="4" priority="16" operator="containsText" text="Verdadeiro">
      <formula>NOT(ISERROR(SEARCH("Verdadeiro",BO2)))</formula>
    </cfRule>
  </conditionalFormatting>
  <conditionalFormatting sqref="BQ2:BQ93">
    <cfRule type="containsText" dxfId="3" priority="12" operator="containsText" text="Verdadeiro">
      <formula>NOT(ISERROR(SEARCH("Verdadeiro",BQ2)))</formula>
    </cfRule>
    <cfRule type="containsText" dxfId="2" priority="11" operator="containsText" text="Falso">
      <formula>NOT(ISERROR(SEARCH("Falso",BQ2)))</formula>
    </cfRule>
  </conditionalFormatting>
  <conditionalFormatting sqref="BS2:BS93">
    <cfRule type="containsText" dxfId="1" priority="2" operator="containsText" text="Verdadeiro">
      <formula>NOT(ISERROR(SEARCH("Verdadeiro",BS2)))</formula>
    </cfRule>
    <cfRule type="containsText" dxfId="0" priority="1" operator="containsText" text="Falso">
      <formula>NOT(ISERROR(SEARCH("Falso",BS2)))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60" verticalDpi="360" r:id="rId1"/>
  <ignoredErrors>
    <ignoredError sqref="H97 P96 J96:J97 L96:L97 R96 T96 U89:U93 S89:S93 Q89:Q93 Q86:Q87 S86:S87 U86:U87 G86:G87 G89 E86:E87 C86 E89 G91 E91 D93:G93 D90:G90 C89:C91 O89:O93 O86:O87 M89:M90 M86:M87 K89:K90 I89:I90 K86:K87 I86:I87 M93 K93 I93 C2:BO85 J93 L93 N93 C88:AO88 D86 J86:J87 L86:L87 D89 J89:J90 L89:L90 N86:N87 N89:N90 P86 P89:P90 H90 I92 H91:N91 F89 F86 H89 H86:H87 V86:BA86 T86:T87 R86 R89:R90 T89:T90 V93:AU93 V91:BO92 V90:BO90 BP2:BS85 BP88:BS88 BP86:BS87 BP93:BS93 BP92:BS92 BP89:BS90 BQ91 BS91 E92 G92 K92 M92 C93 AW93 AY93 BA93:BO93 V87:AO87 AQ87 AS87 AU87:BO87 AQ88 V89:AO89 AQ89:AU89 AS88 AU88 AW88 AY88 BA88:BO88 AW89 AY89 BA89:BO89 BC86 BE86 BG86:BO86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09C5D-AE94-4BCF-A3DE-00FE0779147A}">
  <sheetPr>
    <tabColor theme="4" tint="0.59999389629810485"/>
  </sheetPr>
  <dimension ref="A1:W812"/>
  <sheetViews>
    <sheetView workbookViewId="0">
      <selection activeCell="A15" sqref="A15"/>
    </sheetView>
  </sheetViews>
  <sheetFormatPr defaultColWidth="0" defaultRowHeight="0" customHeight="1" zeroHeight="1" x14ac:dyDescent="0.25"/>
  <cols>
    <col min="1" max="1" width="8.140625" style="253" customWidth="1"/>
    <col min="2" max="2" width="61.28515625" style="253" bestFit="1" customWidth="1"/>
    <col min="3" max="5" width="14.85546875" style="253" customWidth="1"/>
    <col min="6" max="6" width="12" style="253" customWidth="1"/>
    <col min="7" max="7" width="74.7109375" style="580" bestFit="1" customWidth="1"/>
    <col min="8" max="8" width="52" style="253" bestFit="1" customWidth="1"/>
    <col min="9" max="9" width="12" style="253" customWidth="1"/>
    <col min="10" max="10" width="13.7109375" style="253" customWidth="1"/>
    <col min="11" max="12" width="13.7109375" style="253" hidden="1" customWidth="1"/>
    <col min="13" max="13" width="12.85546875" style="253" hidden="1" customWidth="1"/>
    <col min="14" max="14" width="6.140625" style="253" hidden="1" customWidth="1"/>
    <col min="15" max="16" width="11.28515625" style="253" hidden="1" customWidth="1"/>
    <col min="17" max="17" width="11.140625" style="253" hidden="1" customWidth="1"/>
    <col min="18" max="23" width="7.85546875" style="253" hidden="1" customWidth="1"/>
    <col min="24" max="16384" width="13" style="253" hidden="1"/>
  </cols>
  <sheetData>
    <row r="1" spans="1:23" ht="15" x14ac:dyDescent="0.25">
      <c r="A1" s="694" t="s">
        <v>24</v>
      </c>
      <c r="B1" s="694"/>
      <c r="C1" s="694"/>
      <c r="D1" s="694"/>
      <c r="E1" s="694"/>
      <c r="F1" s="694"/>
      <c r="G1" s="303"/>
      <c r="H1" s="501"/>
      <c r="I1" s="501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</row>
    <row r="2" spans="1:23" ht="15.75" customHeight="1" x14ac:dyDescent="0.25">
      <c r="A2" s="695" t="s">
        <v>25</v>
      </c>
      <c r="B2" s="696"/>
      <c r="C2" s="699" t="s">
        <v>26</v>
      </c>
      <c r="D2" s="700"/>
      <c r="E2" s="700"/>
      <c r="F2" s="701" t="s">
        <v>27</v>
      </c>
      <c r="G2" s="581"/>
      <c r="H2" s="579"/>
      <c r="I2" s="579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</row>
    <row r="3" spans="1:23" ht="15.75" customHeight="1" x14ac:dyDescent="0.25">
      <c r="A3" s="697"/>
      <c r="B3" s="698"/>
      <c r="C3" s="256" t="s">
        <v>28</v>
      </c>
      <c r="D3" s="257" t="s">
        <v>29</v>
      </c>
      <c r="E3" s="257" t="s">
        <v>30</v>
      </c>
      <c r="F3" s="702"/>
      <c r="G3" s="581"/>
      <c r="H3" s="579"/>
      <c r="I3" s="579"/>
      <c r="J3" s="302"/>
      <c r="K3" s="302"/>
      <c r="L3" s="302"/>
      <c r="M3" s="302"/>
      <c r="N3" s="302"/>
      <c r="O3" s="302"/>
      <c r="P3" s="302"/>
      <c r="Q3" s="302"/>
      <c r="R3" s="302"/>
      <c r="S3" s="302"/>
      <c r="T3" s="302"/>
      <c r="U3" s="302"/>
      <c r="V3" s="302"/>
      <c r="W3" s="302"/>
    </row>
    <row r="4" spans="1:23" ht="15" x14ac:dyDescent="0.25">
      <c r="A4" s="298">
        <v>142505</v>
      </c>
      <c r="B4" s="255" t="s">
        <v>31</v>
      </c>
      <c r="C4" s="304">
        <v>3447.4449999999997</v>
      </c>
      <c r="D4" s="304">
        <v>8872.14</v>
      </c>
      <c r="E4" s="438">
        <v>15779.7</v>
      </c>
      <c r="F4" s="305">
        <v>1312</v>
      </c>
      <c r="G4" s="584" t="s">
        <v>568</v>
      </c>
      <c r="H4" s="304"/>
      <c r="I4" s="304"/>
      <c r="J4" s="302"/>
      <c r="K4" s="302"/>
      <c r="L4" s="302"/>
      <c r="M4" s="302"/>
      <c r="N4" s="302"/>
      <c r="O4" s="302"/>
      <c r="P4" s="302"/>
      <c r="Q4" s="302"/>
      <c r="R4" s="302"/>
      <c r="S4" s="302"/>
      <c r="T4" s="302"/>
      <c r="U4" s="302"/>
      <c r="V4" s="302"/>
      <c r="W4" s="302"/>
    </row>
    <row r="5" spans="1:23" ht="15" x14ac:dyDescent="0.25">
      <c r="A5" s="298">
        <v>142510</v>
      </c>
      <c r="B5" s="435" t="s">
        <v>32</v>
      </c>
      <c r="C5" s="436">
        <v>10119.52</v>
      </c>
      <c r="D5" s="436">
        <v>15000</v>
      </c>
      <c r="E5" s="437">
        <v>20000</v>
      </c>
      <c r="F5" s="306">
        <v>2994</v>
      </c>
      <c r="G5" s="582"/>
      <c r="H5" s="304"/>
      <c r="I5" s="304"/>
      <c r="J5" s="302"/>
      <c r="K5" s="302"/>
      <c r="L5" s="302"/>
      <c r="M5" s="302"/>
      <c r="N5" s="302"/>
      <c r="O5" s="302"/>
      <c r="P5" s="302"/>
      <c r="Q5" s="302"/>
      <c r="R5" s="302"/>
      <c r="S5" s="302"/>
      <c r="T5" s="302"/>
      <c r="U5" s="302"/>
      <c r="V5" s="302"/>
      <c r="W5" s="302"/>
    </row>
    <row r="6" spans="1:23" ht="15" x14ac:dyDescent="0.25">
      <c r="A6" s="298">
        <v>142515</v>
      </c>
      <c r="B6" s="439" t="s">
        <v>33</v>
      </c>
      <c r="C6" s="436">
        <v>5714.29</v>
      </c>
      <c r="D6" s="436">
        <v>12000</v>
      </c>
      <c r="E6" s="438">
        <v>18709.68</v>
      </c>
      <c r="F6" s="306">
        <v>1247</v>
      </c>
      <c r="G6" s="584" t="s">
        <v>568</v>
      </c>
      <c r="H6" s="304"/>
      <c r="I6" s="304"/>
      <c r="J6" s="302"/>
      <c r="K6" s="302"/>
      <c r="L6" s="302"/>
      <c r="M6" s="302"/>
      <c r="N6" s="302"/>
      <c r="O6" s="302"/>
      <c r="P6" s="302"/>
      <c r="Q6" s="302"/>
      <c r="R6" s="302"/>
      <c r="S6" s="302"/>
      <c r="T6" s="302"/>
      <c r="U6" s="302"/>
      <c r="V6" s="302"/>
      <c r="W6" s="302"/>
    </row>
    <row r="7" spans="1:23" ht="15" x14ac:dyDescent="0.25">
      <c r="A7" s="298">
        <v>142520</v>
      </c>
      <c r="B7" s="435" t="s">
        <v>34</v>
      </c>
      <c r="C7" s="436">
        <v>7000</v>
      </c>
      <c r="D7" s="436">
        <v>10500</v>
      </c>
      <c r="E7" s="437">
        <v>15000</v>
      </c>
      <c r="F7" s="306">
        <v>6748</v>
      </c>
      <c r="G7" s="582"/>
      <c r="H7" s="304"/>
      <c r="I7" s="304"/>
      <c r="J7" s="302"/>
      <c r="K7" s="302"/>
      <c r="L7" s="302"/>
      <c r="M7" s="302"/>
      <c r="N7" s="302"/>
      <c r="O7" s="302"/>
      <c r="P7" s="302"/>
      <c r="Q7" s="302"/>
      <c r="R7" s="302"/>
      <c r="S7" s="302"/>
      <c r="T7" s="302"/>
      <c r="U7" s="302"/>
      <c r="V7" s="302"/>
      <c r="W7" s="302"/>
    </row>
    <row r="8" spans="1:23" ht="15" x14ac:dyDescent="0.25">
      <c r="A8" s="298">
        <v>142525</v>
      </c>
      <c r="B8" s="439" t="s">
        <v>35</v>
      </c>
      <c r="C8" s="436">
        <v>5000</v>
      </c>
      <c r="D8" s="436">
        <v>15483.87</v>
      </c>
      <c r="E8" s="438">
        <v>21000</v>
      </c>
      <c r="F8" s="306">
        <v>369</v>
      </c>
      <c r="G8" s="584" t="s">
        <v>590</v>
      </c>
      <c r="H8" s="304"/>
      <c r="I8" s="304"/>
      <c r="J8" s="302"/>
      <c r="K8" s="302"/>
      <c r="L8" s="302"/>
      <c r="M8" s="302"/>
      <c r="N8" s="302"/>
      <c r="O8" s="302"/>
      <c r="P8" s="302"/>
      <c r="Q8" s="302"/>
      <c r="R8" s="302"/>
      <c r="S8" s="302"/>
      <c r="T8" s="302"/>
      <c r="U8" s="302"/>
      <c r="V8" s="302"/>
      <c r="W8" s="302"/>
    </row>
    <row r="9" spans="1:23" ht="15" x14ac:dyDescent="0.25">
      <c r="A9" s="298">
        <v>142530</v>
      </c>
      <c r="B9" s="439" t="s">
        <v>36</v>
      </c>
      <c r="C9" s="436">
        <v>2943.66</v>
      </c>
      <c r="D9" s="436">
        <v>6071.43</v>
      </c>
      <c r="E9" s="438">
        <v>13000</v>
      </c>
      <c r="F9" s="306">
        <v>1629</v>
      </c>
      <c r="G9" s="584" t="s">
        <v>564</v>
      </c>
      <c r="H9" s="304"/>
      <c r="I9" s="304"/>
      <c r="J9" s="302"/>
      <c r="K9" s="302"/>
      <c r="L9" s="302"/>
      <c r="M9" s="302"/>
      <c r="N9" s="302"/>
      <c r="O9" s="302"/>
      <c r="P9" s="302"/>
      <c r="Q9" s="302"/>
      <c r="R9" s="302"/>
      <c r="S9" s="302"/>
      <c r="T9" s="302"/>
      <c r="U9" s="302"/>
      <c r="V9" s="302"/>
      <c r="W9" s="302"/>
    </row>
    <row r="10" spans="1:23" ht="15" x14ac:dyDescent="0.25">
      <c r="A10" s="298">
        <v>142535</v>
      </c>
      <c r="B10" s="435" t="s">
        <v>37</v>
      </c>
      <c r="C10" s="436">
        <v>2170.75</v>
      </c>
      <c r="D10" s="436">
        <v>4500</v>
      </c>
      <c r="E10" s="437">
        <v>9762.5</v>
      </c>
      <c r="F10" s="306">
        <v>1176</v>
      </c>
      <c r="G10" s="582"/>
      <c r="H10" s="304"/>
      <c r="I10" s="304"/>
      <c r="J10" s="302"/>
      <c r="K10" s="302"/>
      <c r="L10" s="302"/>
      <c r="M10" s="302"/>
      <c r="N10" s="302"/>
      <c r="O10" s="302"/>
      <c r="P10" s="302"/>
      <c r="Q10" s="302"/>
      <c r="R10" s="302"/>
      <c r="S10" s="302"/>
      <c r="T10" s="302"/>
      <c r="U10" s="302"/>
      <c r="V10" s="302"/>
      <c r="W10" s="302"/>
    </row>
    <row r="11" spans="1:23" ht="15" x14ac:dyDescent="0.25">
      <c r="A11" s="298">
        <v>142605</v>
      </c>
      <c r="B11" s="435" t="s">
        <v>38</v>
      </c>
      <c r="C11" s="436">
        <v>6740.64</v>
      </c>
      <c r="D11" s="436">
        <v>12000</v>
      </c>
      <c r="E11" s="437">
        <v>18000</v>
      </c>
      <c r="F11" s="306">
        <v>4087</v>
      </c>
      <c r="G11" s="582"/>
      <c r="H11" s="304"/>
      <c r="I11" s="304"/>
      <c r="J11" s="302"/>
      <c r="K11" s="302"/>
      <c r="L11" s="302"/>
      <c r="M11" s="302"/>
      <c r="N11" s="302"/>
      <c r="O11" s="302"/>
      <c r="P11" s="302"/>
      <c r="Q11" s="302"/>
      <c r="R11" s="302"/>
      <c r="S11" s="302"/>
      <c r="T11" s="302"/>
      <c r="U11" s="302"/>
      <c r="V11" s="302"/>
      <c r="W11" s="302"/>
    </row>
    <row r="12" spans="1:23" ht="15" x14ac:dyDescent="0.25">
      <c r="A12" s="298">
        <v>142705</v>
      </c>
      <c r="B12" s="439" t="s">
        <v>39</v>
      </c>
      <c r="C12" s="436">
        <v>3324</v>
      </c>
      <c r="D12" s="436">
        <v>6000</v>
      </c>
      <c r="E12" s="438">
        <v>10828.49</v>
      </c>
      <c r="F12" s="306">
        <v>6335</v>
      </c>
      <c r="G12" s="584" t="s">
        <v>564</v>
      </c>
      <c r="H12" s="304"/>
      <c r="I12" s="304"/>
      <c r="J12" s="302"/>
      <c r="K12" s="302"/>
      <c r="L12" s="302"/>
      <c r="M12" s="302"/>
      <c r="N12" s="302"/>
      <c r="O12" s="302"/>
      <c r="P12" s="302"/>
      <c r="Q12" s="302"/>
      <c r="R12" s="302"/>
      <c r="S12" s="302"/>
      <c r="T12" s="302"/>
      <c r="U12" s="302"/>
      <c r="V12" s="302"/>
      <c r="W12" s="302"/>
    </row>
    <row r="13" spans="1:23" ht="15" x14ac:dyDescent="0.25">
      <c r="A13" s="298">
        <v>212205</v>
      </c>
      <c r="B13" s="435" t="s">
        <v>40</v>
      </c>
      <c r="C13" s="600">
        <v>7001.31</v>
      </c>
      <c r="D13" s="600">
        <v>11000</v>
      </c>
      <c r="E13" s="600">
        <v>15421</v>
      </c>
      <c r="F13" s="306">
        <v>3442</v>
      </c>
      <c r="G13" s="582"/>
      <c r="H13" s="304"/>
      <c r="I13" s="304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</row>
    <row r="14" spans="1:23" ht="15" x14ac:dyDescent="0.25">
      <c r="A14" s="298">
        <v>212210</v>
      </c>
      <c r="B14" s="435" t="s">
        <v>41</v>
      </c>
      <c r="C14" s="436">
        <v>6700</v>
      </c>
      <c r="D14" s="436">
        <v>10500</v>
      </c>
      <c r="E14" s="437">
        <v>15000</v>
      </c>
      <c r="F14" s="306">
        <v>445</v>
      </c>
      <c r="G14" s="601"/>
      <c r="H14" s="304"/>
      <c r="I14" s="304"/>
      <c r="J14" s="302"/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</row>
    <row r="15" spans="1:23" ht="15" x14ac:dyDescent="0.25">
      <c r="A15" s="298">
        <v>212215</v>
      </c>
      <c r="B15" s="439" t="s">
        <v>42</v>
      </c>
      <c r="C15" s="440">
        <v>7200</v>
      </c>
      <c r="D15" s="440">
        <v>12000</v>
      </c>
      <c r="E15" s="438">
        <v>17505</v>
      </c>
      <c r="F15" s="306">
        <v>3448</v>
      </c>
      <c r="G15" s="584" t="s">
        <v>1666</v>
      </c>
      <c r="H15" s="304"/>
      <c r="I15" s="304"/>
      <c r="J15" s="302"/>
      <c r="K15" s="302"/>
      <c r="L15" s="302"/>
      <c r="M15" s="302"/>
      <c r="N15" s="302"/>
      <c r="O15" s="302"/>
      <c r="P15" s="302"/>
      <c r="Q15" s="302"/>
      <c r="R15" s="302"/>
      <c r="S15" s="302"/>
      <c r="T15" s="302"/>
      <c r="U15" s="302"/>
      <c r="V15" s="302"/>
      <c r="W15" s="302"/>
    </row>
    <row r="16" spans="1:23" ht="15" x14ac:dyDescent="0.25">
      <c r="A16" s="298">
        <v>212305</v>
      </c>
      <c r="B16" s="439" t="s">
        <v>43</v>
      </c>
      <c r="C16" s="440">
        <v>4070.9</v>
      </c>
      <c r="D16" s="440">
        <v>7500</v>
      </c>
      <c r="E16" s="438">
        <v>10816.15</v>
      </c>
      <c r="F16" s="306">
        <v>2903</v>
      </c>
      <c r="G16" s="584" t="s">
        <v>1659</v>
      </c>
      <c r="H16" s="304"/>
      <c r="I16" s="304"/>
      <c r="J16" s="302"/>
      <c r="K16" s="302"/>
      <c r="L16" s="302"/>
      <c r="M16" s="302"/>
      <c r="N16" s="302"/>
      <c r="O16" s="302"/>
      <c r="P16" s="302"/>
      <c r="Q16" s="302"/>
      <c r="R16" s="302"/>
      <c r="S16" s="302"/>
      <c r="T16" s="302"/>
      <c r="U16" s="302"/>
      <c r="V16" s="302"/>
      <c r="W16" s="302"/>
    </row>
    <row r="17" spans="1:23" ht="15" x14ac:dyDescent="0.25">
      <c r="A17" s="298">
        <v>212310</v>
      </c>
      <c r="B17" s="439" t="s">
        <v>44</v>
      </c>
      <c r="C17" s="440">
        <v>2295.6799999999998</v>
      </c>
      <c r="D17" s="440">
        <v>4030.14</v>
      </c>
      <c r="E17" s="438">
        <v>7684.12</v>
      </c>
      <c r="F17" s="306">
        <v>1901</v>
      </c>
      <c r="G17" s="584" t="s">
        <v>1661</v>
      </c>
      <c r="H17" s="304"/>
      <c r="I17" s="304"/>
      <c r="J17" s="302"/>
      <c r="K17" s="302"/>
      <c r="L17" s="302"/>
      <c r="M17" s="302"/>
      <c r="N17" s="302"/>
      <c r="O17" s="302"/>
      <c r="P17" s="302"/>
      <c r="Q17" s="302"/>
      <c r="R17" s="302"/>
      <c r="S17" s="302"/>
      <c r="T17" s="302"/>
      <c r="U17" s="302"/>
      <c r="V17" s="302"/>
      <c r="W17" s="302"/>
    </row>
    <row r="18" spans="1:23" ht="15" x14ac:dyDescent="0.25">
      <c r="A18" s="298">
        <v>212315</v>
      </c>
      <c r="B18" s="439" t="s">
        <v>45</v>
      </c>
      <c r="C18" s="440">
        <v>2650</v>
      </c>
      <c r="D18" s="440">
        <v>5227.12</v>
      </c>
      <c r="E18" s="438">
        <v>10500</v>
      </c>
      <c r="F18" s="306">
        <v>2981</v>
      </c>
      <c r="G18" s="584" t="s">
        <v>1660</v>
      </c>
      <c r="H18" s="304"/>
      <c r="I18" s="304"/>
      <c r="J18" s="302"/>
      <c r="K18" s="302"/>
      <c r="L18" s="302"/>
      <c r="M18" s="302"/>
      <c r="N18" s="302"/>
      <c r="O18" s="302"/>
      <c r="P18" s="302"/>
      <c r="Q18" s="302"/>
      <c r="R18" s="302"/>
      <c r="S18" s="302"/>
      <c r="T18" s="302"/>
      <c r="U18" s="302"/>
      <c r="V18" s="302"/>
      <c r="W18" s="302"/>
    </row>
    <row r="19" spans="1:23" ht="15" x14ac:dyDescent="0.25">
      <c r="A19" s="298">
        <v>212320</v>
      </c>
      <c r="B19" s="439" t="s">
        <v>46</v>
      </c>
      <c r="C19" s="440">
        <v>4000</v>
      </c>
      <c r="D19" s="440">
        <v>6500</v>
      </c>
      <c r="E19" s="438">
        <v>10016.834999999999</v>
      </c>
      <c r="F19" s="306">
        <v>3788</v>
      </c>
      <c r="G19" s="584" t="s">
        <v>1665</v>
      </c>
      <c r="H19" s="304"/>
      <c r="I19" s="304"/>
      <c r="J19" s="302"/>
      <c r="K19" s="302"/>
      <c r="L19" s="302"/>
      <c r="M19" s="302"/>
      <c r="N19" s="302"/>
      <c r="O19" s="302"/>
      <c r="P19" s="302"/>
      <c r="Q19" s="302"/>
      <c r="R19" s="302"/>
      <c r="S19" s="302"/>
      <c r="T19" s="302"/>
      <c r="U19" s="302"/>
      <c r="V19" s="302"/>
      <c r="W19" s="302"/>
    </row>
    <row r="20" spans="1:23" ht="15" x14ac:dyDescent="0.25">
      <c r="A20" s="298">
        <v>212405</v>
      </c>
      <c r="B20" s="439" t="s">
        <v>47</v>
      </c>
      <c r="C20" s="438">
        <v>3600</v>
      </c>
      <c r="D20" s="438">
        <v>6428.33</v>
      </c>
      <c r="E20" s="438">
        <v>9741.2999999999993</v>
      </c>
      <c r="F20" s="306">
        <v>80378</v>
      </c>
      <c r="G20" s="584" t="s">
        <v>1663</v>
      </c>
      <c r="H20" s="304"/>
      <c r="I20" s="304"/>
      <c r="J20" s="302"/>
      <c r="K20" s="302"/>
      <c r="L20" s="302"/>
      <c r="M20" s="302"/>
      <c r="N20" s="302"/>
      <c r="O20" s="302"/>
      <c r="P20" s="302"/>
      <c r="Q20" s="302"/>
      <c r="R20" s="302"/>
      <c r="S20" s="302"/>
      <c r="T20" s="302"/>
      <c r="U20" s="302"/>
      <c r="V20" s="302"/>
      <c r="W20" s="302"/>
    </row>
    <row r="21" spans="1:23" ht="15" x14ac:dyDescent="0.25">
      <c r="A21" s="298">
        <v>212410</v>
      </c>
      <c r="B21" s="439" t="s">
        <v>48</v>
      </c>
      <c r="C21" s="440">
        <v>2200</v>
      </c>
      <c r="D21" s="440">
        <v>3500</v>
      </c>
      <c r="E21" s="438">
        <v>5848.7950000000001</v>
      </c>
      <c r="F21" s="306">
        <v>13636</v>
      </c>
      <c r="G21" s="584" t="s">
        <v>1661</v>
      </c>
      <c r="H21" s="304"/>
      <c r="I21" s="304"/>
      <c r="J21" s="302"/>
      <c r="K21" s="302"/>
      <c r="L21" s="302"/>
      <c r="M21" s="302"/>
      <c r="N21" s="302"/>
      <c r="O21" s="302"/>
      <c r="P21" s="302"/>
      <c r="Q21" s="302"/>
      <c r="R21" s="302"/>
      <c r="S21" s="302"/>
      <c r="T21" s="302"/>
      <c r="U21" s="302"/>
      <c r="V21" s="302"/>
      <c r="W21" s="302"/>
    </row>
    <row r="22" spans="1:23" ht="15" x14ac:dyDescent="0.25">
      <c r="A22" s="298">
        <v>212415</v>
      </c>
      <c r="B22" s="439" t="s">
        <v>49</v>
      </c>
      <c r="C22" s="440">
        <v>2500</v>
      </c>
      <c r="D22" s="440">
        <v>3895.6750000000002</v>
      </c>
      <c r="E22" s="438">
        <v>6000</v>
      </c>
      <c r="F22" s="306">
        <v>2996</v>
      </c>
      <c r="G22" s="584" t="s">
        <v>1664</v>
      </c>
      <c r="H22" s="304"/>
      <c r="I22" s="304"/>
      <c r="J22" s="302"/>
      <c r="K22" s="302"/>
      <c r="L22" s="302"/>
      <c r="M22" s="302"/>
      <c r="N22" s="302"/>
      <c r="O22" s="302"/>
      <c r="P22" s="302"/>
      <c r="Q22" s="302"/>
      <c r="R22" s="302"/>
      <c r="S22" s="302"/>
      <c r="T22" s="302"/>
      <c r="U22" s="302"/>
      <c r="V22" s="302"/>
      <c r="W22" s="302"/>
    </row>
    <row r="23" spans="1:23" ht="15" x14ac:dyDescent="0.25">
      <c r="A23" s="298">
        <v>212420</v>
      </c>
      <c r="B23" s="439" t="s">
        <v>50</v>
      </c>
      <c r="C23" s="440">
        <v>1937.55</v>
      </c>
      <c r="D23" s="440">
        <v>2565</v>
      </c>
      <c r="E23" s="438">
        <v>4151.25</v>
      </c>
      <c r="F23" s="306">
        <v>36537</v>
      </c>
      <c r="G23" s="584" t="s">
        <v>1658</v>
      </c>
      <c r="H23" s="304"/>
      <c r="I23" s="304"/>
      <c r="J23" s="302"/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</row>
    <row r="24" spans="1:23" ht="15" x14ac:dyDescent="0.25">
      <c r="A24" s="298">
        <v>313220</v>
      </c>
      <c r="B24" s="439" t="s">
        <v>51</v>
      </c>
      <c r="C24" s="440">
        <v>1400</v>
      </c>
      <c r="D24" s="440">
        <v>1708.01</v>
      </c>
      <c r="E24" s="438">
        <v>2057.46</v>
      </c>
      <c r="F24" s="306">
        <v>18731</v>
      </c>
      <c r="G24" s="584" t="s">
        <v>1657</v>
      </c>
      <c r="H24" s="304"/>
      <c r="I24" s="304"/>
      <c r="J24" s="302"/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302"/>
      <c r="V24" s="302"/>
      <c r="W24" s="302"/>
    </row>
    <row r="25" spans="1:23" ht="15" x14ac:dyDescent="0.25">
      <c r="A25" s="298">
        <v>313305</v>
      </c>
      <c r="B25" s="439" t="s">
        <v>52</v>
      </c>
      <c r="C25" s="440">
        <v>1332.41</v>
      </c>
      <c r="D25" s="440">
        <v>1669.47</v>
      </c>
      <c r="E25" s="438">
        <v>2200</v>
      </c>
      <c r="F25" s="306">
        <v>2135</v>
      </c>
      <c r="G25" s="584" t="s">
        <v>1662</v>
      </c>
      <c r="H25" s="304"/>
      <c r="I25" s="304"/>
      <c r="J25" s="302"/>
      <c r="K25" s="302"/>
      <c r="L25" s="302"/>
      <c r="M25" s="302"/>
      <c r="N25" s="302"/>
      <c r="O25" s="302"/>
      <c r="P25" s="302"/>
      <c r="Q25" s="302"/>
      <c r="R25" s="302"/>
      <c r="S25" s="302"/>
      <c r="T25" s="302"/>
      <c r="U25" s="302"/>
      <c r="V25" s="302"/>
      <c r="W25" s="302"/>
    </row>
    <row r="26" spans="1:23" ht="15" x14ac:dyDescent="0.25">
      <c r="A26" s="298">
        <v>313310</v>
      </c>
      <c r="B26" s="439" t="s">
        <v>53</v>
      </c>
      <c r="C26" s="440">
        <v>1282</v>
      </c>
      <c r="D26" s="440">
        <v>1500</v>
      </c>
      <c r="E26" s="438">
        <v>1901.59</v>
      </c>
      <c r="F26" s="306">
        <v>9779</v>
      </c>
      <c r="G26" s="584" t="s">
        <v>1662</v>
      </c>
      <c r="H26" s="304"/>
      <c r="I26" s="304"/>
      <c r="J26" s="302"/>
      <c r="K26" s="302"/>
      <c r="L26" s="302"/>
      <c r="M26" s="302"/>
      <c r="N26" s="302"/>
      <c r="O26" s="302"/>
      <c r="P26" s="302"/>
      <c r="Q26" s="302"/>
      <c r="R26" s="302"/>
      <c r="S26" s="302"/>
      <c r="T26" s="302"/>
      <c r="U26" s="302"/>
      <c r="V26" s="302"/>
      <c r="W26" s="302"/>
    </row>
    <row r="27" spans="1:23" ht="15" x14ac:dyDescent="0.25">
      <c r="A27" s="298">
        <v>317105</v>
      </c>
      <c r="B27" s="435" t="s">
        <v>54</v>
      </c>
      <c r="C27" s="436">
        <v>1900</v>
      </c>
      <c r="D27" s="436">
        <v>2600</v>
      </c>
      <c r="E27" s="437">
        <v>4800</v>
      </c>
      <c r="F27" s="306">
        <v>3050</v>
      </c>
      <c r="G27" s="582"/>
      <c r="H27" s="304"/>
      <c r="I27" s="304"/>
      <c r="J27" s="302"/>
      <c r="K27" s="302"/>
      <c r="L27" s="302"/>
      <c r="M27" s="302"/>
      <c r="N27" s="302"/>
      <c r="O27" s="302"/>
      <c r="P27" s="302"/>
      <c r="Q27" s="302"/>
      <c r="R27" s="302"/>
      <c r="S27" s="302"/>
      <c r="T27" s="302"/>
      <c r="U27" s="302"/>
      <c r="V27" s="302"/>
      <c r="W27" s="302"/>
    </row>
    <row r="28" spans="1:23" ht="15" x14ac:dyDescent="0.25">
      <c r="A28" s="298">
        <v>317110</v>
      </c>
      <c r="B28" s="439" t="s">
        <v>55</v>
      </c>
      <c r="C28" s="440">
        <v>2500</v>
      </c>
      <c r="D28" s="440">
        <v>4129.58</v>
      </c>
      <c r="E28" s="438">
        <v>7500</v>
      </c>
      <c r="F28" s="306">
        <v>35533</v>
      </c>
      <c r="G28" s="599" t="s">
        <v>1663</v>
      </c>
      <c r="H28" s="304"/>
      <c r="I28" s="304"/>
      <c r="J28" s="302"/>
      <c r="K28" s="302"/>
      <c r="L28" s="302"/>
      <c r="M28" s="302"/>
      <c r="N28" s="302"/>
      <c r="O28" s="302"/>
      <c r="P28" s="302"/>
      <c r="Q28" s="302"/>
      <c r="R28" s="302"/>
      <c r="S28" s="302"/>
      <c r="T28" s="302"/>
      <c r="U28" s="302"/>
      <c r="V28" s="302"/>
      <c r="W28" s="302"/>
    </row>
    <row r="29" spans="1:23" ht="15" x14ac:dyDescent="0.25">
      <c r="A29" s="298">
        <v>317115</v>
      </c>
      <c r="B29" s="435" t="s">
        <v>56</v>
      </c>
      <c r="C29" s="436">
        <v>2411.91</v>
      </c>
      <c r="D29" s="436">
        <v>3300</v>
      </c>
      <c r="E29" s="437">
        <v>4400</v>
      </c>
      <c r="F29" s="306">
        <v>1247</v>
      </c>
      <c r="G29" s="582"/>
      <c r="H29" s="304"/>
      <c r="I29" s="304"/>
      <c r="J29" s="302"/>
      <c r="K29" s="302"/>
      <c r="L29" s="302"/>
      <c r="M29" s="302"/>
      <c r="N29" s="302"/>
      <c r="O29" s="302"/>
      <c r="P29" s="302"/>
      <c r="Q29" s="302"/>
      <c r="R29" s="302"/>
      <c r="S29" s="302"/>
      <c r="T29" s="302"/>
      <c r="U29" s="302"/>
      <c r="V29" s="302"/>
      <c r="W29" s="302"/>
    </row>
    <row r="30" spans="1:23" ht="15" x14ac:dyDescent="0.25">
      <c r="A30" s="298">
        <v>317120</v>
      </c>
      <c r="B30" s="435" t="s">
        <v>57</v>
      </c>
      <c r="C30" s="436">
        <v>2015.43</v>
      </c>
      <c r="D30" s="436">
        <v>3080</v>
      </c>
      <c r="E30" s="437">
        <v>5500</v>
      </c>
      <c r="F30" s="306">
        <v>873</v>
      </c>
      <c r="G30" s="582"/>
      <c r="H30" s="304"/>
      <c r="I30" s="304"/>
      <c r="J30" s="302"/>
      <c r="K30" s="302"/>
      <c r="L30" s="302"/>
      <c r="M30" s="302"/>
      <c r="N30" s="302"/>
      <c r="O30" s="302"/>
      <c r="P30" s="302"/>
      <c r="Q30" s="302"/>
      <c r="R30" s="302"/>
      <c r="S30" s="302"/>
      <c r="T30" s="302"/>
      <c r="U30" s="302"/>
      <c r="V30" s="302"/>
      <c r="W30" s="302"/>
    </row>
    <row r="31" spans="1:23" ht="15" x14ac:dyDescent="0.25">
      <c r="A31" s="298">
        <v>317205</v>
      </c>
      <c r="B31" s="439" t="s">
        <v>58</v>
      </c>
      <c r="C31" s="440">
        <v>1274.18</v>
      </c>
      <c r="D31" s="440">
        <v>1500.48</v>
      </c>
      <c r="E31" s="438">
        <v>1980</v>
      </c>
      <c r="F31" s="306">
        <v>14850</v>
      </c>
      <c r="G31" s="584" t="s">
        <v>1656</v>
      </c>
      <c r="H31" s="304"/>
      <c r="I31" s="304"/>
      <c r="J31" s="302"/>
      <c r="K31" s="302"/>
      <c r="L31" s="302"/>
      <c r="M31" s="302"/>
      <c r="N31" s="302"/>
      <c r="O31" s="302"/>
      <c r="P31" s="302"/>
      <c r="Q31" s="302"/>
      <c r="R31" s="302"/>
      <c r="S31" s="302"/>
      <c r="T31" s="302"/>
      <c r="U31" s="302"/>
      <c r="V31" s="302"/>
      <c r="W31" s="302"/>
    </row>
    <row r="32" spans="1:23" ht="15" x14ac:dyDescent="0.25">
      <c r="A32" s="300">
        <v>317210</v>
      </c>
      <c r="B32" s="441" t="s">
        <v>59</v>
      </c>
      <c r="C32" s="442">
        <v>1493.34</v>
      </c>
      <c r="D32" s="442">
        <v>1800</v>
      </c>
      <c r="E32" s="443">
        <v>2204.11</v>
      </c>
      <c r="F32" s="307">
        <v>30130</v>
      </c>
      <c r="G32" s="584" t="s">
        <v>1656</v>
      </c>
      <c r="H32" s="304"/>
      <c r="I32" s="304"/>
      <c r="J32" s="302"/>
      <c r="K32" s="302"/>
      <c r="L32" s="302"/>
      <c r="M32" s="302"/>
      <c r="N32" s="302"/>
      <c r="O32" s="302"/>
      <c r="P32" s="302"/>
      <c r="Q32" s="302"/>
      <c r="R32" s="302"/>
      <c r="S32" s="302"/>
      <c r="T32" s="302"/>
      <c r="U32" s="302"/>
      <c r="V32" s="302"/>
      <c r="W32" s="302"/>
    </row>
    <row r="33" spans="1:23" ht="15" x14ac:dyDescent="0.25">
      <c r="A33" s="308"/>
      <c r="B33" s="302"/>
      <c r="C33" s="302"/>
      <c r="D33" s="302"/>
      <c r="E33" s="309"/>
      <c r="F33" s="302"/>
      <c r="G33" s="583"/>
      <c r="H33" s="302"/>
      <c r="I33" s="302"/>
      <c r="J33" s="302"/>
      <c r="K33" s="302"/>
      <c r="L33" s="302"/>
      <c r="M33" s="302"/>
      <c r="N33" s="302"/>
      <c r="O33" s="302"/>
      <c r="P33" s="302"/>
      <c r="Q33" s="302"/>
      <c r="R33" s="302"/>
      <c r="S33" s="302"/>
      <c r="T33" s="302"/>
      <c r="U33" s="302"/>
      <c r="V33" s="302"/>
      <c r="W33" s="302"/>
    </row>
    <row r="34" spans="1:23" ht="15" x14ac:dyDescent="0.25">
      <c r="M34" s="303"/>
    </row>
    <row r="35" spans="1:23" ht="15" x14ac:dyDescent="0.25">
      <c r="M35" s="303"/>
    </row>
    <row r="36" spans="1:23" ht="15" hidden="1" x14ac:dyDescent="0.25">
      <c r="M36" s="303"/>
    </row>
    <row r="37" spans="1:23" ht="15" hidden="1" x14ac:dyDescent="0.25">
      <c r="M37" s="303"/>
    </row>
    <row r="38" spans="1:23" ht="15" hidden="1" x14ac:dyDescent="0.25">
      <c r="M38" s="303"/>
    </row>
    <row r="39" spans="1:23" ht="15" hidden="1" x14ac:dyDescent="0.25">
      <c r="M39" s="303"/>
    </row>
    <row r="40" spans="1:23" ht="15" hidden="1" x14ac:dyDescent="0.25">
      <c r="M40" s="303"/>
    </row>
    <row r="41" spans="1:23" ht="15" hidden="1" x14ac:dyDescent="0.25">
      <c r="M41" s="303"/>
    </row>
    <row r="42" spans="1:23" ht="15" hidden="1" x14ac:dyDescent="0.25">
      <c r="M42" s="303"/>
    </row>
    <row r="43" spans="1:23" ht="15" hidden="1" x14ac:dyDescent="0.25">
      <c r="M43" s="303"/>
    </row>
    <row r="44" spans="1:23" ht="15" hidden="1" x14ac:dyDescent="0.25">
      <c r="M44" s="303"/>
    </row>
    <row r="45" spans="1:23" ht="15" hidden="1" x14ac:dyDescent="0.25">
      <c r="M45" s="303"/>
    </row>
    <row r="46" spans="1:23" ht="15" hidden="1" x14ac:dyDescent="0.25">
      <c r="M46" s="303"/>
    </row>
    <row r="47" spans="1:23" ht="15" hidden="1" x14ac:dyDescent="0.25">
      <c r="M47" s="303"/>
    </row>
    <row r="48" spans="1:23" ht="15" hidden="1" x14ac:dyDescent="0.25">
      <c r="M48" s="303"/>
    </row>
    <row r="49" spans="13:13" ht="15" hidden="1" x14ac:dyDescent="0.25">
      <c r="M49" s="303"/>
    </row>
    <row r="50" spans="13:13" ht="15" hidden="1" x14ac:dyDescent="0.25">
      <c r="M50" s="303"/>
    </row>
    <row r="51" spans="13:13" ht="15" hidden="1" x14ac:dyDescent="0.25">
      <c r="M51" s="303"/>
    </row>
    <row r="52" spans="13:13" ht="15" hidden="1" x14ac:dyDescent="0.25">
      <c r="M52" s="303"/>
    </row>
    <row r="53" spans="13:13" ht="15" hidden="1" x14ac:dyDescent="0.25">
      <c r="M53" s="303"/>
    </row>
    <row r="54" spans="13:13" ht="15" hidden="1" x14ac:dyDescent="0.25">
      <c r="M54" s="303"/>
    </row>
    <row r="55" spans="13:13" ht="15" hidden="1" x14ac:dyDescent="0.25">
      <c r="M55" s="303"/>
    </row>
    <row r="56" spans="13:13" ht="15" hidden="1" x14ac:dyDescent="0.25">
      <c r="M56" s="303"/>
    </row>
    <row r="57" spans="13:13" ht="15" hidden="1" x14ac:dyDescent="0.25">
      <c r="M57" s="303"/>
    </row>
    <row r="58" spans="13:13" ht="15" hidden="1" x14ac:dyDescent="0.25">
      <c r="M58" s="303"/>
    </row>
    <row r="59" spans="13:13" ht="15" hidden="1" x14ac:dyDescent="0.25">
      <c r="M59" s="303"/>
    </row>
    <row r="60" spans="13:13" ht="15" hidden="1" x14ac:dyDescent="0.25">
      <c r="M60" s="303"/>
    </row>
    <row r="61" spans="13:13" ht="15" hidden="1" x14ac:dyDescent="0.25">
      <c r="M61" s="303"/>
    </row>
    <row r="62" spans="13:13" ht="15" hidden="1" x14ac:dyDescent="0.25">
      <c r="M62" s="303"/>
    </row>
    <row r="63" spans="13:13" ht="15" hidden="1" x14ac:dyDescent="0.25">
      <c r="M63" s="303"/>
    </row>
    <row r="64" spans="13:13" ht="15" hidden="1" x14ac:dyDescent="0.25">
      <c r="M64" s="303"/>
    </row>
    <row r="65" spans="13:13" ht="15" hidden="1" x14ac:dyDescent="0.25">
      <c r="M65" s="303"/>
    </row>
    <row r="66" spans="13:13" ht="15" hidden="1" x14ac:dyDescent="0.25">
      <c r="M66" s="303"/>
    </row>
    <row r="67" spans="13:13" ht="15" hidden="1" x14ac:dyDescent="0.25">
      <c r="M67" s="303"/>
    </row>
    <row r="68" spans="13:13" ht="15" hidden="1" x14ac:dyDescent="0.25">
      <c r="M68" s="303"/>
    </row>
    <row r="69" spans="13:13" ht="15" hidden="1" x14ac:dyDescent="0.25">
      <c r="M69" s="303"/>
    </row>
    <row r="70" spans="13:13" ht="15" hidden="1" x14ac:dyDescent="0.25">
      <c r="M70" s="303"/>
    </row>
    <row r="71" spans="13:13" ht="15" hidden="1" x14ac:dyDescent="0.25">
      <c r="M71" s="303"/>
    </row>
    <row r="72" spans="13:13" ht="15" hidden="1" x14ac:dyDescent="0.25">
      <c r="M72" s="303"/>
    </row>
    <row r="73" spans="13:13" ht="15" hidden="1" x14ac:dyDescent="0.25">
      <c r="M73" s="303"/>
    </row>
    <row r="74" spans="13:13" ht="15" hidden="1" x14ac:dyDescent="0.25">
      <c r="M74" s="303"/>
    </row>
    <row r="75" spans="13:13" ht="15" hidden="1" x14ac:dyDescent="0.25">
      <c r="M75" s="303"/>
    </row>
    <row r="76" spans="13:13" ht="15" hidden="1" x14ac:dyDescent="0.25">
      <c r="M76" s="303"/>
    </row>
    <row r="77" spans="13:13" ht="15" hidden="1" x14ac:dyDescent="0.25">
      <c r="M77" s="303"/>
    </row>
    <row r="78" spans="13:13" ht="15" hidden="1" x14ac:dyDescent="0.25">
      <c r="M78" s="303"/>
    </row>
    <row r="79" spans="13:13" ht="15" hidden="1" x14ac:dyDescent="0.25">
      <c r="M79" s="303"/>
    </row>
    <row r="80" spans="13:13" ht="15" hidden="1" x14ac:dyDescent="0.25">
      <c r="M80" s="303"/>
    </row>
    <row r="81" spans="13:13" ht="15" hidden="1" x14ac:dyDescent="0.25">
      <c r="M81" s="303"/>
    </row>
    <row r="82" spans="13:13" ht="15" hidden="1" x14ac:dyDescent="0.25">
      <c r="M82" s="303"/>
    </row>
    <row r="83" spans="13:13" ht="15" hidden="1" x14ac:dyDescent="0.25">
      <c r="M83" s="303"/>
    </row>
    <row r="84" spans="13:13" ht="15" hidden="1" x14ac:dyDescent="0.25">
      <c r="M84" s="303"/>
    </row>
    <row r="85" spans="13:13" ht="15" hidden="1" x14ac:dyDescent="0.25">
      <c r="M85" s="303"/>
    </row>
    <row r="86" spans="13:13" ht="15" hidden="1" x14ac:dyDescent="0.25">
      <c r="M86" s="303"/>
    </row>
    <row r="87" spans="13:13" ht="15" hidden="1" x14ac:dyDescent="0.25">
      <c r="M87" s="303"/>
    </row>
    <row r="88" spans="13:13" ht="15" hidden="1" x14ac:dyDescent="0.25">
      <c r="M88" s="303"/>
    </row>
    <row r="89" spans="13:13" ht="15" hidden="1" x14ac:dyDescent="0.25">
      <c r="M89" s="303"/>
    </row>
    <row r="90" spans="13:13" ht="15" hidden="1" x14ac:dyDescent="0.25">
      <c r="M90" s="303"/>
    </row>
    <row r="91" spans="13:13" ht="15" hidden="1" x14ac:dyDescent="0.25">
      <c r="M91" s="303"/>
    </row>
    <row r="92" spans="13:13" ht="15" hidden="1" x14ac:dyDescent="0.25">
      <c r="M92" s="303"/>
    </row>
    <row r="93" spans="13:13" ht="15" hidden="1" x14ac:dyDescent="0.25">
      <c r="M93" s="303"/>
    </row>
    <row r="94" spans="13:13" ht="15" hidden="1" x14ac:dyDescent="0.25">
      <c r="M94" s="303"/>
    </row>
    <row r="95" spans="13:13" ht="15" hidden="1" x14ac:dyDescent="0.25">
      <c r="M95" s="303"/>
    </row>
    <row r="96" spans="13:13" ht="15" hidden="1" x14ac:dyDescent="0.25">
      <c r="M96" s="303"/>
    </row>
    <row r="97" spans="13:13" ht="15" hidden="1" x14ac:dyDescent="0.25">
      <c r="M97" s="303"/>
    </row>
    <row r="98" spans="13:13" ht="15" hidden="1" x14ac:dyDescent="0.25">
      <c r="M98" s="303"/>
    </row>
    <row r="99" spans="13:13" ht="15" hidden="1" x14ac:dyDescent="0.25">
      <c r="M99" s="303"/>
    </row>
    <row r="100" spans="13:13" ht="15" hidden="1" x14ac:dyDescent="0.25">
      <c r="M100" s="303"/>
    </row>
    <row r="101" spans="13:13" ht="15" hidden="1" x14ac:dyDescent="0.25">
      <c r="M101" s="303"/>
    </row>
    <row r="102" spans="13:13" ht="15" hidden="1" x14ac:dyDescent="0.25">
      <c r="M102" s="303"/>
    </row>
    <row r="103" spans="13:13" ht="15" hidden="1" x14ac:dyDescent="0.25">
      <c r="M103" s="303"/>
    </row>
    <row r="104" spans="13:13" ht="15" hidden="1" x14ac:dyDescent="0.25">
      <c r="M104" s="303"/>
    </row>
    <row r="105" spans="13:13" ht="15" hidden="1" x14ac:dyDescent="0.25">
      <c r="M105" s="303"/>
    </row>
    <row r="106" spans="13:13" ht="15" hidden="1" x14ac:dyDescent="0.25">
      <c r="M106" s="303"/>
    </row>
    <row r="107" spans="13:13" ht="15" hidden="1" x14ac:dyDescent="0.25">
      <c r="M107" s="303"/>
    </row>
    <row r="108" spans="13:13" ht="15" hidden="1" x14ac:dyDescent="0.25">
      <c r="M108" s="303"/>
    </row>
    <row r="109" spans="13:13" ht="15" hidden="1" x14ac:dyDescent="0.25">
      <c r="M109" s="303"/>
    </row>
    <row r="110" spans="13:13" ht="15" hidden="1" x14ac:dyDescent="0.25">
      <c r="M110" s="303"/>
    </row>
    <row r="111" spans="13:13" ht="15" hidden="1" x14ac:dyDescent="0.25">
      <c r="M111" s="303"/>
    </row>
    <row r="112" spans="13:13" ht="15" hidden="1" x14ac:dyDescent="0.25">
      <c r="M112" s="303"/>
    </row>
    <row r="113" spans="13:13" ht="15" hidden="1" x14ac:dyDescent="0.25">
      <c r="M113" s="303"/>
    </row>
    <row r="114" spans="13:13" ht="15" hidden="1" x14ac:dyDescent="0.25">
      <c r="M114" s="303"/>
    </row>
    <row r="115" spans="13:13" ht="15" hidden="1" x14ac:dyDescent="0.25">
      <c r="M115" s="303"/>
    </row>
    <row r="116" spans="13:13" ht="15" hidden="1" x14ac:dyDescent="0.25">
      <c r="M116" s="303"/>
    </row>
    <row r="117" spans="13:13" ht="15" hidden="1" x14ac:dyDescent="0.25">
      <c r="M117" s="303"/>
    </row>
    <row r="118" spans="13:13" ht="15" hidden="1" x14ac:dyDescent="0.25">
      <c r="M118" s="303"/>
    </row>
    <row r="119" spans="13:13" ht="15" hidden="1" x14ac:dyDescent="0.25">
      <c r="M119" s="303"/>
    </row>
    <row r="120" spans="13:13" ht="15" hidden="1" x14ac:dyDescent="0.25">
      <c r="M120" s="303"/>
    </row>
    <row r="121" spans="13:13" ht="15" hidden="1" x14ac:dyDescent="0.25">
      <c r="M121" s="303"/>
    </row>
    <row r="122" spans="13:13" ht="15" hidden="1" x14ac:dyDescent="0.25">
      <c r="M122" s="303"/>
    </row>
    <row r="123" spans="13:13" ht="15" hidden="1" x14ac:dyDescent="0.25">
      <c r="M123" s="303"/>
    </row>
    <row r="124" spans="13:13" ht="15" hidden="1" x14ac:dyDescent="0.25">
      <c r="M124" s="303"/>
    </row>
    <row r="125" spans="13:13" ht="15" hidden="1" x14ac:dyDescent="0.25">
      <c r="M125" s="303"/>
    </row>
    <row r="126" spans="13:13" ht="15" hidden="1" x14ac:dyDescent="0.25">
      <c r="M126" s="303"/>
    </row>
    <row r="127" spans="13:13" ht="15" hidden="1" x14ac:dyDescent="0.25">
      <c r="M127" s="303"/>
    </row>
    <row r="128" spans="13:13" ht="15" hidden="1" x14ac:dyDescent="0.25">
      <c r="M128" s="303"/>
    </row>
    <row r="129" spans="13:13" ht="15" hidden="1" x14ac:dyDescent="0.25">
      <c r="M129" s="303"/>
    </row>
    <row r="130" spans="13:13" ht="15" hidden="1" x14ac:dyDescent="0.25">
      <c r="M130" s="303"/>
    </row>
    <row r="131" spans="13:13" ht="15" hidden="1" x14ac:dyDescent="0.25">
      <c r="M131" s="303"/>
    </row>
    <row r="132" spans="13:13" ht="15" hidden="1" x14ac:dyDescent="0.25">
      <c r="M132" s="303"/>
    </row>
    <row r="133" spans="13:13" ht="15" hidden="1" x14ac:dyDescent="0.25">
      <c r="M133" s="303"/>
    </row>
    <row r="134" spans="13:13" ht="15" hidden="1" x14ac:dyDescent="0.25">
      <c r="M134" s="303"/>
    </row>
    <row r="135" spans="13:13" ht="15" hidden="1" x14ac:dyDescent="0.25">
      <c r="M135" s="303"/>
    </row>
    <row r="136" spans="13:13" ht="15" hidden="1" x14ac:dyDescent="0.25">
      <c r="M136" s="303"/>
    </row>
    <row r="137" spans="13:13" ht="15" hidden="1" x14ac:dyDescent="0.25">
      <c r="M137" s="303"/>
    </row>
    <row r="138" spans="13:13" ht="15" hidden="1" x14ac:dyDescent="0.25">
      <c r="M138" s="303"/>
    </row>
    <row r="139" spans="13:13" ht="15" hidden="1" x14ac:dyDescent="0.25">
      <c r="M139" s="303"/>
    </row>
    <row r="140" spans="13:13" ht="15" hidden="1" x14ac:dyDescent="0.25">
      <c r="M140" s="303"/>
    </row>
    <row r="141" spans="13:13" ht="15" hidden="1" x14ac:dyDescent="0.25">
      <c r="M141" s="303"/>
    </row>
    <row r="142" spans="13:13" ht="15" hidden="1" x14ac:dyDescent="0.25">
      <c r="M142" s="303"/>
    </row>
    <row r="143" spans="13:13" ht="15" hidden="1" x14ac:dyDescent="0.25">
      <c r="M143" s="303"/>
    </row>
    <row r="144" spans="13:13" ht="15" hidden="1" x14ac:dyDescent="0.25">
      <c r="M144" s="303"/>
    </row>
    <row r="145" spans="13:13" ht="15" hidden="1" x14ac:dyDescent="0.25">
      <c r="M145" s="303"/>
    </row>
    <row r="146" spans="13:13" ht="15" hidden="1" x14ac:dyDescent="0.25">
      <c r="M146" s="303"/>
    </row>
    <row r="147" spans="13:13" ht="15" hidden="1" x14ac:dyDescent="0.25">
      <c r="M147" s="303"/>
    </row>
    <row r="148" spans="13:13" ht="15" hidden="1" x14ac:dyDescent="0.25">
      <c r="M148" s="303"/>
    </row>
    <row r="149" spans="13:13" ht="15" hidden="1" x14ac:dyDescent="0.25">
      <c r="M149" s="303"/>
    </row>
    <row r="150" spans="13:13" ht="15" hidden="1" x14ac:dyDescent="0.25">
      <c r="M150" s="303"/>
    </row>
    <row r="151" spans="13:13" ht="15" hidden="1" x14ac:dyDescent="0.25">
      <c r="M151" s="303"/>
    </row>
    <row r="152" spans="13:13" ht="15" hidden="1" x14ac:dyDescent="0.25">
      <c r="M152" s="303"/>
    </row>
    <row r="153" spans="13:13" ht="15" hidden="1" x14ac:dyDescent="0.25">
      <c r="M153" s="303"/>
    </row>
    <row r="154" spans="13:13" ht="15" hidden="1" x14ac:dyDescent="0.25">
      <c r="M154" s="303"/>
    </row>
    <row r="155" spans="13:13" ht="15" hidden="1" x14ac:dyDescent="0.25">
      <c r="M155" s="303"/>
    </row>
    <row r="156" spans="13:13" ht="15" hidden="1" x14ac:dyDescent="0.25">
      <c r="M156" s="303"/>
    </row>
    <row r="157" spans="13:13" ht="15" hidden="1" x14ac:dyDescent="0.25">
      <c r="M157" s="303"/>
    </row>
    <row r="158" spans="13:13" ht="15" hidden="1" x14ac:dyDescent="0.25">
      <c r="M158" s="303"/>
    </row>
    <row r="159" spans="13:13" ht="15" hidden="1" x14ac:dyDescent="0.25">
      <c r="M159" s="303"/>
    </row>
    <row r="160" spans="13:13" ht="15" hidden="1" x14ac:dyDescent="0.25">
      <c r="M160" s="303"/>
    </row>
    <row r="161" spans="13:13" ht="15" hidden="1" x14ac:dyDescent="0.25">
      <c r="M161" s="303"/>
    </row>
    <row r="162" spans="13:13" ht="15" hidden="1" x14ac:dyDescent="0.25">
      <c r="M162" s="303"/>
    </row>
    <row r="163" spans="13:13" ht="15" hidden="1" x14ac:dyDescent="0.25">
      <c r="M163" s="303"/>
    </row>
    <row r="164" spans="13:13" ht="15" hidden="1" x14ac:dyDescent="0.25">
      <c r="M164" s="303"/>
    </row>
    <row r="165" spans="13:13" ht="15" hidden="1" x14ac:dyDescent="0.25">
      <c r="M165" s="303"/>
    </row>
    <row r="166" spans="13:13" ht="15" hidden="1" x14ac:dyDescent="0.25">
      <c r="M166" s="303"/>
    </row>
    <row r="167" spans="13:13" ht="15" hidden="1" x14ac:dyDescent="0.25">
      <c r="M167" s="303"/>
    </row>
    <row r="168" spans="13:13" ht="15" hidden="1" x14ac:dyDescent="0.25">
      <c r="M168" s="303"/>
    </row>
    <row r="169" spans="13:13" ht="15" hidden="1" x14ac:dyDescent="0.25">
      <c r="M169" s="303"/>
    </row>
    <row r="170" spans="13:13" ht="15" hidden="1" x14ac:dyDescent="0.25">
      <c r="M170" s="303"/>
    </row>
    <row r="171" spans="13:13" ht="15" hidden="1" x14ac:dyDescent="0.25">
      <c r="M171" s="303"/>
    </row>
    <row r="172" spans="13:13" ht="15" hidden="1" x14ac:dyDescent="0.25">
      <c r="M172" s="303"/>
    </row>
    <row r="173" spans="13:13" ht="15" hidden="1" x14ac:dyDescent="0.25">
      <c r="M173" s="303"/>
    </row>
    <row r="174" spans="13:13" ht="15" hidden="1" x14ac:dyDescent="0.25">
      <c r="M174" s="303"/>
    </row>
    <row r="175" spans="13:13" ht="15" hidden="1" x14ac:dyDescent="0.25">
      <c r="M175" s="303"/>
    </row>
    <row r="176" spans="13:13" ht="15" hidden="1" x14ac:dyDescent="0.25">
      <c r="M176" s="303"/>
    </row>
    <row r="177" spans="13:13" ht="15" hidden="1" x14ac:dyDescent="0.25">
      <c r="M177" s="303"/>
    </row>
    <row r="178" spans="13:13" ht="15" hidden="1" x14ac:dyDescent="0.25">
      <c r="M178" s="303"/>
    </row>
    <row r="179" spans="13:13" ht="15" hidden="1" x14ac:dyDescent="0.25">
      <c r="M179" s="303"/>
    </row>
    <row r="180" spans="13:13" ht="15" hidden="1" x14ac:dyDescent="0.25">
      <c r="M180" s="303"/>
    </row>
    <row r="181" spans="13:13" ht="15" hidden="1" x14ac:dyDescent="0.25">
      <c r="M181" s="303"/>
    </row>
    <row r="182" spans="13:13" ht="15" hidden="1" x14ac:dyDescent="0.25">
      <c r="M182" s="303"/>
    </row>
    <row r="183" spans="13:13" ht="15" hidden="1" x14ac:dyDescent="0.25">
      <c r="M183" s="303"/>
    </row>
    <row r="184" spans="13:13" ht="15" hidden="1" x14ac:dyDescent="0.25">
      <c r="M184" s="303"/>
    </row>
    <row r="185" spans="13:13" ht="15" hidden="1" x14ac:dyDescent="0.25">
      <c r="M185" s="303"/>
    </row>
    <row r="186" spans="13:13" ht="15" hidden="1" x14ac:dyDescent="0.25">
      <c r="M186" s="303"/>
    </row>
    <row r="187" spans="13:13" ht="15" hidden="1" x14ac:dyDescent="0.25">
      <c r="M187" s="303"/>
    </row>
    <row r="188" spans="13:13" ht="15" hidden="1" x14ac:dyDescent="0.25">
      <c r="M188" s="303"/>
    </row>
    <row r="189" spans="13:13" ht="15" hidden="1" x14ac:dyDescent="0.25">
      <c r="M189" s="303"/>
    </row>
    <row r="190" spans="13:13" ht="15" hidden="1" x14ac:dyDescent="0.25">
      <c r="M190" s="303"/>
    </row>
    <row r="191" spans="13:13" ht="15" hidden="1" x14ac:dyDescent="0.25">
      <c r="M191" s="303"/>
    </row>
    <row r="192" spans="13:13" ht="15" hidden="1" x14ac:dyDescent="0.25">
      <c r="M192" s="303"/>
    </row>
    <row r="193" spans="13:13" ht="15" hidden="1" x14ac:dyDescent="0.25">
      <c r="M193" s="303"/>
    </row>
    <row r="194" spans="13:13" ht="15" hidden="1" x14ac:dyDescent="0.25">
      <c r="M194" s="303"/>
    </row>
    <row r="195" spans="13:13" ht="15" hidden="1" x14ac:dyDescent="0.25">
      <c r="M195" s="303"/>
    </row>
    <row r="196" spans="13:13" ht="15" hidden="1" x14ac:dyDescent="0.25">
      <c r="M196" s="303"/>
    </row>
    <row r="197" spans="13:13" ht="15" hidden="1" x14ac:dyDescent="0.25">
      <c r="M197" s="303"/>
    </row>
    <row r="198" spans="13:13" ht="15" hidden="1" x14ac:dyDescent="0.25">
      <c r="M198" s="303"/>
    </row>
    <row r="199" spans="13:13" ht="15" hidden="1" x14ac:dyDescent="0.25">
      <c r="M199" s="303"/>
    </row>
    <row r="200" spans="13:13" ht="15" hidden="1" x14ac:dyDescent="0.25">
      <c r="M200" s="303"/>
    </row>
    <row r="201" spans="13:13" ht="15" hidden="1" x14ac:dyDescent="0.25">
      <c r="M201" s="303"/>
    </row>
    <row r="202" spans="13:13" ht="15" hidden="1" x14ac:dyDescent="0.25">
      <c r="M202" s="303"/>
    </row>
    <row r="203" spans="13:13" ht="15" hidden="1" x14ac:dyDescent="0.25">
      <c r="M203" s="303"/>
    </row>
    <row r="204" spans="13:13" ht="15" hidden="1" x14ac:dyDescent="0.25">
      <c r="M204" s="303"/>
    </row>
    <row r="205" spans="13:13" ht="15" hidden="1" x14ac:dyDescent="0.25">
      <c r="M205" s="303"/>
    </row>
    <row r="206" spans="13:13" ht="15" hidden="1" x14ac:dyDescent="0.25">
      <c r="M206" s="303"/>
    </row>
    <row r="207" spans="13:13" ht="15" hidden="1" x14ac:dyDescent="0.25">
      <c r="M207" s="303"/>
    </row>
    <row r="208" spans="13:13" ht="15" hidden="1" x14ac:dyDescent="0.25">
      <c r="M208" s="303"/>
    </row>
    <row r="209" spans="13:13" ht="15" hidden="1" x14ac:dyDescent="0.25">
      <c r="M209" s="303"/>
    </row>
    <row r="210" spans="13:13" ht="15" hidden="1" x14ac:dyDescent="0.25">
      <c r="M210" s="303"/>
    </row>
    <row r="211" spans="13:13" ht="15" hidden="1" x14ac:dyDescent="0.25">
      <c r="M211" s="303"/>
    </row>
    <row r="212" spans="13:13" ht="15" hidden="1" x14ac:dyDescent="0.25">
      <c r="M212" s="303"/>
    </row>
    <row r="213" spans="13:13" ht="15" hidden="1" x14ac:dyDescent="0.25">
      <c r="M213" s="303"/>
    </row>
    <row r="214" spans="13:13" ht="15" hidden="1" x14ac:dyDescent="0.25">
      <c r="M214" s="303"/>
    </row>
    <row r="215" spans="13:13" ht="15" hidden="1" x14ac:dyDescent="0.25">
      <c r="M215" s="303"/>
    </row>
    <row r="216" spans="13:13" ht="15" hidden="1" x14ac:dyDescent="0.25">
      <c r="M216" s="303"/>
    </row>
    <row r="217" spans="13:13" ht="15" hidden="1" x14ac:dyDescent="0.25">
      <c r="M217" s="303"/>
    </row>
    <row r="218" spans="13:13" ht="15" hidden="1" x14ac:dyDescent="0.25">
      <c r="M218" s="303"/>
    </row>
    <row r="219" spans="13:13" ht="15" hidden="1" x14ac:dyDescent="0.25">
      <c r="M219" s="303"/>
    </row>
    <row r="220" spans="13:13" ht="15" hidden="1" x14ac:dyDescent="0.25">
      <c r="M220" s="303"/>
    </row>
    <row r="221" spans="13:13" ht="15" hidden="1" x14ac:dyDescent="0.25">
      <c r="M221" s="303"/>
    </row>
    <row r="222" spans="13:13" ht="15" hidden="1" x14ac:dyDescent="0.25">
      <c r="M222" s="303"/>
    </row>
    <row r="223" spans="13:13" ht="15" hidden="1" x14ac:dyDescent="0.25">
      <c r="M223" s="303"/>
    </row>
    <row r="224" spans="13:13" ht="15" hidden="1" x14ac:dyDescent="0.25">
      <c r="M224" s="303"/>
    </row>
    <row r="225" spans="13:13" ht="15" hidden="1" x14ac:dyDescent="0.25">
      <c r="M225" s="303"/>
    </row>
    <row r="226" spans="13:13" ht="15" hidden="1" x14ac:dyDescent="0.25">
      <c r="M226" s="303"/>
    </row>
    <row r="227" spans="13:13" ht="15" hidden="1" x14ac:dyDescent="0.25">
      <c r="M227" s="303"/>
    </row>
    <row r="228" spans="13:13" ht="15" hidden="1" x14ac:dyDescent="0.25">
      <c r="M228" s="303"/>
    </row>
    <row r="229" spans="13:13" ht="15" hidden="1" x14ac:dyDescent="0.25">
      <c r="M229" s="303"/>
    </row>
    <row r="230" spans="13:13" ht="15" hidden="1" x14ac:dyDescent="0.25">
      <c r="M230" s="303"/>
    </row>
    <row r="231" spans="13:13" ht="15" hidden="1" x14ac:dyDescent="0.25">
      <c r="M231" s="303"/>
    </row>
    <row r="232" spans="13:13" ht="15" hidden="1" x14ac:dyDescent="0.25">
      <c r="M232" s="303"/>
    </row>
    <row r="233" spans="13:13" ht="15" hidden="1" x14ac:dyDescent="0.25">
      <c r="M233" s="303"/>
    </row>
    <row r="234" spans="13:13" ht="15" hidden="1" x14ac:dyDescent="0.25">
      <c r="M234" s="303"/>
    </row>
    <row r="235" spans="13:13" ht="15" hidden="1" x14ac:dyDescent="0.25">
      <c r="M235" s="303"/>
    </row>
    <row r="236" spans="13:13" ht="15" hidden="1" x14ac:dyDescent="0.25">
      <c r="M236" s="303"/>
    </row>
    <row r="237" spans="13:13" ht="15" hidden="1" x14ac:dyDescent="0.25">
      <c r="M237" s="303"/>
    </row>
    <row r="238" spans="13:13" ht="15" hidden="1" x14ac:dyDescent="0.25">
      <c r="M238" s="303"/>
    </row>
    <row r="239" spans="13:13" ht="15" hidden="1" x14ac:dyDescent="0.25">
      <c r="M239" s="303"/>
    </row>
    <row r="240" spans="13:13" ht="15" hidden="1" x14ac:dyDescent="0.25">
      <c r="M240" s="303"/>
    </row>
    <row r="241" spans="13:13" ht="15" hidden="1" x14ac:dyDescent="0.25">
      <c r="M241" s="303"/>
    </row>
    <row r="242" spans="13:13" ht="15" hidden="1" x14ac:dyDescent="0.25">
      <c r="M242" s="303"/>
    </row>
    <row r="243" spans="13:13" ht="15" hidden="1" x14ac:dyDescent="0.25">
      <c r="M243" s="303"/>
    </row>
    <row r="244" spans="13:13" ht="15" hidden="1" x14ac:dyDescent="0.25">
      <c r="M244" s="303"/>
    </row>
    <row r="245" spans="13:13" ht="15" hidden="1" x14ac:dyDescent="0.25">
      <c r="M245" s="303"/>
    </row>
    <row r="246" spans="13:13" ht="15" hidden="1" x14ac:dyDescent="0.25">
      <c r="M246" s="303"/>
    </row>
    <row r="247" spans="13:13" ht="15" hidden="1" x14ac:dyDescent="0.25">
      <c r="M247" s="303"/>
    </row>
    <row r="248" spans="13:13" ht="15" hidden="1" x14ac:dyDescent="0.25">
      <c r="M248" s="303"/>
    </row>
    <row r="249" spans="13:13" ht="15" hidden="1" x14ac:dyDescent="0.25">
      <c r="M249" s="303"/>
    </row>
    <row r="250" spans="13:13" ht="15" hidden="1" x14ac:dyDescent="0.25">
      <c r="M250" s="303"/>
    </row>
    <row r="251" spans="13:13" ht="15" hidden="1" x14ac:dyDescent="0.25">
      <c r="M251" s="303"/>
    </row>
    <row r="252" spans="13:13" ht="15" hidden="1" x14ac:dyDescent="0.25">
      <c r="M252" s="303"/>
    </row>
    <row r="253" spans="13:13" ht="15" hidden="1" x14ac:dyDescent="0.25">
      <c r="M253" s="303"/>
    </row>
    <row r="254" spans="13:13" ht="15" hidden="1" x14ac:dyDescent="0.25">
      <c r="M254" s="303"/>
    </row>
    <row r="255" spans="13:13" ht="15" hidden="1" x14ac:dyDescent="0.25">
      <c r="M255" s="303"/>
    </row>
    <row r="256" spans="13:13" ht="15" hidden="1" x14ac:dyDescent="0.25">
      <c r="M256" s="303"/>
    </row>
    <row r="257" spans="13:13" ht="15" hidden="1" x14ac:dyDescent="0.25">
      <c r="M257" s="303"/>
    </row>
    <row r="258" spans="13:13" ht="15" hidden="1" x14ac:dyDescent="0.25">
      <c r="M258" s="303"/>
    </row>
    <row r="259" spans="13:13" ht="15" hidden="1" x14ac:dyDescent="0.25">
      <c r="M259" s="303"/>
    </row>
    <row r="260" spans="13:13" ht="15" hidden="1" x14ac:dyDescent="0.25">
      <c r="M260" s="303"/>
    </row>
    <row r="261" spans="13:13" ht="15" hidden="1" x14ac:dyDescent="0.25">
      <c r="M261" s="303"/>
    </row>
    <row r="262" spans="13:13" ht="15" hidden="1" x14ac:dyDescent="0.25">
      <c r="M262" s="303"/>
    </row>
    <row r="263" spans="13:13" ht="15" hidden="1" x14ac:dyDescent="0.25">
      <c r="M263" s="303"/>
    </row>
    <row r="264" spans="13:13" ht="15" hidden="1" x14ac:dyDescent="0.25">
      <c r="M264" s="303"/>
    </row>
    <row r="265" spans="13:13" ht="15" hidden="1" x14ac:dyDescent="0.25">
      <c r="M265" s="303"/>
    </row>
    <row r="266" spans="13:13" ht="15" hidden="1" x14ac:dyDescent="0.25">
      <c r="M266" s="303"/>
    </row>
    <row r="267" spans="13:13" ht="15" hidden="1" x14ac:dyDescent="0.25">
      <c r="M267" s="303"/>
    </row>
    <row r="268" spans="13:13" ht="15" hidden="1" x14ac:dyDescent="0.25">
      <c r="M268" s="303"/>
    </row>
    <row r="269" spans="13:13" ht="15" hidden="1" x14ac:dyDescent="0.25">
      <c r="M269" s="303"/>
    </row>
    <row r="270" spans="13:13" ht="15" hidden="1" x14ac:dyDescent="0.25">
      <c r="M270" s="303"/>
    </row>
    <row r="271" spans="13:13" ht="15" hidden="1" x14ac:dyDescent="0.25">
      <c r="M271" s="303"/>
    </row>
    <row r="272" spans="13:13" ht="15" hidden="1" x14ac:dyDescent="0.25">
      <c r="M272" s="303"/>
    </row>
    <row r="273" spans="13:13" ht="15" hidden="1" x14ac:dyDescent="0.25">
      <c r="M273" s="303"/>
    </row>
    <row r="274" spans="13:13" ht="15" hidden="1" x14ac:dyDescent="0.25">
      <c r="M274" s="303"/>
    </row>
    <row r="275" spans="13:13" ht="15" hidden="1" x14ac:dyDescent="0.25">
      <c r="M275" s="303"/>
    </row>
    <row r="276" spans="13:13" ht="15" hidden="1" x14ac:dyDescent="0.25">
      <c r="M276" s="303"/>
    </row>
    <row r="277" spans="13:13" ht="15" hidden="1" x14ac:dyDescent="0.25">
      <c r="M277" s="303"/>
    </row>
    <row r="278" spans="13:13" ht="15" hidden="1" x14ac:dyDescent="0.25">
      <c r="M278" s="303"/>
    </row>
    <row r="279" spans="13:13" ht="15" hidden="1" x14ac:dyDescent="0.25">
      <c r="M279" s="303"/>
    </row>
    <row r="280" spans="13:13" ht="15" hidden="1" x14ac:dyDescent="0.25">
      <c r="M280" s="303"/>
    </row>
    <row r="281" spans="13:13" ht="15" hidden="1" x14ac:dyDescent="0.25">
      <c r="M281" s="303"/>
    </row>
    <row r="282" spans="13:13" ht="15" hidden="1" x14ac:dyDescent="0.25">
      <c r="M282" s="303"/>
    </row>
    <row r="283" spans="13:13" ht="15" hidden="1" x14ac:dyDescent="0.25">
      <c r="M283" s="303"/>
    </row>
    <row r="284" spans="13:13" ht="15" hidden="1" x14ac:dyDescent="0.25">
      <c r="M284" s="303"/>
    </row>
    <row r="285" spans="13:13" ht="15" hidden="1" x14ac:dyDescent="0.25">
      <c r="M285" s="303"/>
    </row>
    <row r="286" spans="13:13" ht="15" hidden="1" x14ac:dyDescent="0.25">
      <c r="M286" s="303"/>
    </row>
    <row r="287" spans="13:13" ht="15" hidden="1" x14ac:dyDescent="0.25">
      <c r="M287" s="303"/>
    </row>
    <row r="288" spans="13:13" ht="15" hidden="1" x14ac:dyDescent="0.25">
      <c r="M288" s="303"/>
    </row>
    <row r="289" spans="13:13" ht="15" hidden="1" x14ac:dyDescent="0.25">
      <c r="M289" s="303"/>
    </row>
    <row r="290" spans="13:13" ht="15" hidden="1" x14ac:dyDescent="0.25">
      <c r="M290" s="303"/>
    </row>
    <row r="291" spans="13:13" ht="15" hidden="1" x14ac:dyDescent="0.25">
      <c r="M291" s="303"/>
    </row>
    <row r="292" spans="13:13" ht="15" hidden="1" x14ac:dyDescent="0.25">
      <c r="M292" s="303"/>
    </row>
    <row r="293" spans="13:13" ht="15" hidden="1" x14ac:dyDescent="0.25">
      <c r="M293" s="303"/>
    </row>
    <row r="294" spans="13:13" ht="15" hidden="1" x14ac:dyDescent="0.25">
      <c r="M294" s="303"/>
    </row>
    <row r="295" spans="13:13" ht="15" hidden="1" x14ac:dyDescent="0.25">
      <c r="M295" s="303"/>
    </row>
    <row r="296" spans="13:13" ht="15" hidden="1" x14ac:dyDescent="0.25">
      <c r="M296" s="303"/>
    </row>
    <row r="297" spans="13:13" ht="15" hidden="1" x14ac:dyDescent="0.25">
      <c r="M297" s="303"/>
    </row>
    <row r="298" spans="13:13" ht="15" hidden="1" x14ac:dyDescent="0.25">
      <c r="M298" s="303"/>
    </row>
    <row r="299" spans="13:13" ht="15" hidden="1" x14ac:dyDescent="0.25">
      <c r="M299" s="303"/>
    </row>
    <row r="300" spans="13:13" ht="15" hidden="1" x14ac:dyDescent="0.25">
      <c r="M300" s="303"/>
    </row>
    <row r="301" spans="13:13" ht="15" hidden="1" x14ac:dyDescent="0.25">
      <c r="M301" s="303"/>
    </row>
    <row r="302" spans="13:13" ht="15" hidden="1" x14ac:dyDescent="0.25">
      <c r="M302" s="303"/>
    </row>
    <row r="303" spans="13:13" ht="15" hidden="1" x14ac:dyDescent="0.25">
      <c r="M303" s="303"/>
    </row>
    <row r="304" spans="13:13" ht="15" hidden="1" x14ac:dyDescent="0.25">
      <c r="M304" s="303"/>
    </row>
    <row r="305" spans="13:13" ht="15" hidden="1" x14ac:dyDescent="0.25">
      <c r="M305" s="303"/>
    </row>
    <row r="306" spans="13:13" ht="15" hidden="1" x14ac:dyDescent="0.25">
      <c r="M306" s="303"/>
    </row>
    <row r="307" spans="13:13" ht="15" hidden="1" x14ac:dyDescent="0.25">
      <c r="M307" s="303"/>
    </row>
    <row r="308" spans="13:13" ht="15" hidden="1" x14ac:dyDescent="0.25">
      <c r="M308" s="303"/>
    </row>
    <row r="309" spans="13:13" ht="15" hidden="1" x14ac:dyDescent="0.25">
      <c r="M309" s="303"/>
    </row>
    <row r="310" spans="13:13" ht="15" hidden="1" x14ac:dyDescent="0.25">
      <c r="M310" s="303"/>
    </row>
    <row r="311" spans="13:13" ht="15" hidden="1" x14ac:dyDescent="0.25">
      <c r="M311" s="303"/>
    </row>
    <row r="312" spans="13:13" ht="15" hidden="1" x14ac:dyDescent="0.25">
      <c r="M312" s="303"/>
    </row>
    <row r="313" spans="13:13" ht="15" hidden="1" x14ac:dyDescent="0.25">
      <c r="M313" s="303"/>
    </row>
    <row r="314" spans="13:13" ht="15" hidden="1" x14ac:dyDescent="0.25">
      <c r="M314" s="303"/>
    </row>
    <row r="315" spans="13:13" ht="15" hidden="1" x14ac:dyDescent="0.25">
      <c r="M315" s="303"/>
    </row>
    <row r="316" spans="13:13" ht="15" hidden="1" x14ac:dyDescent="0.25">
      <c r="M316" s="303"/>
    </row>
    <row r="317" spans="13:13" ht="15" hidden="1" x14ac:dyDescent="0.25">
      <c r="M317" s="303"/>
    </row>
    <row r="318" spans="13:13" ht="15" hidden="1" x14ac:dyDescent="0.25">
      <c r="M318" s="303"/>
    </row>
    <row r="319" spans="13:13" ht="15" hidden="1" x14ac:dyDescent="0.25">
      <c r="M319" s="303"/>
    </row>
    <row r="320" spans="13:13" ht="15" hidden="1" x14ac:dyDescent="0.25">
      <c r="M320" s="303"/>
    </row>
    <row r="321" spans="13:13" ht="15" hidden="1" x14ac:dyDescent="0.25">
      <c r="M321" s="303"/>
    </row>
    <row r="322" spans="13:13" ht="15" hidden="1" x14ac:dyDescent="0.25">
      <c r="M322" s="303"/>
    </row>
    <row r="323" spans="13:13" ht="15" hidden="1" x14ac:dyDescent="0.25">
      <c r="M323" s="303"/>
    </row>
    <row r="324" spans="13:13" ht="15" hidden="1" x14ac:dyDescent="0.25">
      <c r="M324" s="303"/>
    </row>
    <row r="325" spans="13:13" ht="15" hidden="1" x14ac:dyDescent="0.25">
      <c r="M325" s="303"/>
    </row>
    <row r="326" spans="13:13" ht="15" hidden="1" x14ac:dyDescent="0.25">
      <c r="M326" s="303"/>
    </row>
    <row r="327" spans="13:13" ht="15" hidden="1" x14ac:dyDescent="0.25">
      <c r="M327" s="303"/>
    </row>
    <row r="328" spans="13:13" ht="15" hidden="1" x14ac:dyDescent="0.25">
      <c r="M328" s="303"/>
    </row>
    <row r="329" spans="13:13" ht="15" hidden="1" x14ac:dyDescent="0.25">
      <c r="M329" s="303"/>
    </row>
    <row r="330" spans="13:13" ht="15" hidden="1" x14ac:dyDescent="0.25">
      <c r="M330" s="303"/>
    </row>
    <row r="331" spans="13:13" ht="15" hidden="1" x14ac:dyDescent="0.25">
      <c r="M331" s="303"/>
    </row>
    <row r="332" spans="13:13" ht="15" hidden="1" x14ac:dyDescent="0.25">
      <c r="M332" s="303"/>
    </row>
    <row r="333" spans="13:13" ht="15" hidden="1" x14ac:dyDescent="0.25">
      <c r="M333" s="303"/>
    </row>
    <row r="334" spans="13:13" ht="15" hidden="1" x14ac:dyDescent="0.25">
      <c r="M334" s="303"/>
    </row>
    <row r="335" spans="13:13" ht="15" hidden="1" x14ac:dyDescent="0.25">
      <c r="M335" s="303"/>
    </row>
    <row r="336" spans="13:13" ht="15" hidden="1" x14ac:dyDescent="0.25">
      <c r="M336" s="303"/>
    </row>
    <row r="337" spans="13:13" ht="15" hidden="1" x14ac:dyDescent="0.25">
      <c r="M337" s="303"/>
    </row>
    <row r="338" spans="13:13" ht="15" hidden="1" x14ac:dyDescent="0.25">
      <c r="M338" s="303"/>
    </row>
    <row r="339" spans="13:13" ht="15" hidden="1" x14ac:dyDescent="0.25">
      <c r="M339" s="303"/>
    </row>
    <row r="340" spans="13:13" ht="15" hidden="1" x14ac:dyDescent="0.25">
      <c r="M340" s="303"/>
    </row>
    <row r="341" spans="13:13" ht="15" hidden="1" x14ac:dyDescent="0.25">
      <c r="M341" s="303"/>
    </row>
    <row r="342" spans="13:13" ht="15" hidden="1" x14ac:dyDescent="0.25">
      <c r="M342" s="303"/>
    </row>
    <row r="343" spans="13:13" ht="15" hidden="1" x14ac:dyDescent="0.25">
      <c r="M343" s="303"/>
    </row>
    <row r="344" spans="13:13" ht="15" hidden="1" x14ac:dyDescent="0.25">
      <c r="M344" s="303"/>
    </row>
    <row r="345" spans="13:13" ht="15" hidden="1" x14ac:dyDescent="0.25">
      <c r="M345" s="303"/>
    </row>
    <row r="346" spans="13:13" ht="15" hidden="1" x14ac:dyDescent="0.25">
      <c r="M346" s="303"/>
    </row>
    <row r="347" spans="13:13" ht="15" hidden="1" x14ac:dyDescent="0.25">
      <c r="M347" s="303"/>
    </row>
    <row r="348" spans="13:13" ht="15" hidden="1" x14ac:dyDescent="0.25">
      <c r="M348" s="303"/>
    </row>
    <row r="349" spans="13:13" ht="15" hidden="1" x14ac:dyDescent="0.25">
      <c r="M349" s="303"/>
    </row>
    <row r="350" spans="13:13" ht="15" hidden="1" x14ac:dyDescent="0.25">
      <c r="M350" s="303"/>
    </row>
    <row r="351" spans="13:13" ht="15" hidden="1" x14ac:dyDescent="0.25">
      <c r="M351" s="303"/>
    </row>
    <row r="352" spans="13:13" ht="15" hidden="1" x14ac:dyDescent="0.25">
      <c r="M352" s="303"/>
    </row>
    <row r="353" spans="13:13" ht="15" hidden="1" x14ac:dyDescent="0.25">
      <c r="M353" s="303"/>
    </row>
    <row r="354" spans="13:13" ht="15" hidden="1" x14ac:dyDescent="0.25">
      <c r="M354" s="303"/>
    </row>
    <row r="355" spans="13:13" ht="15" hidden="1" x14ac:dyDescent="0.25">
      <c r="M355" s="303"/>
    </row>
    <row r="356" spans="13:13" ht="15" hidden="1" x14ac:dyDescent="0.25">
      <c r="M356" s="303"/>
    </row>
    <row r="357" spans="13:13" ht="15" hidden="1" x14ac:dyDescent="0.25">
      <c r="M357" s="303"/>
    </row>
    <row r="358" spans="13:13" ht="15" hidden="1" x14ac:dyDescent="0.25">
      <c r="M358" s="303"/>
    </row>
    <row r="359" spans="13:13" ht="15" hidden="1" x14ac:dyDescent="0.25">
      <c r="M359" s="303"/>
    </row>
    <row r="360" spans="13:13" ht="15" hidden="1" x14ac:dyDescent="0.25">
      <c r="M360" s="303"/>
    </row>
    <row r="361" spans="13:13" ht="15" hidden="1" x14ac:dyDescent="0.25">
      <c r="M361" s="303"/>
    </row>
    <row r="362" spans="13:13" ht="15" hidden="1" x14ac:dyDescent="0.25">
      <c r="M362" s="303"/>
    </row>
    <row r="363" spans="13:13" ht="15" hidden="1" x14ac:dyDescent="0.25">
      <c r="M363" s="303"/>
    </row>
    <row r="364" spans="13:13" ht="15" hidden="1" x14ac:dyDescent="0.25">
      <c r="M364" s="303"/>
    </row>
    <row r="365" spans="13:13" ht="15" hidden="1" x14ac:dyDescent="0.25">
      <c r="M365" s="303"/>
    </row>
    <row r="366" spans="13:13" ht="15" hidden="1" x14ac:dyDescent="0.25">
      <c r="M366" s="303"/>
    </row>
    <row r="367" spans="13:13" ht="15" hidden="1" x14ac:dyDescent="0.25">
      <c r="M367" s="303"/>
    </row>
    <row r="368" spans="13:13" ht="15" hidden="1" x14ac:dyDescent="0.25">
      <c r="M368" s="303"/>
    </row>
    <row r="369" spans="13:13" ht="15" hidden="1" x14ac:dyDescent="0.25">
      <c r="M369" s="303"/>
    </row>
    <row r="370" spans="13:13" ht="15" hidden="1" x14ac:dyDescent="0.25">
      <c r="M370" s="303"/>
    </row>
    <row r="371" spans="13:13" ht="15" hidden="1" x14ac:dyDescent="0.25">
      <c r="M371" s="303"/>
    </row>
    <row r="372" spans="13:13" ht="15" hidden="1" x14ac:dyDescent="0.25">
      <c r="M372" s="303"/>
    </row>
    <row r="373" spans="13:13" ht="15" hidden="1" x14ac:dyDescent="0.25">
      <c r="M373" s="303"/>
    </row>
    <row r="374" spans="13:13" ht="15" hidden="1" x14ac:dyDescent="0.25">
      <c r="M374" s="303"/>
    </row>
    <row r="375" spans="13:13" ht="15" hidden="1" x14ac:dyDescent="0.25">
      <c r="M375" s="303"/>
    </row>
    <row r="376" spans="13:13" ht="15" hidden="1" x14ac:dyDescent="0.25">
      <c r="M376" s="303"/>
    </row>
    <row r="377" spans="13:13" ht="15" hidden="1" x14ac:dyDescent="0.25">
      <c r="M377" s="303"/>
    </row>
    <row r="378" spans="13:13" ht="15" hidden="1" x14ac:dyDescent="0.25">
      <c r="M378" s="303"/>
    </row>
    <row r="379" spans="13:13" ht="15" hidden="1" x14ac:dyDescent="0.25">
      <c r="M379" s="303"/>
    </row>
    <row r="380" spans="13:13" ht="15" hidden="1" x14ac:dyDescent="0.25">
      <c r="M380" s="303"/>
    </row>
    <row r="381" spans="13:13" ht="15" hidden="1" x14ac:dyDescent="0.25">
      <c r="M381" s="303"/>
    </row>
    <row r="382" spans="13:13" ht="15" hidden="1" x14ac:dyDescent="0.25">
      <c r="M382" s="303"/>
    </row>
    <row r="383" spans="13:13" ht="15" hidden="1" x14ac:dyDescent="0.25">
      <c r="M383" s="303"/>
    </row>
    <row r="384" spans="13:13" ht="15" hidden="1" x14ac:dyDescent="0.25">
      <c r="M384" s="303"/>
    </row>
    <row r="385" spans="13:13" ht="15" hidden="1" x14ac:dyDescent="0.25">
      <c r="M385" s="303"/>
    </row>
    <row r="386" spans="13:13" ht="15" hidden="1" x14ac:dyDescent="0.25">
      <c r="M386" s="303"/>
    </row>
    <row r="387" spans="13:13" ht="15" hidden="1" x14ac:dyDescent="0.25">
      <c r="M387" s="303"/>
    </row>
    <row r="388" spans="13:13" ht="15" hidden="1" x14ac:dyDescent="0.25">
      <c r="M388" s="303"/>
    </row>
    <row r="389" spans="13:13" ht="15" hidden="1" x14ac:dyDescent="0.25">
      <c r="M389" s="303"/>
    </row>
    <row r="390" spans="13:13" ht="15" hidden="1" x14ac:dyDescent="0.25">
      <c r="M390" s="303"/>
    </row>
    <row r="391" spans="13:13" ht="15" hidden="1" x14ac:dyDescent="0.25">
      <c r="M391" s="303"/>
    </row>
    <row r="392" spans="13:13" ht="15" hidden="1" x14ac:dyDescent="0.25">
      <c r="M392" s="303"/>
    </row>
    <row r="393" spans="13:13" ht="15" hidden="1" x14ac:dyDescent="0.25">
      <c r="M393" s="303"/>
    </row>
    <row r="394" spans="13:13" ht="15" hidden="1" x14ac:dyDescent="0.25">
      <c r="M394" s="303"/>
    </row>
    <row r="395" spans="13:13" ht="15" hidden="1" x14ac:dyDescent="0.25">
      <c r="M395" s="303"/>
    </row>
    <row r="396" spans="13:13" ht="15" hidden="1" x14ac:dyDescent="0.25">
      <c r="M396" s="303"/>
    </row>
    <row r="397" spans="13:13" ht="15" hidden="1" x14ac:dyDescent="0.25">
      <c r="M397" s="303"/>
    </row>
    <row r="398" spans="13:13" ht="15" hidden="1" x14ac:dyDescent="0.25">
      <c r="M398" s="303"/>
    </row>
    <row r="399" spans="13:13" ht="15" hidden="1" x14ac:dyDescent="0.25">
      <c r="M399" s="303"/>
    </row>
    <row r="400" spans="13:13" ht="15" hidden="1" x14ac:dyDescent="0.25">
      <c r="M400" s="303"/>
    </row>
    <row r="401" spans="13:13" ht="15" hidden="1" x14ac:dyDescent="0.25">
      <c r="M401" s="303"/>
    </row>
    <row r="402" spans="13:13" ht="15" hidden="1" x14ac:dyDescent="0.25">
      <c r="M402" s="303"/>
    </row>
    <row r="403" spans="13:13" ht="15" hidden="1" x14ac:dyDescent="0.25">
      <c r="M403" s="303"/>
    </row>
    <row r="404" spans="13:13" ht="15" hidden="1" x14ac:dyDescent="0.25">
      <c r="M404" s="303"/>
    </row>
    <row r="405" spans="13:13" ht="15" hidden="1" x14ac:dyDescent="0.25">
      <c r="M405" s="303"/>
    </row>
    <row r="406" spans="13:13" ht="15" hidden="1" x14ac:dyDescent="0.25">
      <c r="M406" s="303"/>
    </row>
    <row r="407" spans="13:13" ht="15" hidden="1" x14ac:dyDescent="0.25">
      <c r="M407" s="303"/>
    </row>
    <row r="408" spans="13:13" ht="15" hidden="1" x14ac:dyDescent="0.25">
      <c r="M408" s="303"/>
    </row>
    <row r="409" spans="13:13" ht="15" hidden="1" x14ac:dyDescent="0.25">
      <c r="M409" s="303"/>
    </row>
    <row r="410" spans="13:13" ht="15" hidden="1" x14ac:dyDescent="0.25">
      <c r="M410" s="303"/>
    </row>
    <row r="411" spans="13:13" ht="15" hidden="1" x14ac:dyDescent="0.25">
      <c r="M411" s="303"/>
    </row>
    <row r="412" spans="13:13" ht="15" hidden="1" x14ac:dyDescent="0.25">
      <c r="M412" s="303"/>
    </row>
    <row r="413" spans="13:13" ht="15" hidden="1" x14ac:dyDescent="0.25">
      <c r="M413" s="303"/>
    </row>
    <row r="414" spans="13:13" ht="15" hidden="1" x14ac:dyDescent="0.25">
      <c r="M414" s="303"/>
    </row>
    <row r="415" spans="13:13" ht="15" hidden="1" x14ac:dyDescent="0.25">
      <c r="M415" s="303"/>
    </row>
    <row r="416" spans="13:13" ht="15" hidden="1" x14ac:dyDescent="0.25">
      <c r="M416" s="303"/>
    </row>
    <row r="417" spans="13:13" ht="15" hidden="1" x14ac:dyDescent="0.25">
      <c r="M417" s="303"/>
    </row>
    <row r="418" spans="13:13" ht="15" hidden="1" x14ac:dyDescent="0.25">
      <c r="M418" s="303"/>
    </row>
    <row r="419" spans="13:13" ht="15" hidden="1" x14ac:dyDescent="0.25">
      <c r="M419" s="303"/>
    </row>
    <row r="420" spans="13:13" ht="15" hidden="1" x14ac:dyDescent="0.25">
      <c r="M420" s="303"/>
    </row>
    <row r="421" spans="13:13" ht="15" hidden="1" x14ac:dyDescent="0.25">
      <c r="M421" s="303"/>
    </row>
    <row r="422" spans="13:13" ht="15" hidden="1" x14ac:dyDescent="0.25">
      <c r="M422" s="303"/>
    </row>
    <row r="423" spans="13:13" ht="15" hidden="1" x14ac:dyDescent="0.25">
      <c r="M423" s="303"/>
    </row>
    <row r="424" spans="13:13" ht="15" hidden="1" x14ac:dyDescent="0.25">
      <c r="M424" s="303"/>
    </row>
    <row r="425" spans="13:13" ht="15" hidden="1" x14ac:dyDescent="0.25">
      <c r="M425" s="303"/>
    </row>
    <row r="426" spans="13:13" ht="15" hidden="1" x14ac:dyDescent="0.25">
      <c r="M426" s="303"/>
    </row>
    <row r="427" spans="13:13" ht="15" hidden="1" x14ac:dyDescent="0.25">
      <c r="M427" s="303"/>
    </row>
    <row r="428" spans="13:13" ht="15" hidden="1" x14ac:dyDescent="0.25">
      <c r="M428" s="303"/>
    </row>
    <row r="429" spans="13:13" ht="15" hidden="1" x14ac:dyDescent="0.25">
      <c r="M429" s="303"/>
    </row>
    <row r="430" spans="13:13" ht="15" hidden="1" x14ac:dyDescent="0.25">
      <c r="M430" s="303"/>
    </row>
    <row r="431" spans="13:13" ht="15" hidden="1" x14ac:dyDescent="0.25">
      <c r="M431" s="303"/>
    </row>
    <row r="432" spans="13:13" ht="15" hidden="1" x14ac:dyDescent="0.25">
      <c r="M432" s="303"/>
    </row>
    <row r="433" spans="13:13" ht="15" hidden="1" x14ac:dyDescent="0.25">
      <c r="M433" s="303"/>
    </row>
    <row r="434" spans="13:13" ht="15" hidden="1" x14ac:dyDescent="0.25">
      <c r="M434" s="303"/>
    </row>
    <row r="435" spans="13:13" ht="15" hidden="1" x14ac:dyDescent="0.25">
      <c r="M435" s="303"/>
    </row>
    <row r="436" spans="13:13" ht="15" hidden="1" x14ac:dyDescent="0.25">
      <c r="M436" s="303"/>
    </row>
    <row r="437" spans="13:13" ht="15" hidden="1" x14ac:dyDescent="0.25">
      <c r="M437" s="303"/>
    </row>
    <row r="438" spans="13:13" ht="15" hidden="1" x14ac:dyDescent="0.25">
      <c r="M438" s="303"/>
    </row>
    <row r="439" spans="13:13" ht="15" hidden="1" x14ac:dyDescent="0.25">
      <c r="M439" s="303"/>
    </row>
    <row r="440" spans="13:13" ht="15" hidden="1" x14ac:dyDescent="0.25">
      <c r="M440" s="303"/>
    </row>
    <row r="441" spans="13:13" ht="15" hidden="1" x14ac:dyDescent="0.25">
      <c r="M441" s="303"/>
    </row>
    <row r="442" spans="13:13" ht="15" hidden="1" x14ac:dyDescent="0.25">
      <c r="M442" s="303"/>
    </row>
    <row r="443" spans="13:13" ht="15" hidden="1" x14ac:dyDescent="0.25">
      <c r="M443" s="303"/>
    </row>
    <row r="444" spans="13:13" ht="15" hidden="1" x14ac:dyDescent="0.25">
      <c r="M444" s="303"/>
    </row>
    <row r="445" spans="13:13" ht="15" hidden="1" x14ac:dyDescent="0.25">
      <c r="M445" s="303"/>
    </row>
    <row r="446" spans="13:13" ht="15" hidden="1" x14ac:dyDescent="0.25">
      <c r="M446" s="303"/>
    </row>
    <row r="447" spans="13:13" ht="15" hidden="1" x14ac:dyDescent="0.25">
      <c r="M447" s="303"/>
    </row>
    <row r="448" spans="13:13" ht="15" hidden="1" x14ac:dyDescent="0.25">
      <c r="M448" s="303"/>
    </row>
    <row r="449" spans="13:13" ht="15" hidden="1" x14ac:dyDescent="0.25">
      <c r="M449" s="303"/>
    </row>
    <row r="450" spans="13:13" ht="15" hidden="1" x14ac:dyDescent="0.25">
      <c r="M450" s="303"/>
    </row>
    <row r="451" spans="13:13" ht="15" hidden="1" x14ac:dyDescent="0.25">
      <c r="M451" s="303"/>
    </row>
    <row r="452" spans="13:13" ht="15" hidden="1" x14ac:dyDescent="0.25">
      <c r="M452" s="303"/>
    </row>
    <row r="453" spans="13:13" ht="15" hidden="1" x14ac:dyDescent="0.25">
      <c r="M453" s="303"/>
    </row>
    <row r="454" spans="13:13" ht="15" hidden="1" x14ac:dyDescent="0.25">
      <c r="M454" s="303"/>
    </row>
    <row r="455" spans="13:13" ht="15" hidden="1" x14ac:dyDescent="0.25">
      <c r="M455" s="303"/>
    </row>
    <row r="456" spans="13:13" ht="15" hidden="1" x14ac:dyDescent="0.25">
      <c r="M456" s="303"/>
    </row>
    <row r="457" spans="13:13" ht="15" hidden="1" x14ac:dyDescent="0.25">
      <c r="M457" s="303"/>
    </row>
    <row r="458" spans="13:13" ht="15" hidden="1" x14ac:dyDescent="0.25">
      <c r="M458" s="303"/>
    </row>
    <row r="459" spans="13:13" ht="15" hidden="1" x14ac:dyDescent="0.25">
      <c r="M459" s="303"/>
    </row>
    <row r="460" spans="13:13" ht="15" hidden="1" x14ac:dyDescent="0.25">
      <c r="M460" s="303"/>
    </row>
    <row r="461" spans="13:13" ht="15" hidden="1" x14ac:dyDescent="0.25">
      <c r="M461" s="303"/>
    </row>
    <row r="462" spans="13:13" ht="15" hidden="1" x14ac:dyDescent="0.25">
      <c r="M462" s="303"/>
    </row>
    <row r="463" spans="13:13" ht="15" hidden="1" x14ac:dyDescent="0.25">
      <c r="M463" s="303"/>
    </row>
    <row r="464" spans="13:13" ht="15" hidden="1" x14ac:dyDescent="0.25">
      <c r="M464" s="303"/>
    </row>
    <row r="465" spans="13:13" ht="15" hidden="1" x14ac:dyDescent="0.25">
      <c r="M465" s="303"/>
    </row>
    <row r="466" spans="13:13" ht="15" hidden="1" x14ac:dyDescent="0.25">
      <c r="M466" s="303"/>
    </row>
    <row r="467" spans="13:13" ht="15" hidden="1" x14ac:dyDescent="0.25">
      <c r="M467" s="303"/>
    </row>
    <row r="468" spans="13:13" ht="15" hidden="1" x14ac:dyDescent="0.25">
      <c r="M468" s="303"/>
    </row>
    <row r="469" spans="13:13" ht="15" hidden="1" x14ac:dyDescent="0.25">
      <c r="M469" s="303"/>
    </row>
    <row r="470" spans="13:13" ht="15" hidden="1" x14ac:dyDescent="0.25">
      <c r="M470" s="303"/>
    </row>
    <row r="471" spans="13:13" ht="15" hidden="1" x14ac:dyDescent="0.25">
      <c r="M471" s="303"/>
    </row>
    <row r="472" spans="13:13" ht="15" hidden="1" x14ac:dyDescent="0.25">
      <c r="M472" s="303"/>
    </row>
    <row r="473" spans="13:13" ht="15" hidden="1" x14ac:dyDescent="0.25">
      <c r="M473" s="303"/>
    </row>
    <row r="474" spans="13:13" ht="15" hidden="1" x14ac:dyDescent="0.25">
      <c r="M474" s="303"/>
    </row>
    <row r="475" spans="13:13" ht="15" hidden="1" x14ac:dyDescent="0.25">
      <c r="M475" s="303"/>
    </row>
    <row r="476" spans="13:13" ht="15" hidden="1" x14ac:dyDescent="0.25">
      <c r="M476" s="303"/>
    </row>
    <row r="477" spans="13:13" ht="15" hidden="1" x14ac:dyDescent="0.25">
      <c r="M477" s="303"/>
    </row>
    <row r="478" spans="13:13" ht="15" hidden="1" x14ac:dyDescent="0.25">
      <c r="M478" s="303"/>
    </row>
    <row r="479" spans="13:13" ht="15" hidden="1" x14ac:dyDescent="0.25">
      <c r="M479" s="303"/>
    </row>
    <row r="480" spans="13:13" ht="15" hidden="1" x14ac:dyDescent="0.25">
      <c r="M480" s="303"/>
    </row>
    <row r="481" spans="13:13" ht="15" hidden="1" x14ac:dyDescent="0.25">
      <c r="M481" s="303"/>
    </row>
    <row r="482" spans="13:13" ht="15" hidden="1" x14ac:dyDescent="0.25">
      <c r="M482" s="303"/>
    </row>
    <row r="483" spans="13:13" ht="15" hidden="1" x14ac:dyDescent="0.25">
      <c r="M483" s="303"/>
    </row>
    <row r="484" spans="13:13" ht="15" hidden="1" x14ac:dyDescent="0.25">
      <c r="M484" s="303"/>
    </row>
    <row r="485" spans="13:13" ht="15" hidden="1" x14ac:dyDescent="0.25">
      <c r="M485" s="303"/>
    </row>
    <row r="486" spans="13:13" ht="15" hidden="1" x14ac:dyDescent="0.25">
      <c r="M486" s="303"/>
    </row>
    <row r="487" spans="13:13" ht="15" hidden="1" x14ac:dyDescent="0.25">
      <c r="M487" s="303"/>
    </row>
    <row r="488" spans="13:13" ht="15" hidden="1" x14ac:dyDescent="0.25">
      <c r="M488" s="303"/>
    </row>
    <row r="489" spans="13:13" ht="15" hidden="1" x14ac:dyDescent="0.25">
      <c r="M489" s="303"/>
    </row>
    <row r="490" spans="13:13" ht="15" hidden="1" x14ac:dyDescent="0.25">
      <c r="M490" s="303"/>
    </row>
    <row r="491" spans="13:13" ht="15" hidden="1" x14ac:dyDescent="0.25">
      <c r="M491" s="303"/>
    </row>
    <row r="492" spans="13:13" ht="15" hidden="1" x14ac:dyDescent="0.25">
      <c r="M492" s="303"/>
    </row>
    <row r="493" spans="13:13" ht="15" hidden="1" x14ac:dyDescent="0.25">
      <c r="M493" s="303"/>
    </row>
    <row r="494" spans="13:13" ht="15" hidden="1" x14ac:dyDescent="0.25">
      <c r="M494" s="303"/>
    </row>
    <row r="495" spans="13:13" ht="15" hidden="1" x14ac:dyDescent="0.25">
      <c r="M495" s="303"/>
    </row>
    <row r="496" spans="13:13" ht="15" hidden="1" x14ac:dyDescent="0.25">
      <c r="M496" s="303"/>
    </row>
    <row r="497" spans="13:13" ht="15" hidden="1" x14ac:dyDescent="0.25">
      <c r="M497" s="303"/>
    </row>
    <row r="498" spans="13:13" ht="15" hidden="1" x14ac:dyDescent="0.25">
      <c r="M498" s="303"/>
    </row>
    <row r="499" spans="13:13" ht="15" hidden="1" x14ac:dyDescent="0.25">
      <c r="M499" s="303"/>
    </row>
    <row r="500" spans="13:13" ht="15" hidden="1" x14ac:dyDescent="0.25">
      <c r="M500" s="303"/>
    </row>
    <row r="501" spans="13:13" ht="15" hidden="1" x14ac:dyDescent="0.25">
      <c r="M501" s="303"/>
    </row>
    <row r="502" spans="13:13" ht="15" hidden="1" x14ac:dyDescent="0.25">
      <c r="M502" s="303"/>
    </row>
    <row r="503" spans="13:13" ht="15" hidden="1" x14ac:dyDescent="0.25">
      <c r="M503" s="303"/>
    </row>
    <row r="504" spans="13:13" ht="15" hidden="1" x14ac:dyDescent="0.25">
      <c r="M504" s="303"/>
    </row>
    <row r="505" spans="13:13" ht="15" hidden="1" x14ac:dyDescent="0.25">
      <c r="M505" s="303"/>
    </row>
    <row r="506" spans="13:13" ht="15" hidden="1" x14ac:dyDescent="0.25">
      <c r="M506" s="303"/>
    </row>
    <row r="507" spans="13:13" ht="15" hidden="1" x14ac:dyDescent="0.25">
      <c r="M507" s="303"/>
    </row>
    <row r="508" spans="13:13" ht="15" hidden="1" x14ac:dyDescent="0.25">
      <c r="M508" s="303"/>
    </row>
    <row r="509" spans="13:13" ht="15" hidden="1" x14ac:dyDescent="0.25">
      <c r="M509" s="303"/>
    </row>
    <row r="510" spans="13:13" ht="15" hidden="1" x14ac:dyDescent="0.25">
      <c r="M510" s="303"/>
    </row>
    <row r="511" spans="13:13" ht="15" hidden="1" x14ac:dyDescent="0.25">
      <c r="M511" s="303"/>
    </row>
    <row r="512" spans="13:13" ht="15" hidden="1" x14ac:dyDescent="0.25">
      <c r="M512" s="303"/>
    </row>
    <row r="513" spans="13:13" ht="15" hidden="1" x14ac:dyDescent="0.25">
      <c r="M513" s="303"/>
    </row>
    <row r="514" spans="13:13" ht="15" hidden="1" x14ac:dyDescent="0.25">
      <c r="M514" s="303"/>
    </row>
    <row r="515" spans="13:13" ht="15" hidden="1" x14ac:dyDescent="0.25">
      <c r="M515" s="303"/>
    </row>
    <row r="516" spans="13:13" ht="15" hidden="1" x14ac:dyDescent="0.25">
      <c r="M516" s="303"/>
    </row>
    <row r="517" spans="13:13" ht="15" hidden="1" x14ac:dyDescent="0.25">
      <c r="M517" s="303"/>
    </row>
    <row r="518" spans="13:13" ht="15" hidden="1" x14ac:dyDescent="0.25">
      <c r="M518" s="303"/>
    </row>
    <row r="519" spans="13:13" ht="15" hidden="1" x14ac:dyDescent="0.25">
      <c r="M519" s="303"/>
    </row>
    <row r="520" spans="13:13" ht="15" hidden="1" x14ac:dyDescent="0.25">
      <c r="M520" s="303"/>
    </row>
    <row r="521" spans="13:13" ht="15" hidden="1" x14ac:dyDescent="0.25">
      <c r="M521" s="303"/>
    </row>
    <row r="522" spans="13:13" ht="15" hidden="1" x14ac:dyDescent="0.25">
      <c r="M522" s="303"/>
    </row>
    <row r="523" spans="13:13" ht="15" hidden="1" x14ac:dyDescent="0.25">
      <c r="M523" s="303"/>
    </row>
    <row r="524" spans="13:13" ht="15" hidden="1" x14ac:dyDescent="0.25">
      <c r="M524" s="303"/>
    </row>
    <row r="525" spans="13:13" ht="15" hidden="1" x14ac:dyDescent="0.25">
      <c r="M525" s="303"/>
    </row>
    <row r="526" spans="13:13" ht="15" hidden="1" x14ac:dyDescent="0.25">
      <c r="M526" s="303"/>
    </row>
    <row r="527" spans="13:13" ht="15" hidden="1" x14ac:dyDescent="0.25">
      <c r="M527" s="303"/>
    </row>
    <row r="528" spans="13:13" ht="15" hidden="1" x14ac:dyDescent="0.25">
      <c r="M528" s="303"/>
    </row>
    <row r="529" spans="13:13" ht="15" hidden="1" x14ac:dyDescent="0.25">
      <c r="M529" s="303"/>
    </row>
    <row r="530" spans="13:13" ht="15" hidden="1" x14ac:dyDescent="0.25">
      <c r="M530" s="303"/>
    </row>
    <row r="531" spans="13:13" ht="15" hidden="1" x14ac:dyDescent="0.25">
      <c r="M531" s="303"/>
    </row>
    <row r="532" spans="13:13" ht="15" hidden="1" x14ac:dyDescent="0.25">
      <c r="M532" s="303"/>
    </row>
    <row r="533" spans="13:13" ht="15" hidden="1" x14ac:dyDescent="0.25">
      <c r="M533" s="303"/>
    </row>
    <row r="534" spans="13:13" ht="15" hidden="1" x14ac:dyDescent="0.25">
      <c r="M534" s="303"/>
    </row>
    <row r="535" spans="13:13" ht="15" hidden="1" x14ac:dyDescent="0.25">
      <c r="M535" s="303"/>
    </row>
    <row r="536" spans="13:13" ht="15" hidden="1" x14ac:dyDescent="0.25">
      <c r="M536" s="303"/>
    </row>
    <row r="537" spans="13:13" ht="15" hidden="1" x14ac:dyDescent="0.25">
      <c r="M537" s="303"/>
    </row>
    <row r="538" spans="13:13" ht="15" hidden="1" x14ac:dyDescent="0.25">
      <c r="M538" s="303"/>
    </row>
    <row r="539" spans="13:13" ht="15" hidden="1" x14ac:dyDescent="0.25">
      <c r="M539" s="303"/>
    </row>
    <row r="540" spans="13:13" ht="15" hidden="1" x14ac:dyDescent="0.25">
      <c r="M540" s="303"/>
    </row>
    <row r="541" spans="13:13" ht="15" hidden="1" x14ac:dyDescent="0.25">
      <c r="M541" s="303"/>
    </row>
    <row r="542" spans="13:13" ht="15" hidden="1" x14ac:dyDescent="0.25">
      <c r="M542" s="303"/>
    </row>
    <row r="543" spans="13:13" ht="15" hidden="1" x14ac:dyDescent="0.25">
      <c r="M543" s="303"/>
    </row>
    <row r="544" spans="13:13" ht="15" hidden="1" x14ac:dyDescent="0.25">
      <c r="M544" s="303"/>
    </row>
    <row r="545" spans="13:13" ht="15" hidden="1" x14ac:dyDescent="0.25">
      <c r="M545" s="303"/>
    </row>
    <row r="546" spans="13:13" ht="15" hidden="1" x14ac:dyDescent="0.25">
      <c r="M546" s="303"/>
    </row>
    <row r="547" spans="13:13" ht="15" hidden="1" x14ac:dyDescent="0.25">
      <c r="M547" s="303"/>
    </row>
    <row r="548" spans="13:13" ht="15" hidden="1" x14ac:dyDescent="0.25">
      <c r="M548" s="303"/>
    </row>
    <row r="549" spans="13:13" ht="15" hidden="1" x14ac:dyDescent="0.25">
      <c r="M549" s="303"/>
    </row>
    <row r="550" spans="13:13" ht="15" hidden="1" x14ac:dyDescent="0.25">
      <c r="M550" s="303"/>
    </row>
    <row r="551" spans="13:13" ht="15" hidden="1" x14ac:dyDescent="0.25">
      <c r="M551" s="303"/>
    </row>
    <row r="552" spans="13:13" ht="15" hidden="1" x14ac:dyDescent="0.25">
      <c r="M552" s="303"/>
    </row>
    <row r="553" spans="13:13" ht="15" hidden="1" x14ac:dyDescent="0.25">
      <c r="M553" s="303"/>
    </row>
    <row r="554" spans="13:13" ht="15" hidden="1" x14ac:dyDescent="0.25">
      <c r="M554" s="303"/>
    </row>
    <row r="555" spans="13:13" ht="15" hidden="1" x14ac:dyDescent="0.25">
      <c r="M555" s="303"/>
    </row>
    <row r="556" spans="13:13" ht="15" hidden="1" x14ac:dyDescent="0.25">
      <c r="M556" s="303"/>
    </row>
    <row r="557" spans="13:13" ht="15" hidden="1" x14ac:dyDescent="0.25">
      <c r="M557" s="303"/>
    </row>
    <row r="558" spans="13:13" ht="15" hidden="1" x14ac:dyDescent="0.25">
      <c r="M558" s="303"/>
    </row>
    <row r="559" spans="13:13" ht="15" hidden="1" x14ac:dyDescent="0.25">
      <c r="M559" s="303"/>
    </row>
    <row r="560" spans="13:13" ht="15" hidden="1" x14ac:dyDescent="0.25">
      <c r="M560" s="303"/>
    </row>
    <row r="561" spans="13:13" ht="15" hidden="1" x14ac:dyDescent="0.25">
      <c r="M561" s="303"/>
    </row>
    <row r="562" spans="13:13" ht="15" hidden="1" x14ac:dyDescent="0.25">
      <c r="M562" s="303"/>
    </row>
    <row r="563" spans="13:13" ht="15" hidden="1" x14ac:dyDescent="0.25">
      <c r="M563" s="303"/>
    </row>
    <row r="564" spans="13:13" ht="15" hidden="1" x14ac:dyDescent="0.25">
      <c r="M564" s="303"/>
    </row>
    <row r="565" spans="13:13" ht="15" hidden="1" x14ac:dyDescent="0.25">
      <c r="M565" s="303"/>
    </row>
    <row r="566" spans="13:13" ht="15" hidden="1" x14ac:dyDescent="0.25">
      <c r="M566" s="303"/>
    </row>
    <row r="567" spans="13:13" ht="15" hidden="1" x14ac:dyDescent="0.25">
      <c r="M567" s="303"/>
    </row>
    <row r="568" spans="13:13" ht="15" hidden="1" x14ac:dyDescent="0.25">
      <c r="M568" s="303"/>
    </row>
    <row r="569" spans="13:13" ht="15" hidden="1" x14ac:dyDescent="0.25">
      <c r="M569" s="303"/>
    </row>
    <row r="570" spans="13:13" ht="15" hidden="1" x14ac:dyDescent="0.25">
      <c r="M570" s="303"/>
    </row>
    <row r="571" spans="13:13" ht="15" hidden="1" x14ac:dyDescent="0.25">
      <c r="M571" s="303"/>
    </row>
    <row r="572" spans="13:13" ht="15" hidden="1" x14ac:dyDescent="0.25">
      <c r="M572" s="303"/>
    </row>
    <row r="573" spans="13:13" ht="15" hidden="1" x14ac:dyDescent="0.25">
      <c r="M573" s="303"/>
    </row>
    <row r="574" spans="13:13" ht="15" hidden="1" x14ac:dyDescent="0.25">
      <c r="M574" s="303"/>
    </row>
    <row r="575" spans="13:13" ht="15" hidden="1" x14ac:dyDescent="0.25">
      <c r="M575" s="303"/>
    </row>
    <row r="576" spans="13:13" ht="15" hidden="1" x14ac:dyDescent="0.25">
      <c r="M576" s="303"/>
    </row>
    <row r="577" spans="13:13" ht="15" hidden="1" x14ac:dyDescent="0.25">
      <c r="M577" s="303"/>
    </row>
    <row r="578" spans="13:13" ht="15" hidden="1" x14ac:dyDescent="0.25">
      <c r="M578" s="303"/>
    </row>
    <row r="579" spans="13:13" ht="15" hidden="1" x14ac:dyDescent="0.25">
      <c r="M579" s="303"/>
    </row>
    <row r="580" spans="13:13" ht="15" hidden="1" x14ac:dyDescent="0.25">
      <c r="M580" s="303"/>
    </row>
    <row r="581" spans="13:13" ht="15" hidden="1" x14ac:dyDescent="0.25">
      <c r="M581" s="303"/>
    </row>
    <row r="582" spans="13:13" ht="15" hidden="1" x14ac:dyDescent="0.25">
      <c r="M582" s="303"/>
    </row>
    <row r="583" spans="13:13" ht="15" hidden="1" x14ac:dyDescent="0.25">
      <c r="M583" s="303"/>
    </row>
    <row r="584" spans="13:13" ht="15" hidden="1" x14ac:dyDescent="0.25">
      <c r="M584" s="303"/>
    </row>
    <row r="585" spans="13:13" ht="15" hidden="1" x14ac:dyDescent="0.25">
      <c r="M585" s="303"/>
    </row>
    <row r="586" spans="13:13" ht="15" hidden="1" x14ac:dyDescent="0.25">
      <c r="M586" s="303"/>
    </row>
    <row r="587" spans="13:13" ht="15" hidden="1" x14ac:dyDescent="0.25">
      <c r="M587" s="303"/>
    </row>
    <row r="588" spans="13:13" ht="15" hidden="1" x14ac:dyDescent="0.25">
      <c r="M588" s="303"/>
    </row>
    <row r="589" spans="13:13" ht="15" hidden="1" x14ac:dyDescent="0.25">
      <c r="M589" s="303"/>
    </row>
    <row r="590" spans="13:13" ht="15" hidden="1" x14ac:dyDescent="0.25">
      <c r="M590" s="303"/>
    </row>
    <row r="591" spans="13:13" ht="15" hidden="1" x14ac:dyDescent="0.25">
      <c r="M591" s="303"/>
    </row>
    <row r="592" spans="13:13" ht="15" hidden="1" x14ac:dyDescent="0.25">
      <c r="M592" s="303"/>
    </row>
    <row r="593" spans="13:13" ht="15" hidden="1" x14ac:dyDescent="0.25">
      <c r="M593" s="303"/>
    </row>
    <row r="594" spans="13:13" ht="15" hidden="1" x14ac:dyDescent="0.25">
      <c r="M594" s="303"/>
    </row>
    <row r="595" spans="13:13" ht="15" hidden="1" x14ac:dyDescent="0.25">
      <c r="M595" s="303"/>
    </row>
    <row r="596" spans="13:13" ht="15" hidden="1" x14ac:dyDescent="0.25">
      <c r="M596" s="303"/>
    </row>
    <row r="597" spans="13:13" ht="15" hidden="1" x14ac:dyDescent="0.25">
      <c r="M597" s="303"/>
    </row>
    <row r="598" spans="13:13" ht="15" hidden="1" x14ac:dyDescent="0.25">
      <c r="M598" s="303"/>
    </row>
    <row r="599" spans="13:13" ht="15" hidden="1" x14ac:dyDescent="0.25">
      <c r="M599" s="303"/>
    </row>
    <row r="600" spans="13:13" ht="15" hidden="1" x14ac:dyDescent="0.25">
      <c r="M600" s="303"/>
    </row>
    <row r="601" spans="13:13" ht="15" hidden="1" x14ac:dyDescent="0.25">
      <c r="M601" s="303"/>
    </row>
    <row r="602" spans="13:13" ht="15" hidden="1" x14ac:dyDescent="0.25">
      <c r="M602" s="303"/>
    </row>
    <row r="603" spans="13:13" ht="15" hidden="1" x14ac:dyDescent="0.25">
      <c r="M603" s="303"/>
    </row>
    <row r="604" spans="13:13" ht="15" hidden="1" x14ac:dyDescent="0.25">
      <c r="M604" s="303"/>
    </row>
    <row r="605" spans="13:13" ht="15" hidden="1" x14ac:dyDescent="0.25">
      <c r="M605" s="303"/>
    </row>
    <row r="606" spans="13:13" ht="15" hidden="1" x14ac:dyDescent="0.25">
      <c r="M606" s="303"/>
    </row>
    <row r="607" spans="13:13" ht="15" hidden="1" x14ac:dyDescent="0.25">
      <c r="M607" s="303"/>
    </row>
    <row r="608" spans="13:13" ht="15" hidden="1" x14ac:dyDescent="0.25">
      <c r="M608" s="303"/>
    </row>
    <row r="609" spans="13:13" ht="15" hidden="1" x14ac:dyDescent="0.25">
      <c r="M609" s="303"/>
    </row>
    <row r="610" spans="13:13" ht="15" hidden="1" x14ac:dyDescent="0.25">
      <c r="M610" s="303"/>
    </row>
    <row r="611" spans="13:13" ht="15" hidden="1" x14ac:dyDescent="0.25">
      <c r="M611" s="303"/>
    </row>
    <row r="612" spans="13:13" ht="15" hidden="1" x14ac:dyDescent="0.25">
      <c r="M612" s="303"/>
    </row>
    <row r="613" spans="13:13" ht="15" hidden="1" x14ac:dyDescent="0.25">
      <c r="M613" s="303"/>
    </row>
    <row r="614" spans="13:13" ht="15" hidden="1" x14ac:dyDescent="0.25">
      <c r="M614" s="303"/>
    </row>
    <row r="615" spans="13:13" ht="15" hidden="1" x14ac:dyDescent="0.25">
      <c r="M615" s="303"/>
    </row>
    <row r="616" spans="13:13" ht="15" hidden="1" x14ac:dyDescent="0.25">
      <c r="M616" s="303"/>
    </row>
    <row r="617" spans="13:13" ht="15" hidden="1" x14ac:dyDescent="0.25">
      <c r="M617" s="303"/>
    </row>
    <row r="618" spans="13:13" ht="15" hidden="1" x14ac:dyDescent="0.25">
      <c r="M618" s="303"/>
    </row>
    <row r="619" spans="13:13" ht="15" hidden="1" x14ac:dyDescent="0.25">
      <c r="M619" s="303"/>
    </row>
    <row r="620" spans="13:13" ht="15" hidden="1" x14ac:dyDescent="0.25">
      <c r="M620" s="303"/>
    </row>
    <row r="621" spans="13:13" ht="15" hidden="1" x14ac:dyDescent="0.25">
      <c r="M621" s="303"/>
    </row>
    <row r="622" spans="13:13" ht="15" hidden="1" x14ac:dyDescent="0.25">
      <c r="M622" s="303"/>
    </row>
    <row r="623" spans="13:13" ht="15" hidden="1" x14ac:dyDescent="0.25">
      <c r="M623" s="303"/>
    </row>
    <row r="624" spans="13:13" ht="15" hidden="1" x14ac:dyDescent="0.25">
      <c r="M624" s="303"/>
    </row>
    <row r="625" spans="13:13" ht="15" hidden="1" x14ac:dyDescent="0.25">
      <c r="M625" s="303"/>
    </row>
    <row r="626" spans="13:13" ht="15" hidden="1" x14ac:dyDescent="0.25">
      <c r="M626" s="303"/>
    </row>
    <row r="627" spans="13:13" ht="15" hidden="1" x14ac:dyDescent="0.25">
      <c r="M627" s="303"/>
    </row>
    <row r="628" spans="13:13" ht="15" hidden="1" x14ac:dyDescent="0.25">
      <c r="M628" s="303"/>
    </row>
    <row r="629" spans="13:13" ht="15" hidden="1" x14ac:dyDescent="0.25">
      <c r="M629" s="303"/>
    </row>
    <row r="630" spans="13:13" ht="15" hidden="1" x14ac:dyDescent="0.25">
      <c r="M630" s="303"/>
    </row>
    <row r="631" spans="13:13" ht="15" hidden="1" x14ac:dyDescent="0.25">
      <c r="M631" s="303"/>
    </row>
    <row r="632" spans="13:13" ht="15" hidden="1" x14ac:dyDescent="0.25">
      <c r="M632" s="303"/>
    </row>
    <row r="633" spans="13:13" ht="15" hidden="1" x14ac:dyDescent="0.25">
      <c r="M633" s="303"/>
    </row>
    <row r="634" spans="13:13" ht="15" hidden="1" x14ac:dyDescent="0.25">
      <c r="M634" s="303"/>
    </row>
    <row r="635" spans="13:13" ht="15" hidden="1" x14ac:dyDescent="0.25">
      <c r="M635" s="303"/>
    </row>
    <row r="636" spans="13:13" ht="15" hidden="1" x14ac:dyDescent="0.25">
      <c r="M636" s="303"/>
    </row>
    <row r="637" spans="13:13" ht="15" hidden="1" x14ac:dyDescent="0.25">
      <c r="M637" s="303"/>
    </row>
    <row r="638" spans="13:13" ht="15" hidden="1" x14ac:dyDescent="0.25">
      <c r="M638" s="303"/>
    </row>
    <row r="639" spans="13:13" ht="15" hidden="1" x14ac:dyDescent="0.25">
      <c r="M639" s="303"/>
    </row>
    <row r="640" spans="13:13" ht="15" hidden="1" x14ac:dyDescent="0.25">
      <c r="M640" s="303"/>
    </row>
    <row r="641" spans="13:13" ht="15" hidden="1" x14ac:dyDescent="0.25">
      <c r="M641" s="303"/>
    </row>
    <row r="642" spans="13:13" ht="15" hidden="1" x14ac:dyDescent="0.25">
      <c r="M642" s="303"/>
    </row>
    <row r="643" spans="13:13" ht="15" hidden="1" x14ac:dyDescent="0.25">
      <c r="M643" s="303"/>
    </row>
    <row r="644" spans="13:13" ht="15" hidden="1" x14ac:dyDescent="0.25">
      <c r="M644" s="303"/>
    </row>
    <row r="645" spans="13:13" ht="15" hidden="1" x14ac:dyDescent="0.25">
      <c r="M645" s="303"/>
    </row>
    <row r="646" spans="13:13" ht="15" hidden="1" x14ac:dyDescent="0.25">
      <c r="M646" s="303"/>
    </row>
    <row r="647" spans="13:13" ht="15" hidden="1" x14ac:dyDescent="0.25">
      <c r="M647" s="303"/>
    </row>
    <row r="648" spans="13:13" ht="15" hidden="1" x14ac:dyDescent="0.25">
      <c r="M648" s="303"/>
    </row>
    <row r="649" spans="13:13" ht="15" hidden="1" x14ac:dyDescent="0.25">
      <c r="M649" s="303"/>
    </row>
    <row r="650" spans="13:13" ht="15" hidden="1" x14ac:dyDescent="0.25">
      <c r="M650" s="303"/>
    </row>
    <row r="651" spans="13:13" ht="15" hidden="1" x14ac:dyDescent="0.25">
      <c r="M651" s="303"/>
    </row>
    <row r="652" spans="13:13" ht="15" hidden="1" x14ac:dyDescent="0.25">
      <c r="M652" s="303"/>
    </row>
    <row r="653" spans="13:13" ht="15" hidden="1" x14ac:dyDescent="0.25">
      <c r="M653" s="303"/>
    </row>
    <row r="654" spans="13:13" ht="15" hidden="1" x14ac:dyDescent="0.25">
      <c r="M654" s="303"/>
    </row>
    <row r="655" spans="13:13" ht="15" hidden="1" x14ac:dyDescent="0.25">
      <c r="M655" s="303"/>
    </row>
    <row r="656" spans="13:13" ht="15" hidden="1" x14ac:dyDescent="0.25">
      <c r="M656" s="303"/>
    </row>
    <row r="657" spans="13:13" ht="15" hidden="1" x14ac:dyDescent="0.25">
      <c r="M657" s="303"/>
    </row>
    <row r="658" spans="13:13" ht="15" hidden="1" x14ac:dyDescent="0.25">
      <c r="M658" s="303"/>
    </row>
    <row r="659" spans="13:13" ht="15" hidden="1" x14ac:dyDescent="0.25">
      <c r="M659" s="303"/>
    </row>
    <row r="660" spans="13:13" ht="15" hidden="1" x14ac:dyDescent="0.25">
      <c r="M660" s="303"/>
    </row>
    <row r="661" spans="13:13" ht="15" hidden="1" x14ac:dyDescent="0.25">
      <c r="M661" s="303"/>
    </row>
    <row r="662" spans="13:13" ht="15" hidden="1" x14ac:dyDescent="0.25">
      <c r="M662" s="303"/>
    </row>
    <row r="663" spans="13:13" ht="15" hidden="1" x14ac:dyDescent="0.25">
      <c r="M663" s="303"/>
    </row>
    <row r="664" spans="13:13" ht="15" hidden="1" x14ac:dyDescent="0.25">
      <c r="M664" s="303"/>
    </row>
    <row r="665" spans="13:13" ht="15" hidden="1" x14ac:dyDescent="0.25">
      <c r="M665" s="303"/>
    </row>
    <row r="666" spans="13:13" ht="15" hidden="1" x14ac:dyDescent="0.25">
      <c r="M666" s="303"/>
    </row>
    <row r="667" spans="13:13" ht="15" hidden="1" x14ac:dyDescent="0.25">
      <c r="M667" s="303"/>
    </row>
    <row r="668" spans="13:13" ht="15" hidden="1" x14ac:dyDescent="0.25">
      <c r="M668" s="303"/>
    </row>
    <row r="669" spans="13:13" ht="15" hidden="1" x14ac:dyDescent="0.25">
      <c r="M669" s="303"/>
    </row>
    <row r="670" spans="13:13" ht="15" hidden="1" x14ac:dyDescent="0.25">
      <c r="M670" s="303"/>
    </row>
    <row r="671" spans="13:13" ht="15" hidden="1" x14ac:dyDescent="0.25">
      <c r="M671" s="303"/>
    </row>
    <row r="672" spans="13:13" ht="15" hidden="1" x14ac:dyDescent="0.25">
      <c r="M672" s="303"/>
    </row>
    <row r="673" spans="13:13" ht="15" hidden="1" x14ac:dyDescent="0.25">
      <c r="M673" s="303"/>
    </row>
    <row r="674" spans="13:13" ht="15" hidden="1" x14ac:dyDescent="0.25">
      <c r="M674" s="303"/>
    </row>
    <row r="675" spans="13:13" ht="15" hidden="1" x14ac:dyDescent="0.25">
      <c r="M675" s="303"/>
    </row>
    <row r="676" spans="13:13" ht="15" hidden="1" x14ac:dyDescent="0.25">
      <c r="M676" s="303"/>
    </row>
    <row r="677" spans="13:13" ht="15" hidden="1" x14ac:dyDescent="0.25">
      <c r="M677" s="303"/>
    </row>
    <row r="678" spans="13:13" ht="15" hidden="1" x14ac:dyDescent="0.25">
      <c r="M678" s="303"/>
    </row>
    <row r="679" spans="13:13" ht="15" hidden="1" x14ac:dyDescent="0.25">
      <c r="M679" s="303"/>
    </row>
    <row r="680" spans="13:13" ht="15" hidden="1" x14ac:dyDescent="0.25">
      <c r="M680" s="303"/>
    </row>
    <row r="681" spans="13:13" ht="15" hidden="1" x14ac:dyDescent="0.25">
      <c r="M681" s="303"/>
    </row>
    <row r="682" spans="13:13" ht="15" hidden="1" x14ac:dyDescent="0.25">
      <c r="M682" s="303"/>
    </row>
    <row r="683" spans="13:13" ht="15" hidden="1" x14ac:dyDescent="0.25">
      <c r="M683" s="303"/>
    </row>
    <row r="684" spans="13:13" ht="15" hidden="1" x14ac:dyDescent="0.25">
      <c r="M684" s="303"/>
    </row>
    <row r="685" spans="13:13" ht="15" hidden="1" x14ac:dyDescent="0.25">
      <c r="M685" s="303"/>
    </row>
    <row r="686" spans="13:13" ht="15" hidden="1" x14ac:dyDescent="0.25">
      <c r="M686" s="303"/>
    </row>
    <row r="687" spans="13:13" ht="15" hidden="1" x14ac:dyDescent="0.25">
      <c r="M687" s="303"/>
    </row>
    <row r="688" spans="13:13" ht="15" hidden="1" x14ac:dyDescent="0.25">
      <c r="M688" s="303"/>
    </row>
    <row r="689" spans="13:13" ht="15" hidden="1" x14ac:dyDescent="0.25">
      <c r="M689" s="303"/>
    </row>
    <row r="690" spans="13:13" ht="15" hidden="1" x14ac:dyDescent="0.25">
      <c r="M690" s="303"/>
    </row>
    <row r="691" spans="13:13" ht="15" hidden="1" x14ac:dyDescent="0.25">
      <c r="M691" s="303"/>
    </row>
    <row r="692" spans="13:13" ht="15" hidden="1" x14ac:dyDescent="0.25">
      <c r="M692" s="303"/>
    </row>
    <row r="693" spans="13:13" ht="15" hidden="1" x14ac:dyDescent="0.25">
      <c r="M693" s="303"/>
    </row>
    <row r="694" spans="13:13" ht="15" hidden="1" x14ac:dyDescent="0.25">
      <c r="M694" s="303"/>
    </row>
    <row r="695" spans="13:13" ht="15" hidden="1" x14ac:dyDescent="0.25">
      <c r="M695" s="303"/>
    </row>
    <row r="696" spans="13:13" ht="15" hidden="1" x14ac:dyDescent="0.25">
      <c r="M696" s="303"/>
    </row>
    <row r="697" spans="13:13" ht="15" hidden="1" x14ac:dyDescent="0.25">
      <c r="M697" s="303"/>
    </row>
    <row r="698" spans="13:13" ht="15" hidden="1" x14ac:dyDescent="0.25">
      <c r="M698" s="303"/>
    </row>
    <row r="699" spans="13:13" ht="15" hidden="1" x14ac:dyDescent="0.25">
      <c r="M699" s="303"/>
    </row>
    <row r="700" spans="13:13" ht="15" hidden="1" x14ac:dyDescent="0.25">
      <c r="M700" s="303"/>
    </row>
    <row r="701" spans="13:13" ht="15" hidden="1" x14ac:dyDescent="0.25">
      <c r="M701" s="303"/>
    </row>
    <row r="702" spans="13:13" ht="15" hidden="1" x14ac:dyDescent="0.25">
      <c r="M702" s="303"/>
    </row>
    <row r="703" spans="13:13" ht="15" hidden="1" x14ac:dyDescent="0.25">
      <c r="M703" s="303"/>
    </row>
    <row r="704" spans="13:13" ht="15" hidden="1" x14ac:dyDescent="0.25">
      <c r="M704" s="303"/>
    </row>
    <row r="705" spans="13:13" ht="15" hidden="1" x14ac:dyDescent="0.25">
      <c r="M705" s="303"/>
    </row>
    <row r="706" spans="13:13" ht="15" hidden="1" x14ac:dyDescent="0.25">
      <c r="M706" s="303"/>
    </row>
    <row r="707" spans="13:13" ht="15" hidden="1" x14ac:dyDescent="0.25">
      <c r="M707" s="303"/>
    </row>
    <row r="708" spans="13:13" ht="15" hidden="1" x14ac:dyDescent="0.25">
      <c r="M708" s="303"/>
    </row>
    <row r="709" spans="13:13" ht="15" hidden="1" x14ac:dyDescent="0.25">
      <c r="M709" s="303"/>
    </row>
    <row r="710" spans="13:13" ht="15" hidden="1" x14ac:dyDescent="0.25">
      <c r="M710" s="303"/>
    </row>
    <row r="711" spans="13:13" ht="15" hidden="1" x14ac:dyDescent="0.25">
      <c r="M711" s="303"/>
    </row>
    <row r="712" spans="13:13" ht="15" hidden="1" x14ac:dyDescent="0.25">
      <c r="M712" s="303"/>
    </row>
    <row r="713" spans="13:13" ht="15" hidden="1" x14ac:dyDescent="0.25">
      <c r="M713" s="303"/>
    </row>
    <row r="714" spans="13:13" ht="15" hidden="1" x14ac:dyDescent="0.25">
      <c r="M714" s="303"/>
    </row>
    <row r="715" spans="13:13" ht="15" hidden="1" x14ac:dyDescent="0.25">
      <c r="M715" s="303"/>
    </row>
    <row r="716" spans="13:13" ht="15" hidden="1" x14ac:dyDescent="0.25">
      <c r="M716" s="303"/>
    </row>
    <row r="717" spans="13:13" ht="15" hidden="1" x14ac:dyDescent="0.25">
      <c r="M717" s="303"/>
    </row>
    <row r="718" spans="13:13" ht="15" hidden="1" x14ac:dyDescent="0.25">
      <c r="M718" s="303"/>
    </row>
    <row r="719" spans="13:13" ht="15" hidden="1" x14ac:dyDescent="0.25">
      <c r="M719" s="303"/>
    </row>
    <row r="720" spans="13:13" ht="15" hidden="1" x14ac:dyDescent="0.25">
      <c r="M720" s="303"/>
    </row>
    <row r="721" spans="13:13" ht="15" hidden="1" x14ac:dyDescent="0.25">
      <c r="M721" s="303"/>
    </row>
    <row r="722" spans="13:13" ht="15" hidden="1" x14ac:dyDescent="0.25">
      <c r="M722" s="303"/>
    </row>
    <row r="723" spans="13:13" ht="15" hidden="1" x14ac:dyDescent="0.25">
      <c r="M723" s="303"/>
    </row>
    <row r="724" spans="13:13" ht="15" hidden="1" x14ac:dyDescent="0.25">
      <c r="M724" s="303"/>
    </row>
    <row r="725" spans="13:13" ht="15" hidden="1" x14ac:dyDescent="0.25">
      <c r="M725" s="303"/>
    </row>
    <row r="726" spans="13:13" ht="15" hidden="1" x14ac:dyDescent="0.25">
      <c r="M726" s="303"/>
    </row>
    <row r="727" spans="13:13" ht="15" hidden="1" x14ac:dyDescent="0.25">
      <c r="M727" s="303"/>
    </row>
    <row r="728" spans="13:13" ht="15" hidden="1" x14ac:dyDescent="0.25">
      <c r="M728" s="303"/>
    </row>
    <row r="729" spans="13:13" ht="15" hidden="1" x14ac:dyDescent="0.25">
      <c r="M729" s="303"/>
    </row>
    <row r="730" spans="13:13" ht="15" hidden="1" x14ac:dyDescent="0.25">
      <c r="M730" s="303"/>
    </row>
    <row r="731" spans="13:13" ht="15" hidden="1" x14ac:dyDescent="0.25">
      <c r="M731" s="303"/>
    </row>
    <row r="732" spans="13:13" ht="15" hidden="1" x14ac:dyDescent="0.25">
      <c r="M732" s="303"/>
    </row>
    <row r="733" spans="13:13" ht="15" hidden="1" x14ac:dyDescent="0.25">
      <c r="M733" s="303"/>
    </row>
    <row r="734" spans="13:13" ht="15" hidden="1" x14ac:dyDescent="0.25">
      <c r="M734" s="303"/>
    </row>
    <row r="735" spans="13:13" ht="15" hidden="1" x14ac:dyDescent="0.25">
      <c r="M735" s="303"/>
    </row>
    <row r="736" spans="13:13" ht="15" hidden="1" x14ac:dyDescent="0.25">
      <c r="M736" s="303"/>
    </row>
    <row r="737" spans="13:13" ht="15" hidden="1" x14ac:dyDescent="0.25">
      <c r="M737" s="303"/>
    </row>
    <row r="738" spans="13:13" ht="15" hidden="1" x14ac:dyDescent="0.25">
      <c r="M738" s="303"/>
    </row>
    <row r="739" spans="13:13" ht="15" hidden="1" x14ac:dyDescent="0.25">
      <c r="M739" s="303"/>
    </row>
    <row r="740" spans="13:13" ht="15" hidden="1" x14ac:dyDescent="0.25">
      <c r="M740" s="303"/>
    </row>
    <row r="741" spans="13:13" ht="15" hidden="1" x14ac:dyDescent="0.25">
      <c r="M741" s="303"/>
    </row>
    <row r="742" spans="13:13" ht="15" hidden="1" x14ac:dyDescent="0.25">
      <c r="M742" s="303"/>
    </row>
    <row r="743" spans="13:13" ht="15" hidden="1" x14ac:dyDescent="0.25">
      <c r="M743" s="303"/>
    </row>
    <row r="744" spans="13:13" ht="15" hidden="1" x14ac:dyDescent="0.25">
      <c r="M744" s="303"/>
    </row>
    <row r="745" spans="13:13" ht="15" hidden="1" x14ac:dyDescent="0.25">
      <c r="M745" s="303"/>
    </row>
    <row r="746" spans="13:13" ht="15" hidden="1" x14ac:dyDescent="0.25">
      <c r="M746" s="303"/>
    </row>
    <row r="747" spans="13:13" ht="15" hidden="1" x14ac:dyDescent="0.25">
      <c r="M747" s="303"/>
    </row>
    <row r="748" spans="13:13" ht="15" hidden="1" x14ac:dyDescent="0.25">
      <c r="M748" s="303"/>
    </row>
    <row r="749" spans="13:13" ht="15" hidden="1" x14ac:dyDescent="0.25">
      <c r="M749" s="303"/>
    </row>
    <row r="750" spans="13:13" ht="15" hidden="1" x14ac:dyDescent="0.25">
      <c r="M750" s="303"/>
    </row>
    <row r="751" spans="13:13" ht="15" hidden="1" x14ac:dyDescent="0.25">
      <c r="M751" s="303"/>
    </row>
    <row r="752" spans="13:13" ht="15" hidden="1" x14ac:dyDescent="0.25">
      <c r="M752" s="303"/>
    </row>
    <row r="753" spans="13:13" ht="15" hidden="1" x14ac:dyDescent="0.25">
      <c r="M753" s="303"/>
    </row>
    <row r="754" spans="13:13" ht="15" hidden="1" x14ac:dyDescent="0.25">
      <c r="M754" s="303"/>
    </row>
    <row r="755" spans="13:13" ht="15" hidden="1" x14ac:dyDescent="0.25">
      <c r="M755" s="303"/>
    </row>
    <row r="756" spans="13:13" ht="15" hidden="1" x14ac:dyDescent="0.25">
      <c r="M756" s="303"/>
    </row>
    <row r="757" spans="13:13" ht="15" hidden="1" x14ac:dyDescent="0.25">
      <c r="M757" s="303"/>
    </row>
    <row r="758" spans="13:13" ht="15" hidden="1" x14ac:dyDescent="0.25">
      <c r="M758" s="303"/>
    </row>
    <row r="759" spans="13:13" ht="15" hidden="1" x14ac:dyDescent="0.25">
      <c r="M759" s="303"/>
    </row>
    <row r="760" spans="13:13" ht="15" hidden="1" x14ac:dyDescent="0.25">
      <c r="M760" s="303"/>
    </row>
    <row r="761" spans="13:13" ht="15" hidden="1" x14ac:dyDescent="0.25">
      <c r="M761" s="303"/>
    </row>
    <row r="762" spans="13:13" ht="15" hidden="1" x14ac:dyDescent="0.25">
      <c r="M762" s="303"/>
    </row>
    <row r="763" spans="13:13" ht="15" hidden="1" x14ac:dyDescent="0.25">
      <c r="M763" s="303"/>
    </row>
    <row r="764" spans="13:13" ht="15" hidden="1" x14ac:dyDescent="0.25">
      <c r="M764" s="303"/>
    </row>
    <row r="765" spans="13:13" ht="15" hidden="1" x14ac:dyDescent="0.25">
      <c r="M765" s="303"/>
    </row>
    <row r="766" spans="13:13" ht="15" hidden="1" x14ac:dyDescent="0.25">
      <c r="M766" s="303"/>
    </row>
    <row r="767" spans="13:13" ht="15" hidden="1" x14ac:dyDescent="0.25">
      <c r="M767" s="303"/>
    </row>
    <row r="768" spans="13:13" ht="15" hidden="1" x14ac:dyDescent="0.25">
      <c r="M768" s="303"/>
    </row>
    <row r="769" spans="13:13" ht="15" hidden="1" x14ac:dyDescent="0.25">
      <c r="M769" s="303"/>
    </row>
    <row r="770" spans="13:13" ht="15" hidden="1" x14ac:dyDescent="0.25">
      <c r="M770" s="303"/>
    </row>
    <row r="771" spans="13:13" ht="15" hidden="1" x14ac:dyDescent="0.25">
      <c r="M771" s="303"/>
    </row>
    <row r="772" spans="13:13" ht="15" hidden="1" x14ac:dyDescent="0.25">
      <c r="M772" s="303"/>
    </row>
    <row r="773" spans="13:13" ht="15" hidden="1" x14ac:dyDescent="0.25">
      <c r="M773" s="303"/>
    </row>
    <row r="774" spans="13:13" ht="15" hidden="1" x14ac:dyDescent="0.25">
      <c r="M774" s="303"/>
    </row>
    <row r="775" spans="13:13" ht="15" hidden="1" x14ac:dyDescent="0.25">
      <c r="M775" s="303"/>
    </row>
    <row r="776" spans="13:13" ht="15" hidden="1" x14ac:dyDescent="0.25">
      <c r="M776" s="303"/>
    </row>
    <row r="777" spans="13:13" ht="15" hidden="1" x14ac:dyDescent="0.25">
      <c r="M777" s="303"/>
    </row>
    <row r="778" spans="13:13" ht="15" hidden="1" x14ac:dyDescent="0.25">
      <c r="M778" s="303"/>
    </row>
    <row r="779" spans="13:13" ht="15" hidden="1" x14ac:dyDescent="0.25">
      <c r="M779" s="303"/>
    </row>
    <row r="780" spans="13:13" ht="15" hidden="1" x14ac:dyDescent="0.25">
      <c r="M780" s="303"/>
    </row>
    <row r="781" spans="13:13" ht="15" hidden="1" x14ac:dyDescent="0.25">
      <c r="M781" s="303"/>
    </row>
    <row r="782" spans="13:13" ht="15" hidden="1" x14ac:dyDescent="0.25">
      <c r="M782" s="303"/>
    </row>
    <row r="783" spans="13:13" ht="15" hidden="1" x14ac:dyDescent="0.25">
      <c r="M783" s="303"/>
    </row>
    <row r="784" spans="13:13" ht="15" hidden="1" x14ac:dyDescent="0.25">
      <c r="M784" s="303"/>
    </row>
    <row r="785" spans="13:13" ht="15" hidden="1" x14ac:dyDescent="0.25">
      <c r="M785" s="303"/>
    </row>
    <row r="786" spans="13:13" ht="15" hidden="1" x14ac:dyDescent="0.25">
      <c r="M786" s="303"/>
    </row>
    <row r="787" spans="13:13" ht="15" hidden="1" x14ac:dyDescent="0.25">
      <c r="M787" s="303"/>
    </row>
    <row r="788" spans="13:13" ht="15" hidden="1" x14ac:dyDescent="0.25">
      <c r="M788" s="303"/>
    </row>
    <row r="789" spans="13:13" ht="15" hidden="1" x14ac:dyDescent="0.25">
      <c r="M789" s="303"/>
    </row>
    <row r="790" spans="13:13" ht="15" hidden="1" x14ac:dyDescent="0.25">
      <c r="M790" s="303"/>
    </row>
    <row r="791" spans="13:13" ht="15" hidden="1" x14ac:dyDescent="0.25">
      <c r="M791" s="303"/>
    </row>
    <row r="792" spans="13:13" ht="15" hidden="1" x14ac:dyDescent="0.25">
      <c r="M792" s="303"/>
    </row>
    <row r="793" spans="13:13" ht="15" hidden="1" x14ac:dyDescent="0.25">
      <c r="M793" s="303"/>
    </row>
    <row r="794" spans="13:13" ht="15" hidden="1" x14ac:dyDescent="0.25">
      <c r="M794" s="303"/>
    </row>
    <row r="795" spans="13:13" ht="15" hidden="1" x14ac:dyDescent="0.25">
      <c r="M795" s="303"/>
    </row>
    <row r="796" spans="13:13" ht="15" hidden="1" x14ac:dyDescent="0.25">
      <c r="M796" s="303"/>
    </row>
    <row r="797" spans="13:13" ht="15" hidden="1" x14ac:dyDescent="0.25">
      <c r="M797" s="303"/>
    </row>
    <row r="798" spans="13:13" ht="15" hidden="1" x14ac:dyDescent="0.25">
      <c r="M798" s="303"/>
    </row>
    <row r="799" spans="13:13" ht="15" hidden="1" x14ac:dyDescent="0.25">
      <c r="M799" s="303"/>
    </row>
    <row r="800" spans="13:13" ht="15" hidden="1" x14ac:dyDescent="0.25">
      <c r="M800" s="303"/>
    </row>
    <row r="801" spans="13:13" ht="15" hidden="1" x14ac:dyDescent="0.25">
      <c r="M801" s="303"/>
    </row>
    <row r="802" spans="13:13" ht="15" hidden="1" x14ac:dyDescent="0.25">
      <c r="M802" s="303"/>
    </row>
    <row r="803" spans="13:13" ht="15" hidden="1" x14ac:dyDescent="0.25">
      <c r="M803" s="303"/>
    </row>
    <row r="804" spans="13:13" ht="15" hidden="1" x14ac:dyDescent="0.25">
      <c r="M804" s="303"/>
    </row>
    <row r="805" spans="13:13" ht="15" hidden="1" x14ac:dyDescent="0.25">
      <c r="M805" s="303"/>
    </row>
    <row r="806" spans="13:13" ht="15" hidden="1" x14ac:dyDescent="0.25">
      <c r="M806" s="303"/>
    </row>
    <row r="807" spans="13:13" ht="15" hidden="1" x14ac:dyDescent="0.25">
      <c r="M807" s="303"/>
    </row>
    <row r="808" spans="13:13" ht="15" hidden="1" x14ac:dyDescent="0.25">
      <c r="M808" s="303"/>
    </row>
    <row r="809" spans="13:13" ht="15" hidden="1" x14ac:dyDescent="0.25">
      <c r="M809" s="303"/>
    </row>
    <row r="810" spans="13:13" ht="15" hidden="1" x14ac:dyDescent="0.25">
      <c r="M810" s="303"/>
    </row>
    <row r="811" spans="13:13" ht="15" hidden="1" x14ac:dyDescent="0.25">
      <c r="M811" s="303"/>
    </row>
    <row r="812" spans="13:13" ht="15" hidden="1" x14ac:dyDescent="0.25">
      <c r="M812" s="303"/>
    </row>
  </sheetData>
  <mergeCells count="4">
    <mergeCell ref="A1:F1"/>
    <mergeCell ref="A2:B3"/>
    <mergeCell ref="C2:E2"/>
    <mergeCell ref="F2:F3"/>
  </mergeCells>
  <pageMargins left="0.70000000000000007" right="0.70000000000000007" top="0.75000000000000011" bottom="0.75000000000000011" header="0" footer="0"/>
  <pageSetup paperSize="9" fitToWidth="0" fitToHeight="0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5E0AD-FCB9-4ECB-B4CE-F41D22A91BAD}">
  <sheetPr>
    <tabColor rgb="FFFFC000"/>
  </sheetPr>
  <dimension ref="A1:K908"/>
  <sheetViews>
    <sheetView workbookViewId="0">
      <selection activeCell="A6" sqref="A6"/>
    </sheetView>
  </sheetViews>
  <sheetFormatPr defaultColWidth="0" defaultRowHeight="15.75" customHeight="1" zeroHeight="1" x14ac:dyDescent="0.25"/>
  <cols>
    <col min="1" max="1" width="85.140625" style="253" customWidth="1"/>
    <col min="2" max="4" width="15.7109375" style="253" customWidth="1"/>
    <col min="5" max="5" width="12.85546875" style="253" customWidth="1"/>
    <col min="6" max="6" width="59.28515625" style="253" customWidth="1"/>
    <col min="7" max="7" width="57.28515625" style="253" customWidth="1"/>
    <col min="8" max="8" width="35.5703125" style="253" customWidth="1"/>
    <col min="9" max="11" width="8.140625" style="253" hidden="1" customWidth="1"/>
    <col min="12" max="16384" width="13" style="253" hidden="1"/>
  </cols>
  <sheetData>
    <row r="1" spans="1:11" ht="15" x14ac:dyDescent="0.25">
      <c r="A1" s="252" t="s">
        <v>60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</row>
    <row r="2" spans="1:11" ht="15" x14ac:dyDescent="0.25">
      <c r="A2" s="695" t="s">
        <v>61</v>
      </c>
      <c r="B2" s="703" t="s">
        <v>26</v>
      </c>
      <c r="C2" s="703"/>
      <c r="D2" s="703"/>
      <c r="E2" s="296"/>
      <c r="F2" s="294"/>
      <c r="G2" s="294"/>
      <c r="H2" s="294"/>
      <c r="I2" s="294"/>
      <c r="J2" s="294"/>
      <c r="K2" s="294"/>
    </row>
    <row r="3" spans="1:11" ht="15" x14ac:dyDescent="0.25">
      <c r="A3" s="697"/>
      <c r="B3" s="254" t="s">
        <v>28</v>
      </c>
      <c r="C3" s="254" t="s">
        <v>29</v>
      </c>
      <c r="D3" s="254" t="s">
        <v>30</v>
      </c>
      <c r="E3" s="297" t="s">
        <v>27</v>
      </c>
      <c r="F3" s="294"/>
      <c r="G3" s="294"/>
      <c r="H3" s="294"/>
      <c r="I3" s="294"/>
      <c r="J3" s="294"/>
      <c r="K3" s="294"/>
    </row>
    <row r="4" spans="1:11" ht="15" x14ac:dyDescent="0.25">
      <c r="A4" s="447" t="s">
        <v>62</v>
      </c>
      <c r="B4" s="448">
        <v>3000</v>
      </c>
      <c r="C4" s="449">
        <v>3700</v>
      </c>
      <c r="D4" s="450">
        <v>8000</v>
      </c>
      <c r="E4" s="299">
        <v>47</v>
      </c>
      <c r="F4" s="294" t="s">
        <v>1669</v>
      </c>
      <c r="G4" s="294"/>
      <c r="H4" s="294"/>
      <c r="I4" s="294"/>
      <c r="J4" s="294"/>
      <c r="K4" s="294"/>
    </row>
    <row r="5" spans="1:11" ht="15" x14ac:dyDescent="0.25">
      <c r="A5" s="451" t="s">
        <v>63</v>
      </c>
      <c r="B5" s="448">
        <v>3500</v>
      </c>
      <c r="C5" s="449">
        <v>5500</v>
      </c>
      <c r="D5" s="450">
        <v>9000</v>
      </c>
      <c r="E5" s="299">
        <v>703</v>
      </c>
      <c r="F5" s="294" t="s">
        <v>1671</v>
      </c>
      <c r="G5" s="294" t="s">
        <v>584</v>
      </c>
      <c r="H5" s="294"/>
      <c r="I5" s="294"/>
      <c r="J5" s="294"/>
      <c r="K5" s="294"/>
    </row>
    <row r="6" spans="1:11" ht="15" x14ac:dyDescent="0.25">
      <c r="A6" s="447" t="s">
        <v>64</v>
      </c>
      <c r="B6" s="448">
        <v>3000</v>
      </c>
      <c r="C6" s="449">
        <v>5000</v>
      </c>
      <c r="D6" s="450">
        <v>8000</v>
      </c>
      <c r="E6" s="299">
        <v>55</v>
      </c>
      <c r="F6" s="294" t="s">
        <v>1672</v>
      </c>
      <c r="G6" s="294"/>
      <c r="H6" s="294"/>
      <c r="I6" s="294"/>
      <c r="J6" s="294"/>
      <c r="K6" s="294"/>
    </row>
    <row r="7" spans="1:11" ht="15" x14ac:dyDescent="0.25">
      <c r="A7" s="298" t="s">
        <v>65</v>
      </c>
      <c r="B7" s="444">
        <v>2700</v>
      </c>
      <c r="C7" s="445">
        <v>3200</v>
      </c>
      <c r="D7" s="446">
        <v>4500</v>
      </c>
      <c r="E7" s="299">
        <v>20</v>
      </c>
      <c r="F7" s="294"/>
      <c r="G7" s="294"/>
      <c r="H7" s="294"/>
      <c r="I7" s="294"/>
      <c r="J7" s="294"/>
      <c r="K7" s="294"/>
    </row>
    <row r="8" spans="1:11" ht="15" x14ac:dyDescent="0.25">
      <c r="A8" s="451" t="s">
        <v>66</v>
      </c>
      <c r="B8" s="448">
        <v>4000</v>
      </c>
      <c r="C8" s="449">
        <v>6100</v>
      </c>
      <c r="D8" s="450">
        <v>10000</v>
      </c>
      <c r="E8" s="299">
        <v>280</v>
      </c>
      <c r="F8" s="294" t="s">
        <v>1673</v>
      </c>
      <c r="G8" s="294"/>
      <c r="H8" s="294"/>
      <c r="I8" s="294"/>
      <c r="J8" s="294"/>
      <c r="K8" s="294"/>
    </row>
    <row r="9" spans="1:11" ht="15" x14ac:dyDescent="0.25">
      <c r="A9" s="451" t="s">
        <v>67</v>
      </c>
      <c r="B9" s="448">
        <v>3000</v>
      </c>
      <c r="C9" s="449">
        <v>4700</v>
      </c>
      <c r="D9" s="450">
        <v>6000</v>
      </c>
      <c r="E9" s="299">
        <v>27</v>
      </c>
      <c r="F9" s="294" t="s">
        <v>1673</v>
      </c>
      <c r="G9" s="294"/>
      <c r="H9" s="294"/>
      <c r="I9" s="294"/>
      <c r="J9" s="294"/>
      <c r="K9" s="294"/>
    </row>
    <row r="10" spans="1:11" ht="15" x14ac:dyDescent="0.25">
      <c r="A10" s="447" t="s">
        <v>68</v>
      </c>
      <c r="B10" s="448">
        <v>3000</v>
      </c>
      <c r="C10" s="449">
        <v>6000</v>
      </c>
      <c r="D10" s="450">
        <v>8000</v>
      </c>
      <c r="E10" s="299">
        <v>29</v>
      </c>
      <c r="F10" s="294" t="s">
        <v>1672</v>
      </c>
      <c r="G10" s="294"/>
      <c r="H10" s="294"/>
      <c r="I10" s="294"/>
      <c r="J10" s="294"/>
      <c r="K10" s="294"/>
    </row>
    <row r="11" spans="1:11" ht="15" x14ac:dyDescent="0.25">
      <c r="A11" s="447" t="s">
        <v>69</v>
      </c>
      <c r="B11" s="448">
        <v>2800</v>
      </c>
      <c r="C11" s="449">
        <v>3500</v>
      </c>
      <c r="D11" s="450">
        <v>7300</v>
      </c>
      <c r="E11" s="299">
        <v>23</v>
      </c>
      <c r="F11" s="294" t="s">
        <v>1670</v>
      </c>
      <c r="G11" s="294"/>
      <c r="H11" s="294"/>
      <c r="I11" s="294"/>
      <c r="J11" s="294"/>
      <c r="K11" s="294"/>
    </row>
    <row r="12" spans="1:11" ht="15" x14ac:dyDescent="0.25">
      <c r="A12" s="447" t="s">
        <v>70</v>
      </c>
      <c r="B12" s="448">
        <v>2500</v>
      </c>
      <c r="C12" s="449">
        <v>4000</v>
      </c>
      <c r="D12" s="450">
        <v>7000</v>
      </c>
      <c r="E12" s="299">
        <v>114</v>
      </c>
      <c r="F12" s="294" t="s">
        <v>1673</v>
      </c>
      <c r="G12" s="294"/>
      <c r="H12" s="294"/>
      <c r="I12" s="294"/>
      <c r="J12" s="294"/>
      <c r="K12" s="294"/>
    </row>
    <row r="13" spans="1:11" ht="15" x14ac:dyDescent="0.25">
      <c r="A13" s="447" t="s">
        <v>71</v>
      </c>
      <c r="B13" s="448">
        <v>1600</v>
      </c>
      <c r="C13" s="449">
        <v>2500</v>
      </c>
      <c r="D13" s="450">
        <v>3700</v>
      </c>
      <c r="E13" s="299">
        <v>52</v>
      </c>
      <c r="F13" s="294" t="s">
        <v>1667</v>
      </c>
      <c r="G13" s="294" t="s">
        <v>1668</v>
      </c>
      <c r="H13" s="294" t="s">
        <v>53</v>
      </c>
      <c r="I13" s="294"/>
      <c r="J13" s="294"/>
      <c r="K13" s="294"/>
    </row>
    <row r="14" spans="1:11" ht="15" x14ac:dyDescent="0.25">
      <c r="A14" s="447" t="s">
        <v>72</v>
      </c>
      <c r="B14" s="448">
        <v>1500</v>
      </c>
      <c r="C14" s="449">
        <v>2000</v>
      </c>
      <c r="D14" s="450">
        <v>3000</v>
      </c>
      <c r="E14" s="299">
        <v>672</v>
      </c>
      <c r="F14" s="294" t="s">
        <v>1667</v>
      </c>
      <c r="G14" s="294" t="s">
        <v>1668</v>
      </c>
      <c r="H14" s="294" t="s">
        <v>53</v>
      </c>
      <c r="I14" s="294"/>
      <c r="J14" s="294"/>
      <c r="K14" s="294"/>
    </row>
    <row r="15" spans="1:11" ht="15" x14ac:dyDescent="0.25">
      <c r="A15" s="447" t="s">
        <v>73</v>
      </c>
      <c r="B15" s="448">
        <v>1500</v>
      </c>
      <c r="C15" s="449">
        <v>2200</v>
      </c>
      <c r="D15" s="450">
        <v>3500</v>
      </c>
      <c r="E15" s="299">
        <v>157</v>
      </c>
      <c r="F15" s="294" t="s">
        <v>1667</v>
      </c>
      <c r="G15" s="294" t="s">
        <v>1668</v>
      </c>
      <c r="H15" s="294"/>
      <c r="I15" s="294"/>
      <c r="J15" s="294"/>
      <c r="K15" s="294"/>
    </row>
    <row r="16" spans="1:11" ht="15" x14ac:dyDescent="0.25">
      <c r="A16" s="452" t="s">
        <v>74</v>
      </c>
      <c r="B16" s="453">
        <v>1500</v>
      </c>
      <c r="C16" s="454">
        <v>2500</v>
      </c>
      <c r="D16" s="455">
        <v>4000</v>
      </c>
      <c r="E16" s="301">
        <v>488</v>
      </c>
      <c r="F16" s="294" t="s">
        <v>1667</v>
      </c>
      <c r="G16" s="294" t="s">
        <v>1668</v>
      </c>
      <c r="H16" s="294" t="s">
        <v>53</v>
      </c>
      <c r="I16" s="294"/>
      <c r="J16" s="294"/>
      <c r="K16" s="294"/>
    </row>
    <row r="17" spans="1:11" ht="15" x14ac:dyDescent="0.25">
      <c r="A17" s="295"/>
      <c r="B17" s="294"/>
      <c r="C17" s="294"/>
      <c r="D17" s="294"/>
      <c r="E17" s="294"/>
      <c r="F17" s="294"/>
      <c r="G17" s="294"/>
      <c r="H17" s="294"/>
      <c r="I17" s="294"/>
      <c r="J17" s="294"/>
      <c r="K17" s="294"/>
    </row>
    <row r="18" spans="1:11" ht="15" x14ac:dyDescent="0.25">
      <c r="A18" s="294"/>
      <c r="B18" s="294"/>
      <c r="C18" s="294"/>
      <c r="D18" s="294"/>
      <c r="E18" s="294"/>
      <c r="F18" s="294"/>
      <c r="G18" s="294"/>
      <c r="H18" s="294"/>
      <c r="I18" s="294"/>
      <c r="J18" s="294"/>
      <c r="K18" s="294"/>
    </row>
    <row r="19" spans="1:11" ht="15" x14ac:dyDescent="0.25">
      <c r="A19" s="294"/>
      <c r="B19" s="294"/>
      <c r="C19" s="294"/>
      <c r="D19" s="294"/>
      <c r="E19" s="294"/>
      <c r="F19" s="294"/>
      <c r="G19" s="294"/>
      <c r="H19" s="294"/>
      <c r="I19" s="294"/>
      <c r="J19" s="294"/>
      <c r="K19" s="294"/>
    </row>
    <row r="20" spans="1:11" ht="15" hidden="1" x14ac:dyDescent="0.25">
      <c r="A20" s="294"/>
      <c r="B20" s="294"/>
      <c r="C20" s="294"/>
      <c r="D20" s="294"/>
      <c r="E20" s="294"/>
      <c r="F20" s="294"/>
      <c r="G20" s="294"/>
      <c r="H20" s="294"/>
      <c r="I20" s="294"/>
      <c r="J20" s="294"/>
      <c r="K20" s="294"/>
    </row>
    <row r="21" spans="1:11" ht="15" hidden="1" x14ac:dyDescent="0.25">
      <c r="A21" s="294"/>
      <c r="B21" s="294"/>
      <c r="C21" s="294"/>
      <c r="D21" s="294"/>
      <c r="E21" s="294"/>
      <c r="F21" s="294"/>
      <c r="G21" s="294"/>
      <c r="H21" s="294"/>
      <c r="I21" s="294"/>
      <c r="J21" s="294"/>
      <c r="K21" s="294"/>
    </row>
    <row r="22" spans="1:11" ht="15" hidden="1" x14ac:dyDescent="0.25">
      <c r="A22" s="294"/>
      <c r="B22" s="294"/>
      <c r="C22" s="294"/>
      <c r="D22" s="294"/>
      <c r="E22" s="294"/>
      <c r="F22" s="294"/>
      <c r="G22" s="294"/>
      <c r="H22" s="294"/>
      <c r="I22" s="294"/>
      <c r="J22" s="294"/>
      <c r="K22" s="294"/>
    </row>
    <row r="23" spans="1:11" ht="15" hidden="1" x14ac:dyDescent="0.25">
      <c r="A23" s="294"/>
      <c r="B23" s="294"/>
      <c r="C23" s="294"/>
      <c r="D23" s="294"/>
      <c r="E23" s="294"/>
      <c r="F23" s="294"/>
      <c r="G23" s="294"/>
      <c r="H23" s="294"/>
      <c r="I23" s="294"/>
      <c r="J23" s="294"/>
      <c r="K23" s="294"/>
    </row>
    <row r="24" spans="1:11" ht="15" hidden="1" x14ac:dyDescent="0.25">
      <c r="A24" s="294"/>
      <c r="B24" s="294"/>
      <c r="C24" s="294"/>
      <c r="D24" s="294"/>
      <c r="E24" s="294"/>
      <c r="F24" s="294"/>
      <c r="G24" s="294"/>
      <c r="H24" s="294"/>
      <c r="I24" s="294"/>
      <c r="J24" s="294"/>
      <c r="K24" s="294"/>
    </row>
    <row r="25" spans="1:11" ht="15" hidden="1" x14ac:dyDescent="0.25">
      <c r="A25" s="294"/>
      <c r="B25" s="294"/>
      <c r="C25" s="294"/>
      <c r="D25" s="294"/>
      <c r="E25" s="294"/>
      <c r="F25" s="294"/>
      <c r="G25" s="294"/>
      <c r="H25" s="294"/>
      <c r="I25" s="294"/>
      <c r="J25" s="294"/>
      <c r="K25" s="294"/>
    </row>
    <row r="26" spans="1:11" ht="15" hidden="1" x14ac:dyDescent="0.25">
      <c r="A26" s="294"/>
      <c r="B26" s="294"/>
      <c r="C26" s="294"/>
      <c r="D26" s="294"/>
      <c r="E26" s="294"/>
      <c r="F26" s="294"/>
      <c r="G26" s="294"/>
      <c r="H26" s="294"/>
      <c r="I26" s="294"/>
      <c r="J26" s="294"/>
      <c r="K26" s="294"/>
    </row>
    <row r="27" spans="1:11" ht="15" hidden="1" x14ac:dyDescent="0.25">
      <c r="A27" s="294"/>
      <c r="B27" s="294"/>
      <c r="C27" s="294"/>
      <c r="D27" s="294"/>
      <c r="E27" s="294"/>
      <c r="F27" s="294"/>
      <c r="G27" s="294"/>
      <c r="H27" s="294"/>
      <c r="I27" s="294"/>
      <c r="J27" s="294"/>
      <c r="K27" s="294"/>
    </row>
    <row r="28" spans="1:11" ht="15" hidden="1" x14ac:dyDescent="0.25">
      <c r="A28" s="294"/>
      <c r="B28" s="294"/>
      <c r="C28" s="294"/>
      <c r="D28" s="294"/>
      <c r="E28" s="294"/>
      <c r="F28" s="294"/>
      <c r="G28" s="294"/>
      <c r="H28" s="294"/>
      <c r="I28" s="294"/>
      <c r="J28" s="294"/>
      <c r="K28" s="294"/>
    </row>
    <row r="29" spans="1:11" ht="15" hidden="1" x14ac:dyDescent="0.25">
      <c r="A29" s="294"/>
      <c r="B29" s="294"/>
      <c r="C29" s="294"/>
      <c r="D29" s="294"/>
      <c r="E29" s="294"/>
      <c r="F29" s="294"/>
      <c r="G29" s="294"/>
      <c r="H29" s="294"/>
      <c r="I29" s="294"/>
      <c r="J29" s="294"/>
      <c r="K29" s="294"/>
    </row>
    <row r="30" spans="1:11" ht="15" hidden="1" x14ac:dyDescent="0.25">
      <c r="A30" s="294"/>
      <c r="B30" s="294"/>
      <c r="C30" s="294"/>
      <c r="D30" s="294"/>
      <c r="E30" s="294"/>
      <c r="F30" s="294"/>
      <c r="G30" s="294"/>
      <c r="H30" s="294"/>
      <c r="I30" s="294"/>
      <c r="J30" s="294"/>
      <c r="K30" s="294"/>
    </row>
    <row r="31" spans="1:11" ht="15" hidden="1" x14ac:dyDescent="0.25">
      <c r="A31" s="294"/>
      <c r="B31" s="294"/>
      <c r="C31" s="294"/>
      <c r="D31" s="294"/>
      <c r="E31" s="294"/>
      <c r="F31" s="294"/>
      <c r="G31" s="294"/>
      <c r="H31" s="294"/>
      <c r="I31" s="294"/>
      <c r="J31" s="294"/>
      <c r="K31" s="294"/>
    </row>
    <row r="32" spans="1:11" ht="15" hidden="1" x14ac:dyDescent="0.25">
      <c r="A32" s="294"/>
      <c r="B32" s="294"/>
      <c r="C32" s="294"/>
      <c r="D32" s="294"/>
      <c r="E32" s="294"/>
      <c r="F32" s="294"/>
      <c r="G32" s="294"/>
      <c r="H32" s="294"/>
      <c r="I32" s="294"/>
      <c r="J32" s="294"/>
      <c r="K32" s="294"/>
    </row>
    <row r="33" spans="1:11" ht="15" hidden="1" x14ac:dyDescent="0.25">
      <c r="A33" s="294"/>
      <c r="B33" s="294"/>
      <c r="C33" s="294"/>
      <c r="D33" s="294"/>
      <c r="E33" s="294"/>
      <c r="F33" s="294"/>
      <c r="G33" s="294"/>
      <c r="H33" s="294"/>
      <c r="I33" s="294"/>
      <c r="J33" s="294"/>
      <c r="K33" s="294"/>
    </row>
    <row r="34" spans="1:11" ht="15" hidden="1" x14ac:dyDescent="0.25">
      <c r="A34" s="294"/>
      <c r="B34" s="294"/>
      <c r="C34" s="294"/>
      <c r="D34" s="294"/>
      <c r="E34" s="294"/>
      <c r="F34" s="294"/>
      <c r="G34" s="294"/>
      <c r="H34" s="294"/>
      <c r="I34" s="294"/>
      <c r="J34" s="294"/>
      <c r="K34" s="294"/>
    </row>
    <row r="35" spans="1:11" ht="15" hidden="1" x14ac:dyDescent="0.25">
      <c r="A35" s="294"/>
      <c r="B35" s="294"/>
      <c r="C35" s="294"/>
      <c r="D35" s="294"/>
      <c r="E35" s="294"/>
      <c r="F35" s="294"/>
      <c r="G35" s="294"/>
      <c r="H35" s="294"/>
      <c r="I35" s="294"/>
      <c r="J35" s="294"/>
      <c r="K35" s="294"/>
    </row>
    <row r="36" spans="1:11" ht="15" hidden="1" x14ac:dyDescent="0.25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</row>
    <row r="37" spans="1:11" ht="15" hidden="1" x14ac:dyDescent="0.25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</row>
    <row r="38" spans="1:11" ht="15" hidden="1" x14ac:dyDescent="0.25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</row>
    <row r="39" spans="1:11" ht="15" hidden="1" x14ac:dyDescent="0.25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</row>
    <row r="40" spans="1:11" ht="15" hidden="1" x14ac:dyDescent="0.25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</row>
    <row r="41" spans="1:11" ht="15" hidden="1" x14ac:dyDescent="0.25">
      <c r="A41" s="294"/>
      <c r="B41" s="294"/>
      <c r="C41" s="294"/>
      <c r="D41" s="294"/>
      <c r="E41" s="294"/>
      <c r="F41" s="294"/>
      <c r="G41" s="294"/>
      <c r="H41" s="294"/>
      <c r="I41" s="294"/>
      <c r="J41" s="294"/>
      <c r="K41" s="294"/>
    </row>
    <row r="42" spans="1:11" ht="15" hidden="1" x14ac:dyDescent="0.25">
      <c r="A42" s="294"/>
      <c r="B42" s="294"/>
      <c r="C42" s="294"/>
      <c r="D42" s="294"/>
      <c r="E42" s="294"/>
      <c r="F42" s="294"/>
      <c r="G42" s="294"/>
      <c r="H42" s="294"/>
      <c r="I42" s="294"/>
      <c r="J42" s="294"/>
      <c r="K42" s="294"/>
    </row>
    <row r="43" spans="1:11" ht="15" hidden="1" x14ac:dyDescent="0.25">
      <c r="A43" s="294"/>
      <c r="B43" s="294"/>
      <c r="C43" s="294"/>
      <c r="D43" s="294"/>
      <c r="E43" s="294"/>
      <c r="F43" s="294"/>
      <c r="G43" s="294"/>
      <c r="H43" s="294"/>
      <c r="I43" s="294"/>
      <c r="J43" s="294"/>
      <c r="K43" s="294"/>
    </row>
    <row r="44" spans="1:11" ht="15" hidden="1" x14ac:dyDescent="0.25">
      <c r="A44" s="294"/>
      <c r="B44" s="294"/>
      <c r="C44" s="294"/>
      <c r="D44" s="294"/>
      <c r="E44" s="294"/>
      <c r="F44" s="294"/>
      <c r="G44" s="294"/>
      <c r="H44" s="294"/>
      <c r="I44" s="294"/>
      <c r="J44" s="294"/>
      <c r="K44" s="294"/>
    </row>
    <row r="45" spans="1:11" ht="15" hidden="1" x14ac:dyDescent="0.25">
      <c r="A45" s="294"/>
      <c r="B45" s="294"/>
      <c r="C45" s="294"/>
      <c r="D45" s="294"/>
      <c r="E45" s="294"/>
      <c r="F45" s="294"/>
      <c r="G45" s="294"/>
      <c r="H45" s="294"/>
      <c r="I45" s="294"/>
      <c r="J45" s="294"/>
      <c r="K45" s="294"/>
    </row>
    <row r="46" spans="1:11" ht="15" hidden="1" x14ac:dyDescent="0.25">
      <c r="A46" s="294"/>
      <c r="B46" s="294"/>
      <c r="C46" s="294"/>
      <c r="D46" s="294"/>
      <c r="E46" s="294"/>
      <c r="F46" s="294"/>
      <c r="G46" s="294"/>
      <c r="H46" s="294"/>
      <c r="I46" s="294"/>
      <c r="J46" s="294"/>
      <c r="K46" s="294"/>
    </row>
    <row r="47" spans="1:11" ht="15" hidden="1" x14ac:dyDescent="0.25">
      <c r="A47" s="294"/>
      <c r="B47" s="294"/>
      <c r="C47" s="294"/>
      <c r="D47" s="294"/>
      <c r="E47" s="294"/>
      <c r="F47" s="294"/>
      <c r="G47" s="294"/>
      <c r="H47" s="294"/>
      <c r="I47" s="294"/>
      <c r="J47" s="294"/>
      <c r="K47" s="294"/>
    </row>
    <row r="48" spans="1:11" ht="15" hidden="1" x14ac:dyDescent="0.25">
      <c r="A48" s="294"/>
      <c r="B48" s="294"/>
      <c r="C48" s="294"/>
      <c r="D48" s="294"/>
      <c r="E48" s="294"/>
      <c r="F48" s="294"/>
      <c r="G48" s="294"/>
      <c r="H48" s="294"/>
      <c r="I48" s="294"/>
      <c r="J48" s="294"/>
      <c r="K48" s="294"/>
    </row>
    <row r="49" spans="1:11" ht="15" hidden="1" x14ac:dyDescent="0.25">
      <c r="A49" s="294"/>
      <c r="B49" s="294"/>
      <c r="C49" s="294"/>
      <c r="D49" s="294"/>
      <c r="E49" s="294"/>
      <c r="F49" s="294"/>
      <c r="G49" s="294"/>
      <c r="H49" s="294"/>
      <c r="I49" s="294"/>
      <c r="J49" s="294"/>
      <c r="K49" s="294"/>
    </row>
    <row r="50" spans="1:11" ht="15" hidden="1" x14ac:dyDescent="0.25">
      <c r="A50" s="294"/>
      <c r="B50" s="294"/>
      <c r="C50" s="294"/>
      <c r="D50" s="294"/>
      <c r="E50" s="294"/>
      <c r="F50" s="294"/>
      <c r="G50" s="294"/>
      <c r="H50" s="294"/>
      <c r="I50" s="294"/>
      <c r="J50" s="294"/>
      <c r="K50" s="294"/>
    </row>
    <row r="51" spans="1:11" ht="15" hidden="1" x14ac:dyDescent="0.25">
      <c r="A51" s="294"/>
      <c r="B51" s="294"/>
      <c r="C51" s="294"/>
      <c r="D51" s="294"/>
      <c r="E51" s="294"/>
      <c r="F51" s="294"/>
      <c r="G51" s="294"/>
      <c r="H51" s="294"/>
      <c r="I51" s="294"/>
      <c r="J51" s="294"/>
      <c r="K51" s="294"/>
    </row>
    <row r="52" spans="1:11" ht="15" hidden="1" x14ac:dyDescent="0.25">
      <c r="A52" s="294"/>
      <c r="B52" s="294"/>
      <c r="C52" s="294"/>
      <c r="D52" s="294"/>
      <c r="E52" s="294"/>
      <c r="F52" s="294"/>
      <c r="G52" s="294"/>
      <c r="H52" s="294"/>
      <c r="I52" s="294"/>
      <c r="J52" s="294"/>
      <c r="K52" s="294"/>
    </row>
    <row r="53" spans="1:11" ht="15" hidden="1" x14ac:dyDescent="0.25">
      <c r="A53" s="294"/>
      <c r="B53" s="294"/>
      <c r="C53" s="294"/>
      <c r="D53" s="294"/>
      <c r="E53" s="294"/>
      <c r="F53" s="294"/>
      <c r="G53" s="294"/>
      <c r="H53" s="294"/>
      <c r="I53" s="294"/>
      <c r="J53" s="294"/>
      <c r="K53" s="294"/>
    </row>
    <row r="54" spans="1:11" ht="15" hidden="1" x14ac:dyDescent="0.25">
      <c r="A54" s="294"/>
      <c r="B54" s="294"/>
      <c r="C54" s="294"/>
      <c r="D54" s="294"/>
      <c r="E54" s="294"/>
      <c r="F54" s="294"/>
      <c r="G54" s="294"/>
      <c r="H54" s="294"/>
      <c r="I54" s="294"/>
      <c r="J54" s="294"/>
      <c r="K54" s="294"/>
    </row>
    <row r="55" spans="1:11" ht="15" hidden="1" x14ac:dyDescent="0.25">
      <c r="A55" s="294"/>
      <c r="B55" s="294"/>
      <c r="C55" s="294"/>
      <c r="D55" s="294"/>
      <c r="E55" s="294"/>
      <c r="F55" s="294"/>
      <c r="G55" s="294"/>
      <c r="H55" s="294"/>
      <c r="I55" s="294"/>
      <c r="J55" s="294"/>
      <c r="K55" s="294"/>
    </row>
    <row r="56" spans="1:11" ht="15" hidden="1" x14ac:dyDescent="0.25">
      <c r="A56" s="294"/>
      <c r="B56" s="294"/>
      <c r="C56" s="294"/>
      <c r="D56" s="294"/>
      <c r="E56" s="294"/>
      <c r="F56" s="294"/>
      <c r="G56" s="294"/>
      <c r="H56" s="294"/>
      <c r="I56" s="294"/>
      <c r="J56" s="294"/>
      <c r="K56" s="294"/>
    </row>
    <row r="57" spans="1:11" ht="15" hidden="1" x14ac:dyDescent="0.25">
      <c r="A57" s="294"/>
      <c r="B57" s="294"/>
      <c r="C57" s="294"/>
      <c r="D57" s="294"/>
      <c r="E57" s="294"/>
      <c r="F57" s="294"/>
      <c r="G57" s="294"/>
      <c r="H57" s="294"/>
      <c r="I57" s="294"/>
      <c r="J57" s="294"/>
      <c r="K57" s="294"/>
    </row>
    <row r="58" spans="1:11" ht="15" hidden="1" x14ac:dyDescent="0.25">
      <c r="A58" s="294"/>
      <c r="B58" s="294"/>
      <c r="C58" s="294"/>
      <c r="D58" s="294"/>
      <c r="E58" s="294"/>
      <c r="F58" s="294"/>
      <c r="G58" s="294"/>
      <c r="H58" s="294"/>
      <c r="I58" s="294"/>
      <c r="J58" s="294"/>
      <c r="K58" s="294"/>
    </row>
    <row r="59" spans="1:11" ht="15" hidden="1" x14ac:dyDescent="0.25">
      <c r="A59" s="294"/>
      <c r="B59" s="294"/>
      <c r="C59" s="294"/>
      <c r="D59" s="294"/>
      <c r="E59" s="294"/>
      <c r="F59" s="294"/>
      <c r="G59" s="294"/>
      <c r="H59" s="294"/>
      <c r="I59" s="294"/>
      <c r="J59" s="294"/>
      <c r="K59" s="294"/>
    </row>
    <row r="60" spans="1:11" ht="15" hidden="1" x14ac:dyDescent="0.25">
      <c r="A60" s="294"/>
      <c r="B60" s="294"/>
      <c r="C60" s="294"/>
      <c r="D60" s="294"/>
      <c r="E60" s="294"/>
      <c r="F60" s="294"/>
      <c r="G60" s="294"/>
      <c r="H60" s="294"/>
      <c r="I60" s="294"/>
      <c r="J60" s="294"/>
      <c r="K60" s="294"/>
    </row>
    <row r="61" spans="1:11" ht="15" hidden="1" x14ac:dyDescent="0.25">
      <c r="A61" s="294"/>
      <c r="B61" s="294"/>
      <c r="C61" s="294"/>
      <c r="D61" s="294"/>
      <c r="E61" s="294"/>
      <c r="F61" s="294"/>
      <c r="G61" s="294"/>
      <c r="H61" s="294"/>
      <c r="I61" s="294"/>
      <c r="J61" s="294"/>
      <c r="K61" s="294"/>
    </row>
    <row r="62" spans="1:11" ht="15" hidden="1" x14ac:dyDescent="0.25">
      <c r="A62" s="294"/>
      <c r="B62" s="294"/>
      <c r="C62" s="294"/>
      <c r="D62" s="294"/>
      <c r="E62" s="294"/>
      <c r="F62" s="294"/>
      <c r="G62" s="294"/>
      <c r="H62" s="294"/>
      <c r="I62" s="294"/>
      <c r="J62" s="294"/>
      <c r="K62" s="294"/>
    </row>
    <row r="63" spans="1:11" ht="15" hidden="1" x14ac:dyDescent="0.25">
      <c r="A63" s="294"/>
      <c r="B63" s="294"/>
      <c r="C63" s="294"/>
      <c r="D63" s="294"/>
      <c r="E63" s="294"/>
      <c r="F63" s="294"/>
      <c r="G63" s="294"/>
      <c r="H63" s="294"/>
      <c r="I63" s="294"/>
      <c r="J63" s="294"/>
      <c r="K63" s="294"/>
    </row>
    <row r="64" spans="1:11" ht="15" hidden="1" x14ac:dyDescent="0.25">
      <c r="A64" s="294"/>
      <c r="B64" s="294"/>
      <c r="C64" s="294"/>
      <c r="D64" s="294"/>
      <c r="E64" s="294"/>
      <c r="F64" s="294"/>
      <c r="G64" s="294"/>
      <c r="H64" s="294"/>
      <c r="I64" s="294"/>
      <c r="J64" s="294"/>
      <c r="K64" s="294"/>
    </row>
    <row r="65" spans="1:11" ht="15" hidden="1" x14ac:dyDescent="0.25">
      <c r="A65" s="294"/>
      <c r="B65" s="294"/>
      <c r="C65" s="294"/>
      <c r="D65" s="294"/>
      <c r="E65" s="294"/>
      <c r="F65" s="294"/>
      <c r="G65" s="294"/>
      <c r="H65" s="294"/>
      <c r="I65" s="294"/>
      <c r="J65" s="294"/>
      <c r="K65" s="294"/>
    </row>
    <row r="66" spans="1:11" ht="15" hidden="1" x14ac:dyDescent="0.25">
      <c r="A66" s="294"/>
      <c r="B66" s="294"/>
      <c r="C66" s="294"/>
      <c r="D66" s="294"/>
      <c r="E66" s="294"/>
      <c r="F66" s="294"/>
      <c r="G66" s="294"/>
      <c r="H66" s="294"/>
      <c r="I66" s="294"/>
      <c r="J66" s="294"/>
      <c r="K66" s="294"/>
    </row>
    <row r="67" spans="1:11" ht="15" hidden="1" x14ac:dyDescent="0.25">
      <c r="A67" s="294"/>
      <c r="B67" s="294"/>
      <c r="C67" s="294"/>
      <c r="D67" s="294"/>
      <c r="E67" s="294"/>
      <c r="F67" s="294"/>
      <c r="G67" s="294"/>
      <c r="H67" s="294"/>
      <c r="I67" s="294"/>
      <c r="J67" s="294"/>
      <c r="K67" s="294"/>
    </row>
    <row r="68" spans="1:11" ht="15" hidden="1" x14ac:dyDescent="0.25">
      <c r="A68" s="294"/>
      <c r="B68" s="294"/>
      <c r="C68" s="294"/>
      <c r="D68" s="294"/>
      <c r="E68" s="294"/>
      <c r="F68" s="294"/>
      <c r="G68" s="294"/>
      <c r="H68" s="294"/>
      <c r="I68" s="294"/>
      <c r="J68" s="294"/>
      <c r="K68" s="294"/>
    </row>
    <row r="69" spans="1:11" ht="15" hidden="1" x14ac:dyDescent="0.25">
      <c r="A69" s="294"/>
      <c r="B69" s="294"/>
      <c r="C69" s="294"/>
      <c r="D69" s="294"/>
      <c r="E69" s="294"/>
      <c r="F69" s="294"/>
      <c r="G69" s="294"/>
      <c r="H69" s="294"/>
      <c r="I69" s="294"/>
      <c r="J69" s="294"/>
      <c r="K69" s="294"/>
    </row>
    <row r="70" spans="1:11" ht="15" hidden="1" x14ac:dyDescent="0.25">
      <c r="A70" s="294"/>
      <c r="B70" s="294"/>
      <c r="C70" s="294"/>
      <c r="D70" s="294"/>
      <c r="E70" s="294"/>
      <c r="F70" s="294"/>
      <c r="G70" s="294"/>
      <c r="H70" s="294"/>
      <c r="I70" s="294"/>
      <c r="J70" s="294"/>
      <c r="K70" s="294"/>
    </row>
    <row r="71" spans="1:11" ht="15" hidden="1" x14ac:dyDescent="0.25">
      <c r="A71" s="294"/>
      <c r="B71" s="294"/>
      <c r="C71" s="294"/>
      <c r="D71" s="294"/>
      <c r="E71" s="294"/>
      <c r="F71" s="294"/>
      <c r="G71" s="294"/>
      <c r="H71" s="294"/>
      <c r="I71" s="294"/>
      <c r="J71" s="294"/>
      <c r="K71" s="294"/>
    </row>
    <row r="72" spans="1:11" ht="15" hidden="1" x14ac:dyDescent="0.25">
      <c r="A72" s="294"/>
      <c r="B72" s="294"/>
      <c r="C72" s="294"/>
      <c r="D72" s="294"/>
      <c r="E72" s="294"/>
      <c r="F72" s="294"/>
      <c r="G72" s="294"/>
      <c r="H72" s="294"/>
      <c r="I72" s="294"/>
      <c r="J72" s="294"/>
      <c r="K72" s="294"/>
    </row>
    <row r="73" spans="1:11" ht="15" hidden="1" x14ac:dyDescent="0.25">
      <c r="A73" s="294"/>
      <c r="B73" s="294"/>
      <c r="C73" s="294"/>
      <c r="D73" s="294"/>
      <c r="E73" s="294"/>
      <c r="F73" s="294"/>
      <c r="G73" s="294"/>
      <c r="H73" s="294"/>
      <c r="I73" s="294"/>
      <c r="J73" s="294"/>
      <c r="K73" s="294"/>
    </row>
    <row r="74" spans="1:11" ht="15" hidden="1" x14ac:dyDescent="0.25">
      <c r="A74" s="294"/>
      <c r="B74" s="294"/>
      <c r="C74" s="294"/>
      <c r="D74" s="294"/>
      <c r="E74" s="294"/>
      <c r="F74" s="294"/>
      <c r="G74" s="294"/>
      <c r="H74" s="294"/>
      <c r="I74" s="294"/>
      <c r="J74" s="294"/>
      <c r="K74" s="294"/>
    </row>
    <row r="75" spans="1:11" ht="15" hidden="1" x14ac:dyDescent="0.25">
      <c r="A75" s="294"/>
      <c r="B75" s="294"/>
      <c r="C75" s="294"/>
      <c r="D75" s="294"/>
      <c r="E75" s="294"/>
      <c r="F75" s="294"/>
      <c r="G75" s="294"/>
      <c r="H75" s="294"/>
      <c r="I75" s="294"/>
      <c r="J75" s="294"/>
      <c r="K75" s="294"/>
    </row>
    <row r="76" spans="1:11" ht="15" hidden="1" x14ac:dyDescent="0.25">
      <c r="A76" s="294"/>
      <c r="B76" s="294"/>
      <c r="C76" s="294"/>
      <c r="D76" s="294"/>
      <c r="E76" s="294"/>
      <c r="F76" s="294"/>
      <c r="G76" s="294"/>
      <c r="H76" s="294"/>
      <c r="I76" s="294"/>
      <c r="J76" s="294"/>
      <c r="K76" s="294"/>
    </row>
    <row r="77" spans="1:11" ht="15" hidden="1" x14ac:dyDescent="0.25">
      <c r="A77" s="294"/>
      <c r="B77" s="294"/>
      <c r="C77" s="294"/>
      <c r="D77" s="294"/>
      <c r="E77" s="294"/>
      <c r="F77" s="294"/>
      <c r="G77" s="294"/>
      <c r="H77" s="294"/>
      <c r="I77" s="294"/>
      <c r="J77" s="294"/>
      <c r="K77" s="294"/>
    </row>
    <row r="78" spans="1:11" ht="15" hidden="1" x14ac:dyDescent="0.25">
      <c r="A78" s="294"/>
      <c r="B78" s="294"/>
      <c r="C78" s="294"/>
      <c r="D78" s="294"/>
      <c r="E78" s="294"/>
      <c r="F78" s="294"/>
      <c r="G78" s="294"/>
      <c r="H78" s="294"/>
      <c r="I78" s="294"/>
      <c r="J78" s="294"/>
      <c r="K78" s="294"/>
    </row>
    <row r="79" spans="1:11" ht="15" hidden="1" x14ac:dyDescent="0.25">
      <c r="A79" s="294"/>
      <c r="B79" s="294"/>
      <c r="C79" s="294"/>
      <c r="D79" s="294"/>
      <c r="E79" s="294"/>
      <c r="F79" s="294"/>
      <c r="G79" s="294"/>
      <c r="H79" s="294"/>
      <c r="I79" s="294"/>
      <c r="J79" s="294"/>
      <c r="K79" s="294"/>
    </row>
    <row r="80" spans="1:11" ht="15" hidden="1" x14ac:dyDescent="0.25">
      <c r="A80" s="294"/>
      <c r="B80" s="294"/>
      <c r="C80" s="294"/>
      <c r="D80" s="294"/>
      <c r="E80" s="294"/>
      <c r="F80" s="294"/>
      <c r="G80" s="294"/>
      <c r="H80" s="294"/>
      <c r="I80" s="294"/>
      <c r="J80" s="294"/>
      <c r="K80" s="294"/>
    </row>
    <row r="81" spans="1:11" ht="15" hidden="1" x14ac:dyDescent="0.25">
      <c r="A81" s="294"/>
      <c r="B81" s="294"/>
      <c r="C81" s="294"/>
      <c r="D81" s="294"/>
      <c r="E81" s="294"/>
      <c r="F81" s="294"/>
      <c r="G81" s="294"/>
      <c r="H81" s="294"/>
      <c r="I81" s="294"/>
      <c r="J81" s="294"/>
      <c r="K81" s="294"/>
    </row>
    <row r="82" spans="1:11" ht="15" hidden="1" x14ac:dyDescent="0.25">
      <c r="A82" s="294"/>
      <c r="B82" s="294"/>
      <c r="C82" s="294"/>
      <c r="D82" s="294"/>
      <c r="E82" s="294"/>
      <c r="F82" s="294"/>
      <c r="G82" s="294"/>
      <c r="H82" s="294"/>
      <c r="I82" s="294"/>
      <c r="J82" s="294"/>
      <c r="K82" s="294"/>
    </row>
    <row r="83" spans="1:11" ht="15" hidden="1" x14ac:dyDescent="0.25">
      <c r="A83" s="294"/>
      <c r="B83" s="294"/>
      <c r="C83" s="294"/>
      <c r="D83" s="294"/>
      <c r="E83" s="294"/>
      <c r="F83" s="294"/>
      <c r="G83" s="294"/>
      <c r="H83" s="294"/>
      <c r="I83" s="294"/>
      <c r="J83" s="294"/>
      <c r="K83" s="294"/>
    </row>
    <row r="84" spans="1:11" ht="15" hidden="1" x14ac:dyDescent="0.25">
      <c r="A84" s="294"/>
      <c r="B84" s="294"/>
      <c r="C84" s="294"/>
      <c r="D84" s="294"/>
      <c r="E84" s="294"/>
      <c r="F84" s="294"/>
      <c r="G84" s="294"/>
      <c r="H84" s="294"/>
      <c r="I84" s="294"/>
      <c r="J84" s="294"/>
      <c r="K84" s="294"/>
    </row>
    <row r="85" spans="1:11" ht="15" hidden="1" x14ac:dyDescent="0.25">
      <c r="A85" s="294"/>
      <c r="B85" s="294"/>
      <c r="C85" s="294"/>
      <c r="D85" s="294"/>
      <c r="E85" s="294"/>
      <c r="F85" s="294"/>
      <c r="G85" s="294"/>
      <c r="H85" s="294"/>
      <c r="I85" s="294"/>
      <c r="J85" s="294"/>
      <c r="K85" s="294"/>
    </row>
    <row r="86" spans="1:11" ht="15" hidden="1" x14ac:dyDescent="0.25">
      <c r="A86" s="294"/>
      <c r="B86" s="294"/>
      <c r="C86" s="294"/>
      <c r="D86" s="294"/>
      <c r="E86" s="294"/>
      <c r="F86" s="294"/>
      <c r="G86" s="294"/>
      <c r="H86" s="294"/>
      <c r="I86" s="294"/>
      <c r="J86" s="294"/>
      <c r="K86" s="294"/>
    </row>
    <row r="87" spans="1:11" ht="15" hidden="1" x14ac:dyDescent="0.25">
      <c r="A87" s="294"/>
      <c r="B87" s="294"/>
      <c r="C87" s="294"/>
      <c r="D87" s="294"/>
      <c r="E87" s="294"/>
      <c r="F87" s="294"/>
      <c r="G87" s="294"/>
      <c r="H87" s="294"/>
      <c r="I87" s="294"/>
      <c r="J87" s="294"/>
      <c r="K87" s="294"/>
    </row>
    <row r="88" spans="1:11" ht="15" hidden="1" x14ac:dyDescent="0.25">
      <c r="A88" s="294"/>
      <c r="B88" s="294"/>
      <c r="C88" s="294"/>
      <c r="D88" s="294"/>
      <c r="E88" s="294"/>
      <c r="F88" s="294"/>
      <c r="G88" s="294"/>
      <c r="H88" s="294"/>
      <c r="I88" s="294"/>
      <c r="J88" s="294"/>
      <c r="K88" s="294"/>
    </row>
    <row r="89" spans="1:11" ht="15" hidden="1" x14ac:dyDescent="0.25">
      <c r="A89" s="294"/>
      <c r="B89" s="294"/>
      <c r="C89" s="294"/>
      <c r="D89" s="294"/>
      <c r="E89" s="294"/>
      <c r="F89" s="294"/>
      <c r="G89" s="294"/>
      <c r="H89" s="294"/>
      <c r="I89" s="294"/>
      <c r="J89" s="294"/>
      <c r="K89" s="294"/>
    </row>
    <row r="90" spans="1:11" ht="15" hidden="1" x14ac:dyDescent="0.25">
      <c r="A90" s="294"/>
      <c r="B90" s="294"/>
      <c r="C90" s="294"/>
      <c r="D90" s="294"/>
      <c r="E90" s="294"/>
      <c r="F90" s="294"/>
      <c r="G90" s="294"/>
      <c r="H90" s="294"/>
      <c r="I90" s="294"/>
      <c r="J90" s="294"/>
      <c r="K90" s="294"/>
    </row>
    <row r="91" spans="1:11" ht="15" hidden="1" x14ac:dyDescent="0.25">
      <c r="A91" s="294"/>
      <c r="B91" s="294"/>
      <c r="C91" s="294"/>
      <c r="D91" s="294"/>
      <c r="E91" s="294"/>
      <c r="F91" s="294"/>
      <c r="G91" s="294"/>
      <c r="H91" s="294"/>
      <c r="I91" s="294"/>
      <c r="J91" s="294"/>
      <c r="K91" s="294"/>
    </row>
    <row r="92" spans="1:11" ht="15" hidden="1" x14ac:dyDescent="0.25">
      <c r="A92" s="294"/>
      <c r="B92" s="294"/>
      <c r="C92" s="294"/>
      <c r="D92" s="294"/>
      <c r="E92" s="294"/>
      <c r="F92" s="294"/>
      <c r="G92" s="294"/>
      <c r="H92" s="294"/>
      <c r="I92" s="294"/>
      <c r="J92" s="294"/>
      <c r="K92" s="294"/>
    </row>
    <row r="93" spans="1:11" ht="15" hidden="1" x14ac:dyDescent="0.25">
      <c r="A93" s="294"/>
      <c r="B93" s="294"/>
      <c r="C93" s="294"/>
      <c r="D93" s="294"/>
      <c r="E93" s="294"/>
      <c r="F93" s="294"/>
      <c r="G93" s="294"/>
      <c r="H93" s="294"/>
      <c r="I93" s="294"/>
      <c r="J93" s="294"/>
      <c r="K93" s="294"/>
    </row>
    <row r="94" spans="1:11" ht="15" hidden="1" x14ac:dyDescent="0.25">
      <c r="A94" s="294"/>
      <c r="B94" s="294"/>
      <c r="C94" s="294"/>
      <c r="D94" s="294"/>
      <c r="E94" s="294"/>
      <c r="F94" s="294"/>
      <c r="G94" s="294"/>
      <c r="H94" s="294"/>
      <c r="I94" s="294"/>
      <c r="J94" s="294"/>
      <c r="K94" s="294"/>
    </row>
    <row r="95" spans="1:11" ht="15" hidden="1" x14ac:dyDescent="0.25">
      <c r="A95" s="294"/>
      <c r="B95" s="294"/>
      <c r="C95" s="294"/>
      <c r="D95" s="294"/>
      <c r="E95" s="294"/>
      <c r="F95" s="294"/>
      <c r="G95" s="294"/>
      <c r="H95" s="294"/>
      <c r="I95" s="294"/>
      <c r="J95" s="294"/>
      <c r="K95" s="294"/>
    </row>
    <row r="96" spans="1:11" ht="15" hidden="1" x14ac:dyDescent="0.25">
      <c r="A96" s="294"/>
      <c r="B96" s="294"/>
      <c r="C96" s="294"/>
      <c r="D96" s="294"/>
      <c r="E96" s="294"/>
      <c r="F96" s="294"/>
      <c r="G96" s="294"/>
      <c r="H96" s="294"/>
      <c r="I96" s="294"/>
      <c r="J96" s="294"/>
      <c r="K96" s="294"/>
    </row>
    <row r="97" spans="1:11" ht="15" hidden="1" x14ac:dyDescent="0.25">
      <c r="A97" s="294"/>
      <c r="B97" s="294"/>
      <c r="C97" s="294"/>
      <c r="D97" s="294"/>
      <c r="E97" s="294"/>
      <c r="F97" s="294"/>
      <c r="G97" s="294"/>
      <c r="H97" s="294"/>
      <c r="I97" s="294"/>
      <c r="J97" s="294"/>
      <c r="K97" s="294"/>
    </row>
    <row r="98" spans="1:11" ht="15" hidden="1" x14ac:dyDescent="0.25">
      <c r="A98" s="294"/>
      <c r="B98" s="294"/>
      <c r="C98" s="294"/>
      <c r="D98" s="294"/>
      <c r="E98" s="294"/>
      <c r="F98" s="294"/>
      <c r="G98" s="294"/>
      <c r="H98" s="294"/>
      <c r="I98" s="294"/>
      <c r="J98" s="294"/>
      <c r="K98" s="294"/>
    </row>
    <row r="99" spans="1:11" ht="15" hidden="1" x14ac:dyDescent="0.25">
      <c r="A99" s="294"/>
      <c r="B99" s="294"/>
      <c r="C99" s="294"/>
      <c r="D99" s="294"/>
      <c r="E99" s="294"/>
      <c r="F99" s="294"/>
      <c r="G99" s="294"/>
      <c r="H99" s="294"/>
      <c r="I99" s="294"/>
      <c r="J99" s="294"/>
      <c r="K99" s="294"/>
    </row>
    <row r="100" spans="1:11" ht="15" hidden="1" x14ac:dyDescent="0.25">
      <c r="A100" s="294"/>
      <c r="B100" s="294"/>
      <c r="C100" s="294"/>
      <c r="D100" s="294"/>
      <c r="E100" s="294"/>
      <c r="F100" s="294"/>
      <c r="G100" s="294"/>
      <c r="H100" s="294"/>
      <c r="I100" s="294"/>
      <c r="J100" s="294"/>
      <c r="K100" s="294"/>
    </row>
    <row r="101" spans="1:11" ht="15" hidden="1" x14ac:dyDescent="0.25">
      <c r="A101" s="294"/>
      <c r="B101" s="294"/>
      <c r="C101" s="294"/>
      <c r="D101" s="294"/>
      <c r="E101" s="294"/>
      <c r="F101" s="294"/>
      <c r="G101" s="294"/>
      <c r="H101" s="294"/>
      <c r="I101" s="294"/>
      <c r="J101" s="294"/>
      <c r="K101" s="294"/>
    </row>
    <row r="102" spans="1:11" ht="15" hidden="1" x14ac:dyDescent="0.25">
      <c r="A102" s="294"/>
      <c r="B102" s="294"/>
      <c r="C102" s="294"/>
      <c r="D102" s="294"/>
      <c r="E102" s="294"/>
      <c r="F102" s="294"/>
      <c r="G102" s="294"/>
      <c r="H102" s="294"/>
      <c r="I102" s="294"/>
      <c r="J102" s="294"/>
      <c r="K102" s="294"/>
    </row>
    <row r="103" spans="1:11" ht="15" hidden="1" x14ac:dyDescent="0.25">
      <c r="A103" s="294"/>
      <c r="B103" s="294"/>
      <c r="C103" s="294"/>
      <c r="D103" s="294"/>
      <c r="E103" s="294"/>
      <c r="F103" s="294"/>
      <c r="G103" s="294"/>
      <c r="H103" s="294"/>
      <c r="I103" s="294"/>
      <c r="J103" s="294"/>
      <c r="K103" s="294"/>
    </row>
    <row r="104" spans="1:11" ht="15" hidden="1" x14ac:dyDescent="0.25">
      <c r="A104" s="294"/>
      <c r="B104" s="294"/>
      <c r="C104" s="294"/>
      <c r="D104" s="294"/>
      <c r="E104" s="294"/>
      <c r="F104" s="294"/>
      <c r="G104" s="294"/>
      <c r="H104" s="294"/>
      <c r="I104" s="294"/>
      <c r="J104" s="294"/>
      <c r="K104" s="294"/>
    </row>
    <row r="105" spans="1:11" ht="15" hidden="1" x14ac:dyDescent="0.25">
      <c r="A105" s="294"/>
      <c r="B105" s="294"/>
      <c r="C105" s="294"/>
      <c r="D105" s="294"/>
      <c r="E105" s="294"/>
      <c r="F105" s="294"/>
      <c r="G105" s="294"/>
      <c r="H105" s="294"/>
      <c r="I105" s="294"/>
      <c r="J105" s="294"/>
      <c r="K105" s="294"/>
    </row>
    <row r="106" spans="1:11" ht="15" hidden="1" x14ac:dyDescent="0.25">
      <c r="A106" s="294"/>
      <c r="B106" s="294"/>
      <c r="C106" s="294"/>
      <c r="D106" s="294"/>
      <c r="E106" s="294"/>
      <c r="F106" s="294"/>
      <c r="G106" s="294"/>
      <c r="H106" s="294"/>
      <c r="I106" s="294"/>
      <c r="J106" s="294"/>
      <c r="K106" s="294"/>
    </row>
    <row r="107" spans="1:11" ht="15" hidden="1" x14ac:dyDescent="0.25">
      <c r="A107" s="294"/>
      <c r="B107" s="294"/>
      <c r="C107" s="294"/>
      <c r="D107" s="294"/>
      <c r="E107" s="294"/>
      <c r="F107" s="294"/>
      <c r="G107" s="294"/>
      <c r="H107" s="294"/>
      <c r="I107" s="294"/>
      <c r="J107" s="294"/>
      <c r="K107" s="294"/>
    </row>
    <row r="108" spans="1:11" ht="15" hidden="1" x14ac:dyDescent="0.25">
      <c r="A108" s="294"/>
      <c r="B108" s="294"/>
      <c r="C108" s="294"/>
      <c r="D108" s="294"/>
      <c r="E108" s="294"/>
      <c r="F108" s="294"/>
      <c r="G108" s="294"/>
      <c r="H108" s="294"/>
      <c r="I108" s="294"/>
      <c r="J108" s="294"/>
      <c r="K108" s="294"/>
    </row>
    <row r="109" spans="1:11" ht="15" hidden="1" x14ac:dyDescent="0.25">
      <c r="A109" s="294"/>
      <c r="B109" s="294"/>
      <c r="C109" s="294"/>
      <c r="D109" s="294"/>
      <c r="E109" s="294"/>
      <c r="F109" s="294"/>
      <c r="G109" s="294"/>
      <c r="H109" s="294"/>
      <c r="I109" s="294"/>
      <c r="J109" s="294"/>
      <c r="K109" s="294"/>
    </row>
    <row r="110" spans="1:11" ht="15" hidden="1" x14ac:dyDescent="0.25">
      <c r="A110" s="294"/>
      <c r="B110" s="294"/>
      <c r="C110" s="294"/>
      <c r="D110" s="294"/>
      <c r="E110" s="294"/>
      <c r="F110" s="294"/>
      <c r="G110" s="294"/>
      <c r="H110" s="294"/>
      <c r="I110" s="294"/>
      <c r="J110" s="294"/>
      <c r="K110" s="294"/>
    </row>
    <row r="111" spans="1:11" ht="15" hidden="1" x14ac:dyDescent="0.25">
      <c r="A111" s="294"/>
      <c r="B111" s="294"/>
      <c r="C111" s="294"/>
      <c r="D111" s="294"/>
      <c r="E111" s="294"/>
      <c r="F111" s="294"/>
      <c r="G111" s="294"/>
      <c r="H111" s="294"/>
      <c r="I111" s="294"/>
      <c r="J111" s="294"/>
      <c r="K111" s="294"/>
    </row>
    <row r="112" spans="1:11" ht="15" hidden="1" x14ac:dyDescent="0.25">
      <c r="A112" s="294"/>
      <c r="B112" s="294"/>
      <c r="C112" s="294"/>
      <c r="D112" s="294"/>
      <c r="E112" s="294"/>
      <c r="F112" s="294"/>
      <c r="G112" s="294"/>
      <c r="H112" s="294"/>
      <c r="I112" s="294"/>
      <c r="J112" s="294"/>
      <c r="K112" s="294"/>
    </row>
    <row r="113" spans="1:11" ht="15" hidden="1" x14ac:dyDescent="0.25">
      <c r="A113" s="294"/>
      <c r="B113" s="294"/>
      <c r="C113" s="294"/>
      <c r="D113" s="294"/>
      <c r="E113" s="294"/>
      <c r="F113" s="294"/>
      <c r="G113" s="294"/>
      <c r="H113" s="294"/>
      <c r="I113" s="294"/>
      <c r="J113" s="294"/>
      <c r="K113" s="294"/>
    </row>
    <row r="114" spans="1:11" ht="15" hidden="1" x14ac:dyDescent="0.25">
      <c r="A114" s="294"/>
      <c r="B114" s="294"/>
      <c r="C114" s="294"/>
      <c r="D114" s="294"/>
      <c r="E114" s="294"/>
      <c r="F114" s="294"/>
      <c r="G114" s="294"/>
      <c r="H114" s="294"/>
      <c r="I114" s="294"/>
      <c r="J114" s="294"/>
      <c r="K114" s="294"/>
    </row>
    <row r="115" spans="1:11" ht="15" hidden="1" x14ac:dyDescent="0.25">
      <c r="A115" s="294"/>
      <c r="B115" s="294"/>
      <c r="C115" s="294"/>
      <c r="D115" s="294"/>
      <c r="E115" s="294"/>
      <c r="F115" s="294"/>
      <c r="G115" s="294"/>
      <c r="H115" s="294"/>
      <c r="I115" s="294"/>
      <c r="J115" s="294"/>
      <c r="K115" s="294"/>
    </row>
    <row r="116" spans="1:11" ht="15" hidden="1" x14ac:dyDescent="0.25">
      <c r="A116" s="294"/>
      <c r="B116" s="294"/>
      <c r="C116" s="294"/>
      <c r="D116" s="294"/>
      <c r="E116" s="294"/>
      <c r="F116" s="294"/>
      <c r="G116" s="294"/>
      <c r="H116" s="294"/>
      <c r="I116" s="294"/>
      <c r="J116" s="294"/>
      <c r="K116" s="294"/>
    </row>
    <row r="117" spans="1:11" ht="15" hidden="1" x14ac:dyDescent="0.25">
      <c r="A117" s="294"/>
      <c r="B117" s="294"/>
      <c r="C117" s="294"/>
      <c r="D117" s="294"/>
      <c r="E117" s="294"/>
      <c r="F117" s="294"/>
      <c r="G117" s="294"/>
      <c r="H117" s="294"/>
      <c r="I117" s="294"/>
      <c r="J117" s="294"/>
      <c r="K117" s="294"/>
    </row>
    <row r="118" spans="1:11" ht="15" hidden="1" x14ac:dyDescent="0.25">
      <c r="A118" s="294"/>
      <c r="B118" s="294"/>
      <c r="C118" s="294"/>
      <c r="D118" s="294"/>
      <c r="E118" s="294"/>
      <c r="F118" s="294"/>
      <c r="G118" s="294"/>
      <c r="H118" s="294"/>
      <c r="I118" s="294"/>
      <c r="J118" s="294"/>
      <c r="K118" s="294"/>
    </row>
    <row r="119" spans="1:11" ht="15" hidden="1" x14ac:dyDescent="0.25">
      <c r="A119" s="294"/>
      <c r="B119" s="294"/>
      <c r="C119" s="294"/>
      <c r="D119" s="294"/>
      <c r="E119" s="294"/>
      <c r="F119" s="294"/>
      <c r="G119" s="294"/>
      <c r="H119" s="294"/>
      <c r="I119" s="294"/>
      <c r="J119" s="294"/>
      <c r="K119" s="294"/>
    </row>
    <row r="120" spans="1:11" ht="15" hidden="1" x14ac:dyDescent="0.25">
      <c r="A120" s="294"/>
      <c r="B120" s="294"/>
      <c r="C120" s="294"/>
      <c r="D120" s="294"/>
      <c r="E120" s="294"/>
      <c r="F120" s="294"/>
      <c r="G120" s="294"/>
      <c r="H120" s="294"/>
      <c r="I120" s="294"/>
      <c r="J120" s="294"/>
      <c r="K120" s="294"/>
    </row>
    <row r="121" spans="1:11" ht="15" hidden="1" x14ac:dyDescent="0.25">
      <c r="A121" s="294"/>
      <c r="B121" s="294"/>
      <c r="C121" s="294"/>
      <c r="D121" s="294"/>
      <c r="E121" s="294"/>
      <c r="F121" s="294"/>
      <c r="G121" s="294"/>
      <c r="H121" s="294"/>
      <c r="I121" s="294"/>
      <c r="J121" s="294"/>
      <c r="K121" s="294"/>
    </row>
    <row r="122" spans="1:11" ht="15" hidden="1" x14ac:dyDescent="0.25">
      <c r="A122" s="294"/>
      <c r="B122" s="294"/>
      <c r="C122" s="294"/>
      <c r="D122" s="294"/>
      <c r="E122" s="294"/>
      <c r="F122" s="294"/>
      <c r="G122" s="294"/>
      <c r="H122" s="294"/>
      <c r="I122" s="294"/>
      <c r="J122" s="294"/>
      <c r="K122" s="294"/>
    </row>
    <row r="123" spans="1:11" ht="15" hidden="1" x14ac:dyDescent="0.25">
      <c r="A123" s="294"/>
      <c r="B123" s="294"/>
      <c r="C123" s="294"/>
      <c r="D123" s="294"/>
      <c r="E123" s="294"/>
      <c r="F123" s="294"/>
      <c r="G123" s="294"/>
      <c r="H123" s="294"/>
      <c r="I123" s="294"/>
      <c r="J123" s="294"/>
      <c r="K123" s="294"/>
    </row>
    <row r="124" spans="1:11" ht="15" hidden="1" x14ac:dyDescent="0.25">
      <c r="A124" s="294"/>
      <c r="B124" s="294"/>
      <c r="C124" s="294"/>
      <c r="D124" s="294"/>
      <c r="E124" s="294"/>
      <c r="F124" s="294"/>
      <c r="G124" s="294"/>
      <c r="H124" s="294"/>
      <c r="I124" s="294"/>
      <c r="J124" s="294"/>
      <c r="K124" s="294"/>
    </row>
    <row r="125" spans="1:11" ht="15" hidden="1" x14ac:dyDescent="0.25">
      <c r="A125" s="294"/>
      <c r="B125" s="294"/>
      <c r="C125" s="294"/>
      <c r="D125" s="294"/>
      <c r="E125" s="294"/>
      <c r="F125" s="294"/>
      <c r="G125" s="294"/>
      <c r="H125" s="294"/>
      <c r="I125" s="294"/>
      <c r="J125" s="294"/>
      <c r="K125" s="294"/>
    </row>
    <row r="126" spans="1:11" ht="15" hidden="1" x14ac:dyDescent="0.25">
      <c r="A126" s="294"/>
      <c r="B126" s="294"/>
      <c r="C126" s="294"/>
      <c r="D126" s="294"/>
      <c r="E126" s="294"/>
      <c r="F126" s="294"/>
      <c r="G126" s="294"/>
      <c r="H126" s="294"/>
      <c r="I126" s="294"/>
      <c r="J126" s="294"/>
      <c r="K126" s="294"/>
    </row>
    <row r="127" spans="1:11" ht="15" hidden="1" x14ac:dyDescent="0.25">
      <c r="A127" s="294"/>
      <c r="B127" s="294"/>
      <c r="C127" s="294"/>
      <c r="D127" s="294"/>
      <c r="E127" s="294"/>
      <c r="F127" s="294"/>
      <c r="G127" s="294"/>
      <c r="H127" s="294"/>
      <c r="I127" s="294"/>
      <c r="J127" s="294"/>
      <c r="K127" s="294"/>
    </row>
    <row r="128" spans="1:11" ht="15" hidden="1" x14ac:dyDescent="0.25">
      <c r="A128" s="294"/>
      <c r="B128" s="294"/>
      <c r="C128" s="294"/>
      <c r="D128" s="294"/>
      <c r="E128" s="294"/>
      <c r="F128" s="294"/>
      <c r="G128" s="294"/>
      <c r="H128" s="294"/>
      <c r="I128" s="294"/>
      <c r="J128" s="294"/>
      <c r="K128" s="294"/>
    </row>
    <row r="129" spans="1:11" ht="15" hidden="1" x14ac:dyDescent="0.25">
      <c r="A129" s="294"/>
      <c r="B129" s="294"/>
      <c r="C129" s="294"/>
      <c r="D129" s="294"/>
      <c r="E129" s="294"/>
      <c r="F129" s="294"/>
      <c r="G129" s="294"/>
      <c r="H129" s="294"/>
      <c r="I129" s="294"/>
      <c r="J129" s="294"/>
      <c r="K129" s="294"/>
    </row>
    <row r="130" spans="1:11" ht="15" hidden="1" x14ac:dyDescent="0.25">
      <c r="A130" s="294"/>
      <c r="B130" s="294"/>
      <c r="C130" s="294"/>
      <c r="D130" s="294"/>
      <c r="E130" s="294"/>
      <c r="F130" s="294"/>
      <c r="G130" s="294"/>
      <c r="H130" s="294"/>
      <c r="I130" s="294"/>
      <c r="J130" s="294"/>
      <c r="K130" s="294"/>
    </row>
    <row r="131" spans="1:11" ht="15" hidden="1" x14ac:dyDescent="0.25">
      <c r="A131" s="294"/>
      <c r="B131" s="294"/>
      <c r="C131" s="294"/>
      <c r="D131" s="294"/>
      <c r="E131" s="294"/>
      <c r="F131" s="294"/>
      <c r="G131" s="294"/>
      <c r="H131" s="294"/>
      <c r="I131" s="294"/>
      <c r="J131" s="294"/>
      <c r="K131" s="294"/>
    </row>
    <row r="132" spans="1:11" ht="15" hidden="1" x14ac:dyDescent="0.25">
      <c r="A132" s="294"/>
      <c r="B132" s="294"/>
      <c r="C132" s="294"/>
      <c r="D132" s="294"/>
      <c r="E132" s="294"/>
      <c r="F132" s="294"/>
      <c r="G132" s="294"/>
      <c r="H132" s="294"/>
      <c r="I132" s="294"/>
      <c r="J132" s="294"/>
      <c r="K132" s="294"/>
    </row>
    <row r="133" spans="1:11" ht="15" hidden="1" x14ac:dyDescent="0.25">
      <c r="A133" s="294"/>
      <c r="B133" s="294"/>
      <c r="C133" s="294"/>
      <c r="D133" s="294"/>
      <c r="E133" s="294"/>
      <c r="F133" s="294"/>
      <c r="G133" s="294"/>
      <c r="H133" s="294"/>
      <c r="I133" s="294"/>
      <c r="J133" s="294"/>
      <c r="K133" s="294"/>
    </row>
    <row r="134" spans="1:11" ht="15" hidden="1" x14ac:dyDescent="0.25">
      <c r="A134" s="294"/>
      <c r="B134" s="294"/>
      <c r="C134" s="294"/>
      <c r="D134" s="294"/>
      <c r="E134" s="294"/>
      <c r="F134" s="294"/>
      <c r="G134" s="294"/>
      <c r="H134" s="294"/>
      <c r="I134" s="294"/>
      <c r="J134" s="294"/>
      <c r="K134" s="294"/>
    </row>
    <row r="135" spans="1:11" ht="15" hidden="1" x14ac:dyDescent="0.25">
      <c r="A135" s="294"/>
      <c r="B135" s="294"/>
      <c r="C135" s="294"/>
      <c r="D135" s="294"/>
      <c r="E135" s="294"/>
      <c r="F135" s="294"/>
      <c r="G135" s="294"/>
      <c r="H135" s="294"/>
      <c r="I135" s="294"/>
      <c r="J135" s="294"/>
      <c r="K135" s="294"/>
    </row>
    <row r="136" spans="1:11" ht="15" hidden="1" x14ac:dyDescent="0.25">
      <c r="A136" s="294"/>
      <c r="B136" s="294"/>
      <c r="C136" s="294"/>
      <c r="D136" s="294"/>
      <c r="E136" s="294"/>
      <c r="F136" s="294"/>
      <c r="G136" s="294"/>
      <c r="H136" s="294"/>
      <c r="I136" s="294"/>
      <c r="J136" s="294"/>
      <c r="K136" s="294"/>
    </row>
    <row r="137" spans="1:11" ht="15" hidden="1" x14ac:dyDescent="0.25">
      <c r="A137" s="294"/>
      <c r="B137" s="294"/>
      <c r="C137" s="294"/>
      <c r="D137" s="294"/>
      <c r="E137" s="294"/>
      <c r="F137" s="294"/>
      <c r="G137" s="294"/>
      <c r="H137" s="294"/>
      <c r="I137" s="294"/>
      <c r="J137" s="294"/>
      <c r="K137" s="294"/>
    </row>
    <row r="138" spans="1:11" ht="15" hidden="1" x14ac:dyDescent="0.25">
      <c r="A138" s="294"/>
      <c r="B138" s="294"/>
      <c r="C138" s="294"/>
      <c r="D138" s="294"/>
      <c r="E138" s="294"/>
      <c r="F138" s="294"/>
      <c r="G138" s="294"/>
      <c r="H138" s="294"/>
      <c r="I138" s="294"/>
      <c r="J138" s="294"/>
      <c r="K138" s="294"/>
    </row>
    <row r="139" spans="1:11" ht="15" hidden="1" x14ac:dyDescent="0.25">
      <c r="A139" s="294"/>
      <c r="B139" s="294"/>
      <c r="C139" s="294"/>
      <c r="D139" s="294"/>
      <c r="E139" s="294"/>
      <c r="F139" s="294"/>
      <c r="G139" s="294"/>
      <c r="H139" s="294"/>
      <c r="I139" s="294"/>
      <c r="J139" s="294"/>
      <c r="K139" s="294"/>
    </row>
    <row r="140" spans="1:11" ht="15" hidden="1" x14ac:dyDescent="0.25">
      <c r="A140" s="294"/>
      <c r="B140" s="294"/>
      <c r="C140" s="294"/>
      <c r="D140" s="294"/>
      <c r="E140" s="294"/>
      <c r="F140" s="294"/>
      <c r="G140" s="294"/>
      <c r="H140" s="294"/>
      <c r="I140" s="294"/>
      <c r="J140" s="294"/>
      <c r="K140" s="294"/>
    </row>
    <row r="141" spans="1:11" ht="15" hidden="1" x14ac:dyDescent="0.25">
      <c r="A141" s="294"/>
      <c r="B141" s="294"/>
      <c r="C141" s="294"/>
      <c r="D141" s="294"/>
      <c r="E141" s="294"/>
      <c r="F141" s="294"/>
      <c r="G141" s="294"/>
      <c r="H141" s="294"/>
      <c r="I141" s="294"/>
      <c r="J141" s="294"/>
      <c r="K141" s="294"/>
    </row>
    <row r="142" spans="1:11" ht="15" hidden="1" x14ac:dyDescent="0.25">
      <c r="A142" s="294"/>
      <c r="B142" s="294"/>
      <c r="C142" s="294"/>
      <c r="D142" s="294"/>
      <c r="E142" s="294"/>
      <c r="F142" s="294"/>
      <c r="G142" s="294"/>
      <c r="H142" s="294"/>
      <c r="I142" s="294"/>
      <c r="J142" s="294"/>
      <c r="K142" s="294"/>
    </row>
    <row r="143" spans="1:11" ht="15" hidden="1" x14ac:dyDescent="0.25">
      <c r="A143" s="294"/>
      <c r="B143" s="294"/>
      <c r="C143" s="294"/>
      <c r="D143" s="294"/>
      <c r="E143" s="294"/>
      <c r="F143" s="294"/>
      <c r="G143" s="294"/>
      <c r="H143" s="294"/>
      <c r="I143" s="294"/>
      <c r="J143" s="294"/>
      <c r="K143" s="294"/>
    </row>
    <row r="144" spans="1:11" ht="15" hidden="1" x14ac:dyDescent="0.25">
      <c r="A144" s="294"/>
      <c r="B144" s="294"/>
      <c r="C144" s="294"/>
      <c r="D144" s="294"/>
      <c r="E144" s="294"/>
      <c r="F144" s="294"/>
      <c r="G144" s="294"/>
      <c r="H144" s="294"/>
      <c r="I144" s="294"/>
      <c r="J144" s="294"/>
      <c r="K144" s="294"/>
    </row>
    <row r="145" spans="1:11" ht="15" hidden="1" x14ac:dyDescent="0.25">
      <c r="A145" s="294"/>
      <c r="B145" s="294"/>
      <c r="C145" s="294"/>
      <c r="D145" s="294"/>
      <c r="E145" s="294"/>
      <c r="F145" s="294"/>
      <c r="G145" s="294"/>
      <c r="H145" s="294"/>
      <c r="I145" s="294"/>
      <c r="J145" s="294"/>
      <c r="K145" s="294"/>
    </row>
    <row r="146" spans="1:11" ht="15" hidden="1" x14ac:dyDescent="0.25">
      <c r="A146" s="294"/>
      <c r="B146" s="294"/>
      <c r="C146" s="294"/>
      <c r="D146" s="294"/>
      <c r="E146" s="294"/>
      <c r="F146" s="294"/>
      <c r="G146" s="294"/>
      <c r="H146" s="294"/>
      <c r="I146" s="294"/>
      <c r="J146" s="294"/>
      <c r="K146" s="294"/>
    </row>
    <row r="147" spans="1:11" ht="15" hidden="1" x14ac:dyDescent="0.25">
      <c r="A147" s="294"/>
      <c r="B147" s="294"/>
      <c r="C147" s="294"/>
      <c r="D147" s="294"/>
      <c r="E147" s="294"/>
      <c r="F147" s="294"/>
      <c r="G147" s="294"/>
      <c r="H147" s="294"/>
      <c r="I147" s="294"/>
      <c r="J147" s="294"/>
      <c r="K147" s="294"/>
    </row>
    <row r="148" spans="1:11" ht="15" hidden="1" x14ac:dyDescent="0.25">
      <c r="A148" s="294"/>
      <c r="B148" s="294"/>
      <c r="C148" s="294"/>
      <c r="D148" s="294"/>
      <c r="E148" s="294"/>
      <c r="F148" s="294"/>
      <c r="G148" s="294"/>
      <c r="H148" s="294"/>
      <c r="I148" s="294"/>
      <c r="J148" s="294"/>
      <c r="K148" s="294"/>
    </row>
    <row r="149" spans="1:11" ht="15" hidden="1" x14ac:dyDescent="0.25">
      <c r="A149" s="294"/>
      <c r="B149" s="294"/>
      <c r="C149" s="294"/>
      <c r="D149" s="294"/>
      <c r="E149" s="294"/>
      <c r="F149" s="294"/>
      <c r="G149" s="294"/>
      <c r="H149" s="294"/>
      <c r="I149" s="294"/>
      <c r="J149" s="294"/>
      <c r="K149" s="294"/>
    </row>
    <row r="150" spans="1:11" ht="15" hidden="1" x14ac:dyDescent="0.25">
      <c r="A150" s="294"/>
      <c r="B150" s="294"/>
      <c r="C150" s="294"/>
      <c r="D150" s="294"/>
      <c r="E150" s="294"/>
      <c r="F150" s="294"/>
      <c r="G150" s="294"/>
      <c r="H150" s="294"/>
      <c r="I150" s="294"/>
      <c r="J150" s="294"/>
      <c r="K150" s="294"/>
    </row>
    <row r="151" spans="1:11" ht="15" hidden="1" x14ac:dyDescent="0.25">
      <c r="A151" s="294"/>
      <c r="B151" s="294"/>
      <c r="C151" s="294"/>
      <c r="D151" s="294"/>
      <c r="E151" s="294"/>
      <c r="F151" s="294"/>
      <c r="G151" s="294"/>
      <c r="H151" s="294"/>
      <c r="I151" s="294"/>
      <c r="J151" s="294"/>
      <c r="K151" s="294"/>
    </row>
    <row r="152" spans="1:11" ht="15" hidden="1" x14ac:dyDescent="0.25">
      <c r="A152" s="294"/>
      <c r="B152" s="294"/>
      <c r="C152" s="294"/>
      <c r="D152" s="294"/>
      <c r="E152" s="294"/>
      <c r="F152" s="294"/>
      <c r="G152" s="294"/>
      <c r="H152" s="294"/>
      <c r="I152" s="294"/>
      <c r="J152" s="294"/>
      <c r="K152" s="294"/>
    </row>
    <row r="153" spans="1:11" ht="15" hidden="1" x14ac:dyDescent="0.25">
      <c r="A153" s="294"/>
      <c r="B153" s="294"/>
      <c r="C153" s="294"/>
      <c r="D153" s="294"/>
      <c r="E153" s="294"/>
      <c r="F153" s="294"/>
      <c r="G153" s="294"/>
      <c r="H153" s="294"/>
      <c r="I153" s="294"/>
      <c r="J153" s="294"/>
      <c r="K153" s="294"/>
    </row>
    <row r="154" spans="1:11" ht="15" hidden="1" x14ac:dyDescent="0.25">
      <c r="A154" s="294"/>
      <c r="B154" s="294"/>
      <c r="C154" s="294"/>
      <c r="D154" s="294"/>
      <c r="E154" s="294"/>
      <c r="F154" s="294"/>
      <c r="G154" s="294"/>
      <c r="H154" s="294"/>
      <c r="I154" s="294"/>
      <c r="J154" s="294"/>
      <c r="K154" s="294"/>
    </row>
    <row r="155" spans="1:11" ht="15" hidden="1" x14ac:dyDescent="0.25">
      <c r="A155" s="294"/>
      <c r="B155" s="294"/>
      <c r="C155" s="294"/>
      <c r="D155" s="294"/>
      <c r="E155" s="294"/>
      <c r="F155" s="294"/>
      <c r="G155" s="294"/>
      <c r="H155" s="294"/>
      <c r="I155" s="294"/>
      <c r="J155" s="294"/>
      <c r="K155" s="294"/>
    </row>
    <row r="156" spans="1:11" ht="15" hidden="1" x14ac:dyDescent="0.25">
      <c r="A156" s="294"/>
      <c r="B156" s="294"/>
      <c r="C156" s="294"/>
      <c r="D156" s="294"/>
      <c r="E156" s="294"/>
      <c r="F156" s="294"/>
      <c r="G156" s="294"/>
      <c r="H156" s="294"/>
      <c r="I156" s="294"/>
      <c r="J156" s="294"/>
      <c r="K156" s="294"/>
    </row>
    <row r="157" spans="1:11" ht="15" hidden="1" x14ac:dyDescent="0.25">
      <c r="A157" s="294"/>
      <c r="B157" s="294"/>
      <c r="C157" s="294"/>
      <c r="D157" s="294"/>
      <c r="E157" s="294"/>
      <c r="F157" s="294"/>
      <c r="G157" s="294"/>
      <c r="H157" s="294"/>
      <c r="I157" s="294"/>
      <c r="J157" s="294"/>
      <c r="K157" s="294"/>
    </row>
    <row r="158" spans="1:11" ht="15" hidden="1" x14ac:dyDescent="0.25">
      <c r="A158" s="294"/>
      <c r="B158" s="294"/>
      <c r="C158" s="294"/>
      <c r="D158" s="294"/>
      <c r="E158" s="294"/>
      <c r="F158" s="294"/>
      <c r="G158" s="294"/>
      <c r="H158" s="294"/>
      <c r="I158" s="294"/>
      <c r="J158" s="294"/>
      <c r="K158" s="294"/>
    </row>
    <row r="159" spans="1:11" ht="15" hidden="1" x14ac:dyDescent="0.25">
      <c r="A159" s="294"/>
      <c r="B159" s="294"/>
      <c r="C159" s="294"/>
      <c r="D159" s="294"/>
      <c r="E159" s="294"/>
      <c r="F159" s="294"/>
      <c r="G159" s="294"/>
      <c r="H159" s="294"/>
      <c r="I159" s="294"/>
      <c r="J159" s="294"/>
      <c r="K159" s="294"/>
    </row>
    <row r="160" spans="1:11" ht="15" hidden="1" x14ac:dyDescent="0.25">
      <c r="A160" s="294"/>
      <c r="B160" s="294"/>
      <c r="C160" s="294"/>
      <c r="D160" s="294"/>
      <c r="E160" s="294"/>
      <c r="F160" s="294"/>
      <c r="G160" s="294"/>
      <c r="H160" s="294"/>
      <c r="I160" s="294"/>
      <c r="J160" s="294"/>
      <c r="K160" s="294"/>
    </row>
    <row r="161" spans="1:11" ht="15" hidden="1" x14ac:dyDescent="0.25">
      <c r="A161" s="294"/>
      <c r="B161" s="294"/>
      <c r="C161" s="294"/>
      <c r="D161" s="294"/>
      <c r="E161" s="294"/>
      <c r="F161" s="294"/>
      <c r="G161" s="294"/>
      <c r="H161" s="294"/>
      <c r="I161" s="294"/>
      <c r="J161" s="294"/>
      <c r="K161" s="294"/>
    </row>
    <row r="162" spans="1:11" ht="15" hidden="1" x14ac:dyDescent="0.25">
      <c r="A162" s="294"/>
      <c r="B162" s="294"/>
      <c r="C162" s="294"/>
      <c r="D162" s="294"/>
      <c r="E162" s="294"/>
      <c r="F162" s="294"/>
      <c r="G162" s="294"/>
      <c r="H162" s="294"/>
      <c r="I162" s="294"/>
      <c r="J162" s="294"/>
      <c r="K162" s="294"/>
    </row>
    <row r="163" spans="1:11" ht="15" hidden="1" x14ac:dyDescent="0.25">
      <c r="A163" s="294"/>
      <c r="B163" s="294"/>
      <c r="C163" s="294"/>
      <c r="D163" s="294"/>
      <c r="E163" s="294"/>
      <c r="F163" s="294"/>
      <c r="G163" s="294"/>
      <c r="H163" s="294"/>
      <c r="I163" s="294"/>
      <c r="J163" s="294"/>
      <c r="K163" s="294"/>
    </row>
    <row r="164" spans="1:11" ht="15" hidden="1" x14ac:dyDescent="0.25">
      <c r="A164" s="294"/>
      <c r="B164" s="294"/>
      <c r="C164" s="294"/>
      <c r="D164" s="294"/>
      <c r="E164" s="294"/>
      <c r="F164" s="294"/>
      <c r="G164" s="294"/>
      <c r="H164" s="294"/>
      <c r="I164" s="294"/>
      <c r="J164" s="294"/>
      <c r="K164" s="294"/>
    </row>
    <row r="165" spans="1:11" ht="15" hidden="1" x14ac:dyDescent="0.25">
      <c r="A165" s="294"/>
      <c r="B165" s="294"/>
      <c r="C165" s="294"/>
      <c r="D165" s="294"/>
      <c r="E165" s="294"/>
      <c r="F165" s="294"/>
      <c r="G165" s="294"/>
      <c r="H165" s="294"/>
      <c r="I165" s="294"/>
      <c r="J165" s="294"/>
      <c r="K165" s="294"/>
    </row>
    <row r="166" spans="1:11" ht="15" hidden="1" x14ac:dyDescent="0.25">
      <c r="A166" s="294"/>
      <c r="B166" s="294"/>
      <c r="C166" s="294"/>
      <c r="D166" s="294"/>
      <c r="E166" s="294"/>
      <c r="F166" s="294"/>
      <c r="G166" s="294"/>
      <c r="H166" s="294"/>
      <c r="I166" s="294"/>
      <c r="J166" s="294"/>
      <c r="K166" s="294"/>
    </row>
    <row r="167" spans="1:11" ht="15" hidden="1" x14ac:dyDescent="0.25">
      <c r="A167" s="294"/>
      <c r="B167" s="294"/>
      <c r="C167" s="294"/>
      <c r="D167" s="294"/>
      <c r="E167" s="294"/>
      <c r="F167" s="294"/>
      <c r="G167" s="294"/>
      <c r="H167" s="294"/>
      <c r="I167" s="294"/>
      <c r="J167" s="294"/>
      <c r="K167" s="294"/>
    </row>
    <row r="168" spans="1:11" ht="15" hidden="1" x14ac:dyDescent="0.25">
      <c r="A168" s="294"/>
      <c r="B168" s="294"/>
      <c r="C168" s="294"/>
      <c r="D168" s="294"/>
      <c r="E168" s="294"/>
      <c r="F168" s="294"/>
      <c r="G168" s="294"/>
      <c r="H168" s="294"/>
      <c r="I168" s="294"/>
      <c r="J168" s="294"/>
      <c r="K168" s="294"/>
    </row>
    <row r="169" spans="1:11" ht="15" hidden="1" x14ac:dyDescent="0.25">
      <c r="A169" s="294"/>
      <c r="B169" s="294"/>
      <c r="C169" s="294"/>
      <c r="D169" s="294"/>
      <c r="E169" s="294"/>
      <c r="F169" s="294"/>
      <c r="G169" s="294"/>
      <c r="H169" s="294"/>
      <c r="I169" s="294"/>
      <c r="J169" s="294"/>
      <c r="K169" s="294"/>
    </row>
    <row r="170" spans="1:11" ht="15" hidden="1" x14ac:dyDescent="0.25">
      <c r="A170" s="294"/>
      <c r="B170" s="294"/>
      <c r="C170" s="294"/>
      <c r="D170" s="294"/>
      <c r="E170" s="294"/>
      <c r="F170" s="294"/>
      <c r="G170" s="294"/>
      <c r="H170" s="294"/>
      <c r="I170" s="294"/>
      <c r="J170" s="294"/>
      <c r="K170" s="294"/>
    </row>
    <row r="171" spans="1:11" ht="15" hidden="1" x14ac:dyDescent="0.25">
      <c r="A171" s="294"/>
      <c r="B171" s="294"/>
      <c r="C171" s="294"/>
      <c r="D171" s="294"/>
      <c r="E171" s="294"/>
      <c r="F171" s="294"/>
      <c r="G171" s="294"/>
      <c r="H171" s="294"/>
      <c r="I171" s="294"/>
      <c r="J171" s="294"/>
      <c r="K171" s="294"/>
    </row>
    <row r="172" spans="1:11" ht="15" hidden="1" x14ac:dyDescent="0.25">
      <c r="A172" s="294"/>
      <c r="B172" s="294"/>
      <c r="C172" s="294"/>
      <c r="D172" s="294"/>
      <c r="E172" s="294"/>
      <c r="F172" s="294"/>
      <c r="G172" s="294"/>
      <c r="H172" s="294"/>
      <c r="I172" s="294"/>
      <c r="J172" s="294"/>
      <c r="K172" s="294"/>
    </row>
    <row r="173" spans="1:11" ht="15" hidden="1" x14ac:dyDescent="0.25">
      <c r="A173" s="294"/>
      <c r="B173" s="294"/>
      <c r="C173" s="294"/>
      <c r="D173" s="294"/>
      <c r="E173" s="294"/>
      <c r="F173" s="294"/>
      <c r="G173" s="294"/>
      <c r="H173" s="294"/>
      <c r="I173" s="294"/>
      <c r="J173" s="294"/>
      <c r="K173" s="294"/>
    </row>
    <row r="174" spans="1:11" ht="15" hidden="1" x14ac:dyDescent="0.25">
      <c r="A174" s="294"/>
      <c r="B174" s="294"/>
      <c r="C174" s="294"/>
      <c r="D174" s="294"/>
      <c r="E174" s="294"/>
      <c r="F174" s="294"/>
      <c r="G174" s="294"/>
      <c r="H174" s="294"/>
      <c r="I174" s="294"/>
      <c r="J174" s="294"/>
      <c r="K174" s="294"/>
    </row>
    <row r="175" spans="1:11" ht="15" hidden="1" x14ac:dyDescent="0.25">
      <c r="A175" s="294"/>
      <c r="B175" s="294"/>
      <c r="C175" s="294"/>
      <c r="D175" s="294"/>
      <c r="E175" s="294"/>
      <c r="F175" s="294"/>
      <c r="G175" s="294"/>
      <c r="H175" s="294"/>
      <c r="I175" s="294"/>
      <c r="J175" s="294"/>
      <c r="K175" s="294"/>
    </row>
    <row r="176" spans="1:11" ht="15" hidden="1" x14ac:dyDescent="0.25">
      <c r="A176" s="294"/>
      <c r="B176" s="294"/>
      <c r="C176" s="294"/>
      <c r="D176" s="294"/>
      <c r="E176" s="294"/>
      <c r="F176" s="294"/>
      <c r="G176" s="294"/>
      <c r="H176" s="294"/>
      <c r="I176" s="294"/>
      <c r="J176" s="294"/>
      <c r="K176" s="294"/>
    </row>
    <row r="177" spans="1:11" ht="15" hidden="1" x14ac:dyDescent="0.25">
      <c r="A177" s="294"/>
      <c r="B177" s="294"/>
      <c r="C177" s="294"/>
      <c r="D177" s="294"/>
      <c r="E177" s="294"/>
      <c r="F177" s="294"/>
      <c r="G177" s="294"/>
      <c r="H177" s="294"/>
      <c r="I177" s="294"/>
      <c r="J177" s="294"/>
      <c r="K177" s="294"/>
    </row>
    <row r="178" spans="1:11" ht="15" hidden="1" x14ac:dyDescent="0.25">
      <c r="A178" s="294"/>
      <c r="B178" s="294"/>
      <c r="C178" s="294"/>
      <c r="D178" s="294"/>
      <c r="E178" s="294"/>
      <c r="F178" s="294"/>
      <c r="G178" s="294"/>
      <c r="H178" s="294"/>
      <c r="I178" s="294"/>
      <c r="J178" s="294"/>
      <c r="K178" s="294"/>
    </row>
    <row r="179" spans="1:11" ht="15" hidden="1" x14ac:dyDescent="0.25">
      <c r="A179" s="294"/>
      <c r="B179" s="294"/>
      <c r="C179" s="294"/>
      <c r="D179" s="294"/>
      <c r="E179" s="294"/>
      <c r="F179" s="294"/>
      <c r="G179" s="294"/>
      <c r="H179" s="294"/>
      <c r="I179" s="294"/>
      <c r="J179" s="294"/>
      <c r="K179" s="294"/>
    </row>
    <row r="180" spans="1:11" ht="15" hidden="1" x14ac:dyDescent="0.25">
      <c r="A180" s="294"/>
      <c r="B180" s="294"/>
      <c r="C180" s="294"/>
      <c r="D180" s="294"/>
      <c r="E180" s="294"/>
      <c r="F180" s="294"/>
      <c r="G180" s="294"/>
      <c r="H180" s="294"/>
      <c r="I180" s="294"/>
      <c r="J180" s="294"/>
      <c r="K180" s="294"/>
    </row>
    <row r="181" spans="1:11" ht="15" hidden="1" x14ac:dyDescent="0.25">
      <c r="A181" s="294"/>
      <c r="B181" s="294"/>
      <c r="C181" s="294"/>
      <c r="D181" s="294"/>
      <c r="E181" s="294"/>
      <c r="F181" s="294"/>
      <c r="G181" s="294"/>
      <c r="H181" s="294"/>
      <c r="I181" s="294"/>
      <c r="J181" s="294"/>
      <c r="K181" s="294"/>
    </row>
    <row r="182" spans="1:11" ht="15" hidden="1" x14ac:dyDescent="0.25">
      <c r="A182" s="294"/>
      <c r="B182" s="294"/>
      <c r="C182" s="294"/>
      <c r="D182" s="294"/>
      <c r="E182" s="294"/>
      <c r="F182" s="294"/>
      <c r="G182" s="294"/>
      <c r="H182" s="294"/>
      <c r="I182" s="294"/>
      <c r="J182" s="294"/>
      <c r="K182" s="294"/>
    </row>
    <row r="183" spans="1:11" ht="15" hidden="1" x14ac:dyDescent="0.25">
      <c r="A183" s="294"/>
      <c r="B183" s="294"/>
      <c r="C183" s="294"/>
      <c r="D183" s="294"/>
      <c r="E183" s="294"/>
      <c r="F183" s="294"/>
      <c r="G183" s="294"/>
      <c r="H183" s="294"/>
      <c r="I183" s="294"/>
      <c r="J183" s="294"/>
      <c r="K183" s="294"/>
    </row>
    <row r="184" spans="1:11" ht="15" hidden="1" x14ac:dyDescent="0.25">
      <c r="A184" s="294"/>
      <c r="B184" s="294"/>
      <c r="C184" s="294"/>
      <c r="D184" s="294"/>
      <c r="E184" s="294"/>
      <c r="F184" s="294"/>
      <c r="G184" s="294"/>
      <c r="H184" s="294"/>
      <c r="I184" s="294"/>
      <c r="J184" s="294"/>
      <c r="K184" s="294"/>
    </row>
    <row r="185" spans="1:11" ht="15" hidden="1" x14ac:dyDescent="0.25">
      <c r="A185" s="294"/>
      <c r="B185" s="294"/>
      <c r="C185" s="294"/>
      <c r="D185" s="294"/>
      <c r="E185" s="294"/>
      <c r="F185" s="294"/>
      <c r="G185" s="294"/>
      <c r="H185" s="294"/>
      <c r="I185" s="294"/>
      <c r="J185" s="294"/>
      <c r="K185" s="294"/>
    </row>
    <row r="186" spans="1:11" ht="15" hidden="1" x14ac:dyDescent="0.25">
      <c r="A186" s="294"/>
      <c r="B186" s="294"/>
      <c r="C186" s="294"/>
      <c r="D186" s="294"/>
      <c r="E186" s="294"/>
      <c r="F186" s="294"/>
      <c r="G186" s="294"/>
      <c r="H186" s="294"/>
      <c r="I186" s="294"/>
      <c r="J186" s="294"/>
      <c r="K186" s="294"/>
    </row>
    <row r="187" spans="1:11" ht="15" hidden="1" x14ac:dyDescent="0.25">
      <c r="A187" s="294"/>
      <c r="B187" s="294"/>
      <c r="C187" s="294"/>
      <c r="D187" s="294"/>
      <c r="E187" s="294"/>
      <c r="F187" s="294"/>
      <c r="G187" s="294"/>
      <c r="H187" s="294"/>
      <c r="I187" s="294"/>
      <c r="J187" s="294"/>
      <c r="K187" s="294"/>
    </row>
    <row r="188" spans="1:11" ht="15" hidden="1" x14ac:dyDescent="0.25">
      <c r="A188" s="294"/>
      <c r="B188" s="294"/>
      <c r="C188" s="294"/>
      <c r="D188" s="294"/>
      <c r="E188" s="294"/>
      <c r="F188" s="294"/>
      <c r="G188" s="294"/>
      <c r="H188" s="294"/>
      <c r="I188" s="294"/>
      <c r="J188" s="294"/>
      <c r="K188" s="294"/>
    </row>
    <row r="189" spans="1:11" ht="15" hidden="1" x14ac:dyDescent="0.25">
      <c r="A189" s="294"/>
      <c r="B189" s="294"/>
      <c r="C189" s="294"/>
      <c r="D189" s="294"/>
      <c r="E189" s="294"/>
      <c r="F189" s="294"/>
      <c r="G189" s="294"/>
      <c r="H189" s="294"/>
      <c r="I189" s="294"/>
      <c r="J189" s="294"/>
      <c r="K189" s="294"/>
    </row>
    <row r="190" spans="1:11" ht="15" hidden="1" x14ac:dyDescent="0.25">
      <c r="A190" s="294"/>
      <c r="B190" s="294"/>
      <c r="C190" s="294"/>
      <c r="D190" s="294"/>
      <c r="E190" s="294"/>
      <c r="F190" s="294"/>
      <c r="G190" s="294"/>
      <c r="H190" s="294"/>
      <c r="I190" s="294"/>
      <c r="J190" s="294"/>
      <c r="K190" s="294"/>
    </row>
    <row r="191" spans="1:11" ht="15" hidden="1" x14ac:dyDescent="0.25">
      <c r="A191" s="294"/>
      <c r="B191" s="294"/>
      <c r="C191" s="294"/>
      <c r="D191" s="294"/>
      <c r="E191" s="294"/>
      <c r="F191" s="294"/>
      <c r="G191" s="294"/>
      <c r="H191" s="294"/>
      <c r="I191" s="294"/>
      <c r="J191" s="294"/>
      <c r="K191" s="294"/>
    </row>
    <row r="192" spans="1:11" ht="15" hidden="1" x14ac:dyDescent="0.25">
      <c r="A192" s="294"/>
      <c r="B192" s="294"/>
      <c r="C192" s="294"/>
      <c r="D192" s="294"/>
      <c r="E192" s="294"/>
      <c r="F192" s="294"/>
      <c r="G192" s="294"/>
      <c r="H192" s="294"/>
      <c r="I192" s="294"/>
      <c r="J192" s="294"/>
      <c r="K192" s="294"/>
    </row>
    <row r="193" spans="1:11" ht="15" hidden="1" x14ac:dyDescent="0.25">
      <c r="A193" s="294"/>
      <c r="B193" s="294"/>
      <c r="C193" s="294"/>
      <c r="D193" s="294"/>
      <c r="E193" s="294"/>
      <c r="F193" s="294"/>
      <c r="G193" s="294"/>
      <c r="H193" s="294"/>
      <c r="I193" s="294"/>
      <c r="J193" s="294"/>
      <c r="K193" s="294"/>
    </row>
    <row r="194" spans="1:11" ht="15" hidden="1" x14ac:dyDescent="0.25">
      <c r="A194" s="294"/>
      <c r="B194" s="294"/>
      <c r="C194" s="294"/>
      <c r="D194" s="294"/>
      <c r="E194" s="294"/>
      <c r="F194" s="294"/>
      <c r="G194" s="294"/>
      <c r="H194" s="294"/>
      <c r="I194" s="294"/>
      <c r="J194" s="294"/>
      <c r="K194" s="294"/>
    </row>
    <row r="195" spans="1:11" ht="15" hidden="1" x14ac:dyDescent="0.25">
      <c r="A195" s="294"/>
      <c r="B195" s="294"/>
      <c r="C195" s="294"/>
      <c r="D195" s="294"/>
      <c r="E195" s="294"/>
      <c r="F195" s="294"/>
      <c r="G195" s="294"/>
      <c r="H195" s="294"/>
      <c r="I195" s="294"/>
      <c r="J195" s="294"/>
      <c r="K195" s="294"/>
    </row>
    <row r="196" spans="1:11" ht="15" hidden="1" x14ac:dyDescent="0.25">
      <c r="A196" s="294"/>
      <c r="B196" s="294"/>
      <c r="C196" s="294"/>
      <c r="D196" s="294"/>
      <c r="E196" s="294"/>
      <c r="F196" s="294"/>
      <c r="G196" s="294"/>
      <c r="H196" s="294"/>
      <c r="I196" s="294"/>
      <c r="J196" s="294"/>
      <c r="K196" s="294"/>
    </row>
    <row r="197" spans="1:11" ht="15" hidden="1" x14ac:dyDescent="0.25">
      <c r="A197" s="294"/>
      <c r="B197" s="294"/>
      <c r="C197" s="294"/>
      <c r="D197" s="294"/>
      <c r="E197" s="294"/>
      <c r="F197" s="294"/>
      <c r="G197" s="294"/>
      <c r="H197" s="294"/>
      <c r="I197" s="294"/>
      <c r="J197" s="294"/>
      <c r="K197" s="294"/>
    </row>
    <row r="198" spans="1:11" ht="15" hidden="1" x14ac:dyDescent="0.25">
      <c r="A198" s="294"/>
      <c r="B198" s="294"/>
      <c r="C198" s="294"/>
      <c r="D198" s="294"/>
      <c r="E198" s="294"/>
      <c r="F198" s="294"/>
      <c r="G198" s="294"/>
      <c r="H198" s="294"/>
      <c r="I198" s="294"/>
      <c r="J198" s="294"/>
      <c r="K198" s="294"/>
    </row>
    <row r="199" spans="1:11" ht="15" hidden="1" x14ac:dyDescent="0.25">
      <c r="A199" s="294"/>
      <c r="B199" s="294"/>
      <c r="C199" s="294"/>
      <c r="D199" s="294"/>
      <c r="E199" s="294"/>
      <c r="F199" s="294"/>
      <c r="G199" s="294"/>
      <c r="H199" s="294"/>
      <c r="I199" s="294"/>
      <c r="J199" s="294"/>
      <c r="K199" s="294"/>
    </row>
    <row r="200" spans="1:11" ht="15" hidden="1" x14ac:dyDescent="0.25">
      <c r="A200" s="294"/>
      <c r="B200" s="294"/>
      <c r="C200" s="294"/>
      <c r="D200" s="294"/>
      <c r="E200" s="294"/>
      <c r="F200" s="294"/>
      <c r="G200" s="294"/>
      <c r="H200" s="294"/>
      <c r="I200" s="294"/>
      <c r="J200" s="294"/>
      <c r="K200" s="294"/>
    </row>
    <row r="201" spans="1:11" ht="15" hidden="1" x14ac:dyDescent="0.25">
      <c r="A201" s="294"/>
      <c r="B201" s="294"/>
      <c r="C201" s="294"/>
      <c r="D201" s="294"/>
      <c r="E201" s="294"/>
      <c r="F201" s="294"/>
      <c r="G201" s="294"/>
      <c r="H201" s="294"/>
      <c r="I201" s="294"/>
      <c r="J201" s="294"/>
      <c r="K201" s="294"/>
    </row>
    <row r="202" spans="1:11" ht="15" hidden="1" x14ac:dyDescent="0.25">
      <c r="A202" s="294"/>
      <c r="B202" s="294"/>
      <c r="C202" s="294"/>
      <c r="D202" s="294"/>
      <c r="E202" s="294"/>
      <c r="F202" s="294"/>
      <c r="G202" s="294"/>
      <c r="H202" s="294"/>
      <c r="I202" s="294"/>
      <c r="J202" s="294"/>
      <c r="K202" s="294"/>
    </row>
    <row r="203" spans="1:11" ht="15" hidden="1" x14ac:dyDescent="0.25">
      <c r="A203" s="294"/>
      <c r="B203" s="294"/>
      <c r="C203" s="294"/>
      <c r="D203" s="294"/>
      <c r="E203" s="294"/>
      <c r="F203" s="294"/>
      <c r="G203" s="294"/>
      <c r="H203" s="294"/>
      <c r="I203" s="294"/>
      <c r="J203" s="294"/>
      <c r="K203" s="294"/>
    </row>
    <row r="204" spans="1:11" ht="15" hidden="1" x14ac:dyDescent="0.25">
      <c r="A204" s="294"/>
      <c r="B204" s="294"/>
      <c r="C204" s="294"/>
      <c r="D204" s="294"/>
      <c r="E204" s="294"/>
      <c r="F204" s="294"/>
      <c r="G204" s="294"/>
      <c r="H204" s="294"/>
      <c r="I204" s="294"/>
      <c r="J204" s="294"/>
      <c r="K204" s="294"/>
    </row>
    <row r="205" spans="1:11" ht="15" hidden="1" x14ac:dyDescent="0.25">
      <c r="A205" s="294"/>
      <c r="B205" s="294"/>
      <c r="C205" s="294"/>
      <c r="D205" s="294"/>
      <c r="E205" s="294"/>
      <c r="F205" s="294"/>
      <c r="G205" s="294"/>
      <c r="H205" s="294"/>
      <c r="I205" s="294"/>
      <c r="J205" s="294"/>
      <c r="K205" s="294"/>
    </row>
    <row r="206" spans="1:11" ht="15" hidden="1" x14ac:dyDescent="0.25">
      <c r="A206" s="294"/>
      <c r="B206" s="294"/>
      <c r="C206" s="294"/>
      <c r="D206" s="294"/>
      <c r="E206" s="294"/>
      <c r="F206" s="294"/>
      <c r="G206" s="294"/>
      <c r="H206" s="294"/>
      <c r="I206" s="294"/>
      <c r="J206" s="294"/>
      <c r="K206" s="294"/>
    </row>
    <row r="207" spans="1:11" ht="15" hidden="1" x14ac:dyDescent="0.25">
      <c r="A207" s="294"/>
      <c r="B207" s="294"/>
      <c r="C207" s="294"/>
      <c r="D207" s="294"/>
      <c r="E207" s="294"/>
      <c r="F207" s="294"/>
      <c r="G207" s="294"/>
      <c r="H207" s="294"/>
      <c r="I207" s="294"/>
      <c r="J207" s="294"/>
      <c r="K207" s="294"/>
    </row>
    <row r="208" spans="1:11" ht="15" hidden="1" x14ac:dyDescent="0.25">
      <c r="A208" s="294"/>
      <c r="B208" s="294"/>
      <c r="C208" s="294"/>
      <c r="D208" s="294"/>
      <c r="E208" s="294"/>
      <c r="F208" s="294"/>
      <c r="G208" s="294"/>
      <c r="H208" s="294"/>
      <c r="I208" s="294"/>
      <c r="J208" s="294"/>
      <c r="K208" s="294"/>
    </row>
    <row r="209" spans="1:11" ht="15" hidden="1" x14ac:dyDescent="0.25">
      <c r="A209" s="294"/>
      <c r="B209" s="294"/>
      <c r="C209" s="294"/>
      <c r="D209" s="294"/>
      <c r="E209" s="294"/>
      <c r="F209" s="294"/>
      <c r="G209" s="294"/>
      <c r="H209" s="294"/>
      <c r="I209" s="294"/>
      <c r="J209" s="294"/>
      <c r="K209" s="294"/>
    </row>
    <row r="210" spans="1:11" ht="15" hidden="1" x14ac:dyDescent="0.25">
      <c r="A210" s="294"/>
      <c r="B210" s="294"/>
      <c r="C210" s="294"/>
      <c r="D210" s="294"/>
      <c r="E210" s="294"/>
      <c r="F210" s="294"/>
      <c r="G210" s="294"/>
      <c r="H210" s="294"/>
      <c r="I210" s="294"/>
      <c r="J210" s="294"/>
      <c r="K210" s="294"/>
    </row>
    <row r="211" spans="1:11" ht="15" hidden="1" x14ac:dyDescent="0.25">
      <c r="A211" s="294"/>
      <c r="B211" s="294"/>
      <c r="C211" s="294"/>
      <c r="D211" s="294"/>
      <c r="E211" s="294"/>
      <c r="F211" s="294"/>
      <c r="G211" s="294"/>
      <c r="H211" s="294"/>
      <c r="I211" s="294"/>
      <c r="J211" s="294"/>
      <c r="K211" s="294"/>
    </row>
    <row r="212" spans="1:11" ht="15" hidden="1" x14ac:dyDescent="0.25">
      <c r="A212" s="294"/>
      <c r="B212" s="294"/>
      <c r="C212" s="294"/>
      <c r="D212" s="294"/>
      <c r="E212" s="294"/>
      <c r="F212" s="294"/>
      <c r="G212" s="294"/>
      <c r="H212" s="294"/>
      <c r="I212" s="294"/>
      <c r="J212" s="294"/>
      <c r="K212" s="294"/>
    </row>
    <row r="213" spans="1:11" ht="15" hidden="1" x14ac:dyDescent="0.25">
      <c r="A213" s="294"/>
      <c r="B213" s="294"/>
      <c r="C213" s="294"/>
      <c r="D213" s="294"/>
      <c r="E213" s="294"/>
      <c r="F213" s="294"/>
      <c r="G213" s="294"/>
      <c r="H213" s="294"/>
      <c r="I213" s="294"/>
      <c r="J213" s="294"/>
      <c r="K213" s="294"/>
    </row>
    <row r="214" spans="1:11" ht="15" hidden="1" x14ac:dyDescent="0.25">
      <c r="A214" s="294"/>
      <c r="B214" s="294"/>
      <c r="C214" s="294"/>
      <c r="D214" s="294"/>
      <c r="E214" s="294"/>
      <c r="F214" s="294"/>
      <c r="G214" s="294"/>
      <c r="H214" s="294"/>
      <c r="I214" s="294"/>
      <c r="J214" s="294"/>
      <c r="K214" s="294"/>
    </row>
    <row r="215" spans="1:11" ht="15" hidden="1" x14ac:dyDescent="0.25">
      <c r="A215" s="294"/>
      <c r="B215" s="294"/>
      <c r="C215" s="294"/>
      <c r="D215" s="294"/>
      <c r="E215" s="294"/>
      <c r="F215" s="294"/>
      <c r="G215" s="294"/>
      <c r="H215" s="294"/>
      <c r="I215" s="294"/>
      <c r="J215" s="294"/>
      <c r="K215" s="294"/>
    </row>
    <row r="216" spans="1:11" ht="15" hidden="1" x14ac:dyDescent="0.25">
      <c r="A216" s="294"/>
      <c r="B216" s="294"/>
      <c r="C216" s="294"/>
      <c r="D216" s="294"/>
      <c r="E216" s="294"/>
      <c r="F216" s="294"/>
      <c r="G216" s="294"/>
      <c r="H216" s="294"/>
      <c r="I216" s="294"/>
      <c r="J216" s="294"/>
      <c r="K216" s="294"/>
    </row>
    <row r="217" spans="1:11" ht="15" hidden="1" x14ac:dyDescent="0.25">
      <c r="A217" s="294"/>
      <c r="B217" s="294"/>
      <c r="C217" s="294"/>
      <c r="D217" s="294"/>
      <c r="E217" s="294"/>
      <c r="F217" s="294"/>
      <c r="G217" s="294"/>
      <c r="H217" s="294"/>
      <c r="I217" s="294"/>
      <c r="J217" s="294"/>
      <c r="K217" s="294"/>
    </row>
    <row r="218" spans="1:11" ht="15" hidden="1" x14ac:dyDescent="0.25">
      <c r="A218" s="294"/>
      <c r="B218" s="294"/>
      <c r="C218" s="294"/>
      <c r="D218" s="294"/>
      <c r="E218" s="294"/>
      <c r="F218" s="294"/>
      <c r="G218" s="294"/>
      <c r="H218" s="294"/>
      <c r="I218" s="294"/>
      <c r="J218" s="294"/>
      <c r="K218" s="294"/>
    </row>
    <row r="219" spans="1:11" ht="15" hidden="1" x14ac:dyDescent="0.25">
      <c r="A219" s="294"/>
      <c r="B219" s="294"/>
      <c r="C219" s="294"/>
      <c r="D219" s="294"/>
      <c r="E219" s="294"/>
      <c r="F219" s="294"/>
      <c r="G219" s="294"/>
      <c r="H219" s="294"/>
      <c r="I219" s="294"/>
      <c r="J219" s="294"/>
      <c r="K219" s="294"/>
    </row>
    <row r="220" spans="1:11" ht="15" hidden="1" x14ac:dyDescent="0.25">
      <c r="A220" s="294"/>
      <c r="B220" s="294"/>
      <c r="C220" s="294"/>
      <c r="D220" s="294"/>
      <c r="E220" s="294"/>
      <c r="F220" s="294"/>
      <c r="G220" s="294"/>
      <c r="H220" s="294"/>
      <c r="I220" s="294"/>
      <c r="J220" s="294"/>
      <c r="K220" s="294"/>
    </row>
    <row r="221" spans="1:11" ht="15" hidden="1" x14ac:dyDescent="0.25">
      <c r="A221" s="294"/>
      <c r="B221" s="294"/>
      <c r="C221" s="294"/>
      <c r="D221" s="294"/>
      <c r="E221" s="294"/>
      <c r="F221" s="294"/>
      <c r="G221" s="294"/>
      <c r="H221" s="294"/>
      <c r="I221" s="294"/>
      <c r="J221" s="294"/>
      <c r="K221" s="294"/>
    </row>
    <row r="222" spans="1:11" ht="15" hidden="1" x14ac:dyDescent="0.25">
      <c r="A222" s="294"/>
      <c r="B222" s="294"/>
      <c r="C222" s="294"/>
      <c r="D222" s="294"/>
      <c r="E222" s="294"/>
      <c r="F222" s="294"/>
      <c r="G222" s="294"/>
      <c r="H222" s="294"/>
      <c r="I222" s="294"/>
      <c r="J222" s="294"/>
      <c r="K222" s="294"/>
    </row>
    <row r="223" spans="1:11" ht="15" hidden="1" x14ac:dyDescent="0.25">
      <c r="A223" s="294"/>
      <c r="B223" s="294"/>
      <c r="C223" s="294"/>
      <c r="D223" s="294"/>
      <c r="E223" s="294"/>
      <c r="F223" s="294"/>
      <c r="G223" s="294"/>
      <c r="H223" s="294"/>
      <c r="I223" s="294"/>
      <c r="J223" s="294"/>
      <c r="K223" s="294"/>
    </row>
    <row r="224" spans="1:11" ht="15" hidden="1" x14ac:dyDescent="0.25">
      <c r="A224" s="294"/>
      <c r="B224" s="294"/>
      <c r="C224" s="294"/>
      <c r="D224" s="294"/>
      <c r="E224" s="294"/>
      <c r="F224" s="294"/>
      <c r="G224" s="294"/>
      <c r="H224" s="294"/>
      <c r="I224" s="294"/>
      <c r="J224" s="294"/>
      <c r="K224" s="294"/>
    </row>
    <row r="225" spans="1:11" ht="15" hidden="1" x14ac:dyDescent="0.25">
      <c r="A225" s="294"/>
      <c r="B225" s="294"/>
      <c r="C225" s="294"/>
      <c r="D225" s="294"/>
      <c r="E225" s="294"/>
      <c r="F225" s="294"/>
      <c r="G225" s="294"/>
      <c r="H225" s="294"/>
      <c r="I225" s="294"/>
      <c r="J225" s="294"/>
      <c r="K225" s="294"/>
    </row>
    <row r="226" spans="1:11" ht="15" hidden="1" x14ac:dyDescent="0.25">
      <c r="A226" s="294"/>
      <c r="B226" s="294"/>
      <c r="C226" s="294"/>
      <c r="D226" s="294"/>
      <c r="E226" s="294"/>
      <c r="F226" s="294"/>
      <c r="G226" s="294"/>
      <c r="H226" s="294"/>
      <c r="I226" s="294"/>
      <c r="J226" s="294"/>
      <c r="K226" s="294"/>
    </row>
    <row r="227" spans="1:11" ht="15" hidden="1" x14ac:dyDescent="0.25">
      <c r="A227" s="294"/>
      <c r="B227" s="294"/>
      <c r="C227" s="294"/>
      <c r="D227" s="294"/>
      <c r="E227" s="294"/>
      <c r="F227" s="294"/>
      <c r="G227" s="294"/>
      <c r="H227" s="294"/>
      <c r="I227" s="294"/>
      <c r="J227" s="294"/>
      <c r="K227" s="294"/>
    </row>
    <row r="228" spans="1:11" ht="15" hidden="1" x14ac:dyDescent="0.25">
      <c r="A228" s="294"/>
      <c r="B228" s="294"/>
      <c r="C228" s="294"/>
      <c r="D228" s="294"/>
      <c r="E228" s="294"/>
      <c r="F228" s="294"/>
      <c r="G228" s="294"/>
      <c r="H228" s="294"/>
      <c r="I228" s="294"/>
      <c r="J228" s="294"/>
      <c r="K228" s="294"/>
    </row>
    <row r="229" spans="1:11" ht="15" hidden="1" x14ac:dyDescent="0.25">
      <c r="A229" s="294"/>
      <c r="B229" s="294"/>
      <c r="C229" s="294"/>
      <c r="D229" s="294"/>
      <c r="E229" s="294"/>
      <c r="F229" s="294"/>
      <c r="G229" s="294"/>
      <c r="H229" s="294"/>
      <c r="I229" s="294"/>
      <c r="J229" s="294"/>
      <c r="K229" s="294"/>
    </row>
    <row r="230" spans="1:11" ht="15" hidden="1" x14ac:dyDescent="0.25">
      <c r="A230" s="294"/>
      <c r="B230" s="294"/>
      <c r="C230" s="294"/>
      <c r="D230" s="294"/>
      <c r="E230" s="294"/>
      <c r="F230" s="294"/>
      <c r="G230" s="294"/>
      <c r="H230" s="294"/>
      <c r="I230" s="294"/>
      <c r="J230" s="294"/>
      <c r="K230" s="294"/>
    </row>
    <row r="231" spans="1:11" ht="15" hidden="1" x14ac:dyDescent="0.25">
      <c r="A231" s="294"/>
      <c r="B231" s="294"/>
      <c r="C231" s="294"/>
      <c r="D231" s="294"/>
      <c r="E231" s="294"/>
      <c r="F231" s="294"/>
      <c r="G231" s="294"/>
      <c r="H231" s="294"/>
      <c r="I231" s="294"/>
      <c r="J231" s="294"/>
      <c r="K231" s="294"/>
    </row>
    <row r="232" spans="1:11" ht="15" hidden="1" x14ac:dyDescent="0.25">
      <c r="A232" s="294"/>
      <c r="B232" s="294"/>
      <c r="C232" s="294"/>
      <c r="D232" s="294"/>
      <c r="E232" s="294"/>
      <c r="F232" s="294"/>
      <c r="G232" s="294"/>
      <c r="H232" s="294"/>
      <c r="I232" s="294"/>
      <c r="J232" s="294"/>
      <c r="K232" s="294"/>
    </row>
    <row r="233" spans="1:11" ht="15" hidden="1" x14ac:dyDescent="0.25">
      <c r="A233" s="294"/>
      <c r="B233" s="294"/>
      <c r="C233" s="294"/>
      <c r="D233" s="294"/>
      <c r="E233" s="294"/>
      <c r="F233" s="294"/>
      <c r="G233" s="294"/>
      <c r="H233" s="294"/>
      <c r="I233" s="294"/>
      <c r="J233" s="294"/>
      <c r="K233" s="294"/>
    </row>
    <row r="234" spans="1:11" ht="15" hidden="1" x14ac:dyDescent="0.25">
      <c r="A234" s="294"/>
      <c r="B234" s="294"/>
      <c r="C234" s="294"/>
      <c r="D234" s="294"/>
      <c r="E234" s="294"/>
      <c r="F234" s="294"/>
      <c r="G234" s="294"/>
      <c r="H234" s="294"/>
      <c r="I234" s="294"/>
      <c r="J234" s="294"/>
      <c r="K234" s="294"/>
    </row>
    <row r="235" spans="1:11" ht="15" hidden="1" x14ac:dyDescent="0.25">
      <c r="A235" s="294"/>
      <c r="B235" s="294"/>
      <c r="C235" s="294"/>
      <c r="D235" s="294"/>
      <c r="E235" s="294"/>
      <c r="F235" s="294"/>
      <c r="G235" s="294"/>
      <c r="H235" s="294"/>
      <c r="I235" s="294"/>
      <c r="J235" s="294"/>
      <c r="K235" s="294"/>
    </row>
    <row r="236" spans="1:11" ht="15" hidden="1" x14ac:dyDescent="0.25">
      <c r="A236" s="294"/>
      <c r="B236" s="294"/>
      <c r="C236" s="294"/>
      <c r="D236" s="294"/>
      <c r="E236" s="294"/>
      <c r="F236" s="294"/>
      <c r="G236" s="294"/>
      <c r="H236" s="294"/>
      <c r="I236" s="294"/>
      <c r="J236" s="294"/>
      <c r="K236" s="294"/>
    </row>
    <row r="237" spans="1:11" ht="15" hidden="1" x14ac:dyDescent="0.25">
      <c r="A237" s="294"/>
      <c r="B237" s="294"/>
      <c r="C237" s="294"/>
      <c r="D237" s="294"/>
      <c r="E237" s="294"/>
      <c r="F237" s="294"/>
      <c r="G237" s="294"/>
      <c r="H237" s="294"/>
      <c r="I237" s="294"/>
      <c r="J237" s="294"/>
      <c r="K237" s="294"/>
    </row>
    <row r="238" spans="1:11" ht="15" hidden="1" x14ac:dyDescent="0.25">
      <c r="A238" s="294"/>
      <c r="B238" s="294"/>
      <c r="C238" s="294"/>
      <c r="D238" s="294"/>
      <c r="E238" s="294"/>
      <c r="F238" s="294"/>
      <c r="G238" s="294"/>
      <c r="H238" s="294"/>
      <c r="I238" s="294"/>
      <c r="J238" s="294"/>
      <c r="K238" s="294"/>
    </row>
    <row r="239" spans="1:11" ht="15" hidden="1" x14ac:dyDescent="0.25">
      <c r="A239" s="294"/>
      <c r="B239" s="294"/>
      <c r="C239" s="294"/>
      <c r="D239" s="294"/>
      <c r="E239" s="294"/>
      <c r="F239" s="294"/>
      <c r="G239" s="294"/>
      <c r="H239" s="294"/>
      <c r="I239" s="294"/>
      <c r="J239" s="294"/>
      <c r="K239" s="294"/>
    </row>
    <row r="240" spans="1:11" ht="15" hidden="1" x14ac:dyDescent="0.25">
      <c r="A240" s="294"/>
      <c r="B240" s="294"/>
      <c r="C240" s="294"/>
      <c r="D240" s="294"/>
      <c r="E240" s="294"/>
      <c r="F240" s="294"/>
      <c r="G240" s="294"/>
      <c r="H240" s="294"/>
      <c r="I240" s="294"/>
      <c r="J240" s="294"/>
      <c r="K240" s="294"/>
    </row>
    <row r="241" spans="1:11" ht="15" hidden="1" x14ac:dyDescent="0.25">
      <c r="A241" s="294"/>
      <c r="B241" s="294"/>
      <c r="C241" s="294"/>
      <c r="D241" s="294"/>
      <c r="E241" s="294"/>
      <c r="F241" s="294"/>
      <c r="G241" s="294"/>
      <c r="H241" s="294"/>
      <c r="I241" s="294"/>
      <c r="J241" s="294"/>
      <c r="K241" s="294"/>
    </row>
    <row r="242" spans="1:11" ht="15" hidden="1" x14ac:dyDescent="0.25">
      <c r="A242" s="294"/>
      <c r="B242" s="294"/>
      <c r="C242" s="294"/>
      <c r="D242" s="294"/>
      <c r="E242" s="294"/>
      <c r="F242" s="294"/>
      <c r="G242" s="294"/>
      <c r="H242" s="294"/>
      <c r="I242" s="294"/>
      <c r="J242" s="294"/>
      <c r="K242" s="294"/>
    </row>
    <row r="243" spans="1:11" ht="15" hidden="1" x14ac:dyDescent="0.25">
      <c r="A243" s="294"/>
      <c r="B243" s="294"/>
      <c r="C243" s="294"/>
      <c r="D243" s="294"/>
      <c r="E243" s="294"/>
      <c r="F243" s="294"/>
      <c r="G243" s="294"/>
      <c r="H243" s="294"/>
      <c r="I243" s="294"/>
      <c r="J243" s="294"/>
      <c r="K243" s="294"/>
    </row>
    <row r="244" spans="1:11" ht="15" hidden="1" x14ac:dyDescent="0.25">
      <c r="A244" s="294"/>
      <c r="B244" s="294"/>
      <c r="C244" s="294"/>
      <c r="D244" s="294"/>
      <c r="E244" s="294"/>
      <c r="F244" s="294"/>
      <c r="G244" s="294"/>
      <c r="H244" s="294"/>
      <c r="I244" s="294"/>
      <c r="J244" s="294"/>
      <c r="K244" s="294"/>
    </row>
    <row r="245" spans="1:11" ht="15" hidden="1" x14ac:dyDescent="0.25">
      <c r="A245" s="294"/>
      <c r="B245" s="294"/>
      <c r="C245" s="294"/>
      <c r="D245" s="294"/>
      <c r="E245" s="294"/>
      <c r="F245" s="294"/>
      <c r="G245" s="294"/>
      <c r="H245" s="294"/>
      <c r="I245" s="294"/>
      <c r="J245" s="294"/>
      <c r="K245" s="294"/>
    </row>
    <row r="246" spans="1:11" ht="15" hidden="1" x14ac:dyDescent="0.25">
      <c r="A246" s="294"/>
      <c r="B246" s="294"/>
      <c r="C246" s="294"/>
      <c r="D246" s="294"/>
      <c r="E246" s="294"/>
      <c r="F246" s="294"/>
      <c r="G246" s="294"/>
      <c r="H246" s="294"/>
      <c r="I246" s="294"/>
      <c r="J246" s="294"/>
      <c r="K246" s="294"/>
    </row>
    <row r="247" spans="1:11" ht="15" hidden="1" x14ac:dyDescent="0.25">
      <c r="A247" s="294"/>
      <c r="B247" s="294"/>
      <c r="C247" s="294"/>
      <c r="D247" s="294"/>
      <c r="E247" s="294"/>
      <c r="F247" s="294"/>
      <c r="G247" s="294"/>
      <c r="H247" s="294"/>
      <c r="I247" s="294"/>
      <c r="J247" s="294"/>
      <c r="K247" s="294"/>
    </row>
    <row r="248" spans="1:11" ht="15" hidden="1" x14ac:dyDescent="0.25">
      <c r="A248" s="294"/>
      <c r="B248" s="294"/>
      <c r="C248" s="294"/>
      <c r="D248" s="294"/>
      <c r="E248" s="294"/>
      <c r="F248" s="294"/>
      <c r="G248" s="294"/>
      <c r="H248" s="294"/>
      <c r="I248" s="294"/>
      <c r="J248" s="294"/>
      <c r="K248" s="294"/>
    </row>
    <row r="249" spans="1:11" ht="15" hidden="1" x14ac:dyDescent="0.25">
      <c r="A249" s="294"/>
      <c r="B249" s="294"/>
      <c r="C249" s="294"/>
      <c r="D249" s="294"/>
      <c r="E249" s="294"/>
      <c r="F249" s="294"/>
      <c r="G249" s="294"/>
      <c r="H249" s="294"/>
      <c r="I249" s="294"/>
      <c r="J249" s="294"/>
      <c r="K249" s="294"/>
    </row>
    <row r="250" spans="1:11" ht="15" hidden="1" x14ac:dyDescent="0.25">
      <c r="A250" s="294"/>
      <c r="B250" s="294"/>
      <c r="C250" s="294"/>
      <c r="D250" s="294"/>
      <c r="E250" s="294"/>
      <c r="F250" s="294"/>
      <c r="G250" s="294"/>
      <c r="H250" s="294"/>
      <c r="I250" s="294"/>
      <c r="J250" s="294"/>
      <c r="K250" s="294"/>
    </row>
    <row r="251" spans="1:11" ht="15" hidden="1" x14ac:dyDescent="0.25">
      <c r="A251" s="294"/>
      <c r="B251" s="294"/>
      <c r="C251" s="294"/>
      <c r="D251" s="294"/>
      <c r="E251" s="294"/>
      <c r="F251" s="294"/>
      <c r="G251" s="294"/>
      <c r="H251" s="294"/>
      <c r="I251" s="294"/>
      <c r="J251" s="294"/>
      <c r="K251" s="294"/>
    </row>
    <row r="252" spans="1:11" ht="15" hidden="1" x14ac:dyDescent="0.25">
      <c r="A252" s="294"/>
      <c r="B252" s="294"/>
      <c r="C252" s="294"/>
      <c r="D252" s="294"/>
      <c r="E252" s="294"/>
      <c r="F252" s="294"/>
      <c r="G252" s="294"/>
      <c r="H252" s="294"/>
      <c r="I252" s="294"/>
      <c r="J252" s="294"/>
      <c r="K252" s="294"/>
    </row>
    <row r="253" spans="1:11" ht="15" hidden="1" x14ac:dyDescent="0.25">
      <c r="A253" s="294"/>
      <c r="B253" s="294"/>
      <c r="C253" s="294"/>
      <c r="D253" s="294"/>
      <c r="E253" s="294"/>
      <c r="F253" s="294"/>
      <c r="G253" s="294"/>
      <c r="H253" s="294"/>
      <c r="I253" s="294"/>
      <c r="J253" s="294"/>
      <c r="K253" s="294"/>
    </row>
    <row r="254" spans="1:11" ht="15" hidden="1" x14ac:dyDescent="0.25">
      <c r="A254" s="294"/>
      <c r="B254" s="294"/>
      <c r="C254" s="294"/>
      <c r="D254" s="294"/>
      <c r="E254" s="294"/>
      <c r="F254" s="294"/>
      <c r="G254" s="294"/>
      <c r="H254" s="294"/>
      <c r="I254" s="294"/>
      <c r="J254" s="294"/>
      <c r="K254" s="294"/>
    </row>
    <row r="255" spans="1:11" ht="15" hidden="1" x14ac:dyDescent="0.25">
      <c r="A255" s="294"/>
      <c r="B255" s="294"/>
      <c r="C255" s="294"/>
      <c r="D255" s="294"/>
      <c r="E255" s="294"/>
      <c r="F255" s="294"/>
      <c r="G255" s="294"/>
      <c r="H255" s="294"/>
      <c r="I255" s="294"/>
      <c r="J255" s="294"/>
      <c r="K255" s="294"/>
    </row>
    <row r="256" spans="1:11" ht="15" hidden="1" x14ac:dyDescent="0.25">
      <c r="A256" s="294"/>
      <c r="B256" s="294"/>
      <c r="C256" s="294"/>
      <c r="D256" s="294"/>
      <c r="E256" s="294"/>
      <c r="F256" s="294"/>
      <c r="G256" s="294"/>
      <c r="H256" s="294"/>
      <c r="I256" s="294"/>
      <c r="J256" s="294"/>
      <c r="K256" s="294"/>
    </row>
    <row r="257" spans="1:11" ht="15" hidden="1" x14ac:dyDescent="0.25">
      <c r="A257" s="294"/>
      <c r="B257" s="294"/>
      <c r="C257" s="294"/>
      <c r="D257" s="294"/>
      <c r="E257" s="294"/>
      <c r="F257" s="294"/>
      <c r="G257" s="294"/>
      <c r="H257" s="294"/>
      <c r="I257" s="294"/>
      <c r="J257" s="294"/>
      <c r="K257" s="294"/>
    </row>
    <row r="258" spans="1:11" ht="15" hidden="1" x14ac:dyDescent="0.25">
      <c r="A258" s="294"/>
      <c r="B258" s="294"/>
      <c r="C258" s="294"/>
      <c r="D258" s="294"/>
      <c r="E258" s="294"/>
      <c r="F258" s="294"/>
      <c r="G258" s="294"/>
      <c r="H258" s="294"/>
      <c r="I258" s="294"/>
      <c r="J258" s="294"/>
      <c r="K258" s="294"/>
    </row>
    <row r="259" spans="1:11" ht="15" hidden="1" x14ac:dyDescent="0.25">
      <c r="A259" s="294"/>
      <c r="B259" s="294"/>
      <c r="C259" s="294"/>
      <c r="D259" s="294"/>
      <c r="E259" s="294"/>
      <c r="F259" s="294"/>
      <c r="G259" s="294"/>
      <c r="H259" s="294"/>
      <c r="I259" s="294"/>
      <c r="J259" s="294"/>
      <c r="K259" s="294"/>
    </row>
    <row r="260" spans="1:11" ht="15" hidden="1" x14ac:dyDescent="0.25">
      <c r="A260" s="294"/>
      <c r="B260" s="294"/>
      <c r="C260" s="294"/>
      <c r="D260" s="294"/>
      <c r="E260" s="294"/>
      <c r="F260" s="294"/>
      <c r="G260" s="294"/>
      <c r="H260" s="294"/>
      <c r="I260" s="294"/>
      <c r="J260" s="294"/>
      <c r="K260" s="294"/>
    </row>
    <row r="261" spans="1:11" ht="15" hidden="1" x14ac:dyDescent="0.25">
      <c r="A261" s="294"/>
      <c r="B261" s="294"/>
      <c r="C261" s="294"/>
      <c r="D261" s="294"/>
      <c r="E261" s="294"/>
      <c r="F261" s="294"/>
      <c r="G261" s="294"/>
      <c r="H261" s="294"/>
      <c r="I261" s="294"/>
      <c r="J261" s="294"/>
      <c r="K261" s="294"/>
    </row>
    <row r="262" spans="1:11" ht="15" hidden="1" x14ac:dyDescent="0.25">
      <c r="A262" s="294"/>
      <c r="B262" s="294"/>
      <c r="C262" s="294"/>
      <c r="D262" s="294"/>
      <c r="E262" s="294"/>
      <c r="F262" s="294"/>
      <c r="G262" s="294"/>
      <c r="H262" s="294"/>
      <c r="I262" s="294"/>
      <c r="J262" s="294"/>
      <c r="K262" s="294"/>
    </row>
    <row r="263" spans="1:11" ht="15" hidden="1" x14ac:dyDescent="0.25">
      <c r="A263" s="294"/>
      <c r="B263" s="294"/>
      <c r="C263" s="294"/>
      <c r="D263" s="294"/>
      <c r="E263" s="294"/>
      <c r="F263" s="294"/>
      <c r="G263" s="294"/>
      <c r="H263" s="294"/>
      <c r="I263" s="294"/>
      <c r="J263" s="294"/>
      <c r="K263" s="294"/>
    </row>
    <row r="264" spans="1:11" ht="15" hidden="1" x14ac:dyDescent="0.25">
      <c r="A264" s="294"/>
      <c r="B264" s="294"/>
      <c r="C264" s="294"/>
      <c r="D264" s="294"/>
      <c r="E264" s="294"/>
      <c r="F264" s="294"/>
      <c r="G264" s="294"/>
      <c r="H264" s="294"/>
      <c r="I264" s="294"/>
      <c r="J264" s="294"/>
      <c r="K264" s="294"/>
    </row>
    <row r="265" spans="1:11" ht="15" hidden="1" x14ac:dyDescent="0.25">
      <c r="A265" s="294"/>
      <c r="B265" s="294"/>
      <c r="C265" s="294"/>
      <c r="D265" s="294"/>
      <c r="E265" s="294"/>
      <c r="F265" s="294"/>
      <c r="G265" s="294"/>
      <c r="H265" s="294"/>
      <c r="I265" s="294"/>
      <c r="J265" s="294"/>
      <c r="K265" s="294"/>
    </row>
    <row r="266" spans="1:11" ht="15" hidden="1" x14ac:dyDescent="0.25">
      <c r="A266" s="294"/>
      <c r="B266" s="294"/>
      <c r="C266" s="294"/>
      <c r="D266" s="294"/>
      <c r="E266" s="294"/>
      <c r="F266" s="294"/>
      <c r="G266" s="294"/>
      <c r="H266" s="294"/>
      <c r="I266" s="294"/>
      <c r="J266" s="294"/>
      <c r="K266" s="294"/>
    </row>
    <row r="267" spans="1:11" ht="15" hidden="1" x14ac:dyDescent="0.25">
      <c r="A267" s="294"/>
      <c r="B267" s="294"/>
      <c r="C267" s="294"/>
      <c r="D267" s="294"/>
      <c r="E267" s="294"/>
      <c r="F267" s="294"/>
      <c r="G267" s="294"/>
      <c r="H267" s="294"/>
      <c r="I267" s="294"/>
      <c r="J267" s="294"/>
      <c r="K267" s="294"/>
    </row>
    <row r="268" spans="1:11" ht="15" hidden="1" x14ac:dyDescent="0.25">
      <c r="A268" s="294"/>
      <c r="B268" s="294"/>
      <c r="C268" s="294"/>
      <c r="D268" s="294"/>
      <c r="E268" s="294"/>
      <c r="F268" s="294"/>
      <c r="G268" s="294"/>
      <c r="H268" s="294"/>
      <c r="I268" s="294"/>
      <c r="J268" s="294"/>
      <c r="K268" s="294"/>
    </row>
    <row r="269" spans="1:11" ht="15" hidden="1" x14ac:dyDescent="0.25">
      <c r="A269" s="294"/>
      <c r="B269" s="294"/>
      <c r="C269" s="294"/>
      <c r="D269" s="294"/>
      <c r="E269" s="294"/>
      <c r="F269" s="294"/>
      <c r="G269" s="294"/>
      <c r="H269" s="294"/>
      <c r="I269" s="294"/>
      <c r="J269" s="294"/>
      <c r="K269" s="294"/>
    </row>
    <row r="270" spans="1:11" ht="15" hidden="1" x14ac:dyDescent="0.25">
      <c r="A270" s="294"/>
      <c r="B270" s="294"/>
      <c r="C270" s="294"/>
      <c r="D270" s="294"/>
      <c r="E270" s="294"/>
      <c r="F270" s="294"/>
      <c r="G270" s="294"/>
      <c r="H270" s="294"/>
      <c r="I270" s="294"/>
      <c r="J270" s="294"/>
      <c r="K270" s="294"/>
    </row>
    <row r="271" spans="1:11" ht="15" hidden="1" x14ac:dyDescent="0.25">
      <c r="A271" s="294"/>
      <c r="B271" s="294"/>
      <c r="C271" s="294"/>
      <c r="D271" s="294"/>
      <c r="E271" s="294"/>
      <c r="F271" s="294"/>
      <c r="G271" s="294"/>
      <c r="H271" s="294"/>
      <c r="I271" s="294"/>
      <c r="J271" s="294"/>
      <c r="K271" s="294"/>
    </row>
    <row r="272" spans="1:11" ht="15" hidden="1" x14ac:dyDescent="0.25">
      <c r="A272" s="294"/>
      <c r="B272" s="294"/>
      <c r="C272" s="294"/>
      <c r="D272" s="294"/>
      <c r="E272" s="294"/>
      <c r="F272" s="294"/>
      <c r="G272" s="294"/>
      <c r="H272" s="294"/>
      <c r="I272" s="294"/>
      <c r="J272" s="294"/>
      <c r="K272" s="294"/>
    </row>
    <row r="273" spans="1:11" ht="15" hidden="1" x14ac:dyDescent="0.25">
      <c r="A273" s="294"/>
      <c r="B273" s="294"/>
      <c r="C273" s="294"/>
      <c r="D273" s="294"/>
      <c r="E273" s="294"/>
      <c r="F273" s="294"/>
      <c r="G273" s="294"/>
      <c r="H273" s="294"/>
      <c r="I273" s="294"/>
      <c r="J273" s="294"/>
      <c r="K273" s="294"/>
    </row>
    <row r="274" spans="1:11" ht="15" hidden="1" x14ac:dyDescent="0.25">
      <c r="A274" s="294"/>
      <c r="B274" s="294"/>
      <c r="C274" s="294"/>
      <c r="D274" s="294"/>
      <c r="E274" s="294"/>
      <c r="F274" s="294"/>
      <c r="G274" s="294"/>
      <c r="H274" s="294"/>
      <c r="I274" s="294"/>
      <c r="J274" s="294"/>
      <c r="K274" s="294"/>
    </row>
    <row r="275" spans="1:11" ht="15" hidden="1" x14ac:dyDescent="0.25">
      <c r="A275" s="294"/>
      <c r="B275" s="294"/>
      <c r="C275" s="294"/>
      <c r="D275" s="294"/>
      <c r="E275" s="294"/>
      <c r="F275" s="294"/>
      <c r="G275" s="294"/>
      <c r="H275" s="294"/>
      <c r="I275" s="294"/>
      <c r="J275" s="294"/>
      <c r="K275" s="294"/>
    </row>
    <row r="276" spans="1:11" ht="15" hidden="1" x14ac:dyDescent="0.25">
      <c r="A276" s="294"/>
      <c r="B276" s="294"/>
      <c r="C276" s="294"/>
      <c r="D276" s="294"/>
      <c r="E276" s="294"/>
      <c r="F276" s="294"/>
      <c r="G276" s="294"/>
      <c r="H276" s="294"/>
      <c r="I276" s="294"/>
      <c r="J276" s="294"/>
      <c r="K276" s="294"/>
    </row>
    <row r="277" spans="1:11" ht="15" hidden="1" x14ac:dyDescent="0.25">
      <c r="A277" s="294"/>
      <c r="B277" s="294"/>
      <c r="C277" s="294"/>
      <c r="D277" s="294"/>
      <c r="E277" s="294"/>
      <c r="F277" s="294"/>
      <c r="G277" s="294"/>
      <c r="H277" s="294"/>
      <c r="I277" s="294"/>
      <c r="J277" s="294"/>
      <c r="K277" s="294"/>
    </row>
    <row r="278" spans="1:11" ht="15" hidden="1" x14ac:dyDescent="0.25">
      <c r="A278" s="294"/>
      <c r="B278" s="294"/>
      <c r="C278" s="294"/>
      <c r="D278" s="294"/>
      <c r="E278" s="294"/>
      <c r="F278" s="294"/>
      <c r="G278" s="294"/>
      <c r="H278" s="294"/>
      <c r="I278" s="294"/>
      <c r="J278" s="294"/>
      <c r="K278" s="294"/>
    </row>
    <row r="279" spans="1:11" ht="15" hidden="1" x14ac:dyDescent="0.25">
      <c r="A279" s="294"/>
      <c r="B279" s="294"/>
      <c r="C279" s="294"/>
      <c r="D279" s="294"/>
      <c r="E279" s="294"/>
      <c r="F279" s="294"/>
      <c r="G279" s="294"/>
      <c r="H279" s="294"/>
      <c r="I279" s="294"/>
      <c r="J279" s="294"/>
      <c r="K279" s="294"/>
    </row>
    <row r="280" spans="1:11" ht="15" hidden="1" x14ac:dyDescent="0.25">
      <c r="A280" s="294"/>
      <c r="B280" s="294"/>
      <c r="C280" s="294"/>
      <c r="D280" s="294"/>
      <c r="E280" s="294"/>
      <c r="F280" s="294"/>
      <c r="G280" s="294"/>
      <c r="H280" s="294"/>
      <c r="I280" s="294"/>
      <c r="J280" s="294"/>
      <c r="K280" s="294"/>
    </row>
    <row r="281" spans="1:11" ht="15" hidden="1" x14ac:dyDescent="0.25">
      <c r="A281" s="294"/>
      <c r="B281" s="294"/>
      <c r="C281" s="294"/>
      <c r="D281" s="294"/>
      <c r="E281" s="294"/>
      <c r="F281" s="294"/>
      <c r="G281" s="294"/>
      <c r="H281" s="294"/>
      <c r="I281" s="294"/>
      <c r="J281" s="294"/>
      <c r="K281" s="294"/>
    </row>
    <row r="282" spans="1:11" ht="15" hidden="1" x14ac:dyDescent="0.25">
      <c r="A282" s="294"/>
      <c r="B282" s="294"/>
      <c r="C282" s="294"/>
      <c r="D282" s="294"/>
      <c r="E282" s="294"/>
      <c r="F282" s="294"/>
      <c r="G282" s="294"/>
      <c r="H282" s="294"/>
      <c r="I282" s="294"/>
      <c r="J282" s="294"/>
      <c r="K282" s="294"/>
    </row>
    <row r="283" spans="1:11" ht="15" hidden="1" x14ac:dyDescent="0.25">
      <c r="A283" s="294"/>
      <c r="B283" s="294"/>
      <c r="C283" s="294"/>
      <c r="D283" s="294"/>
      <c r="E283" s="294"/>
      <c r="F283" s="294"/>
      <c r="G283" s="294"/>
      <c r="H283" s="294"/>
      <c r="I283" s="294"/>
      <c r="J283" s="294"/>
      <c r="K283" s="294"/>
    </row>
    <row r="284" spans="1:11" ht="15" hidden="1" x14ac:dyDescent="0.25">
      <c r="A284" s="294"/>
      <c r="B284" s="294"/>
      <c r="C284" s="294"/>
      <c r="D284" s="294"/>
      <c r="E284" s="294"/>
      <c r="F284" s="294"/>
      <c r="G284" s="294"/>
      <c r="H284" s="294"/>
      <c r="I284" s="294"/>
      <c r="J284" s="294"/>
      <c r="K284" s="294"/>
    </row>
    <row r="285" spans="1:11" ht="15" hidden="1" x14ac:dyDescent="0.25">
      <c r="A285" s="294"/>
      <c r="B285" s="294"/>
      <c r="C285" s="294"/>
      <c r="D285" s="294"/>
      <c r="E285" s="294"/>
      <c r="F285" s="294"/>
      <c r="G285" s="294"/>
      <c r="H285" s="294"/>
      <c r="I285" s="294"/>
      <c r="J285" s="294"/>
      <c r="K285" s="294"/>
    </row>
    <row r="286" spans="1:11" ht="15" hidden="1" x14ac:dyDescent="0.25">
      <c r="A286" s="294"/>
      <c r="B286" s="294"/>
      <c r="C286" s="294"/>
      <c r="D286" s="294"/>
      <c r="E286" s="294"/>
      <c r="F286" s="294"/>
      <c r="G286" s="294"/>
      <c r="H286" s="294"/>
      <c r="I286" s="294"/>
      <c r="J286" s="294"/>
      <c r="K286" s="294"/>
    </row>
    <row r="287" spans="1:11" ht="15" hidden="1" x14ac:dyDescent="0.25">
      <c r="A287" s="294"/>
      <c r="B287" s="294"/>
      <c r="C287" s="294"/>
      <c r="D287" s="294"/>
      <c r="E287" s="294"/>
      <c r="F287" s="294"/>
      <c r="G287" s="294"/>
      <c r="H287" s="294"/>
      <c r="I287" s="294"/>
      <c r="J287" s="294"/>
      <c r="K287" s="294"/>
    </row>
    <row r="288" spans="1:11" ht="15" hidden="1" x14ac:dyDescent="0.25">
      <c r="A288" s="294"/>
      <c r="B288" s="294"/>
      <c r="C288" s="294"/>
      <c r="D288" s="294"/>
      <c r="E288" s="294"/>
      <c r="F288" s="294"/>
      <c r="G288" s="294"/>
      <c r="H288" s="294"/>
      <c r="I288" s="294"/>
      <c r="J288" s="294"/>
      <c r="K288" s="294"/>
    </row>
    <row r="289" spans="1:11" ht="15" hidden="1" x14ac:dyDescent="0.25">
      <c r="A289" s="294"/>
      <c r="B289" s="294"/>
      <c r="C289" s="294"/>
      <c r="D289" s="294"/>
      <c r="E289" s="294"/>
      <c r="F289" s="294"/>
      <c r="G289" s="294"/>
      <c r="H289" s="294"/>
      <c r="I289" s="294"/>
      <c r="J289" s="294"/>
      <c r="K289" s="294"/>
    </row>
    <row r="290" spans="1:11" ht="15" hidden="1" x14ac:dyDescent="0.25">
      <c r="A290" s="294"/>
      <c r="B290" s="294"/>
      <c r="C290" s="294"/>
      <c r="D290" s="294"/>
      <c r="E290" s="294"/>
      <c r="F290" s="294"/>
      <c r="G290" s="294"/>
      <c r="H290" s="294"/>
      <c r="I290" s="294"/>
      <c r="J290" s="294"/>
      <c r="K290" s="294"/>
    </row>
    <row r="291" spans="1:11" ht="15" hidden="1" x14ac:dyDescent="0.25">
      <c r="A291" s="294"/>
      <c r="B291" s="294"/>
      <c r="C291" s="294"/>
      <c r="D291" s="294"/>
      <c r="E291" s="294"/>
      <c r="F291" s="294"/>
      <c r="G291" s="294"/>
      <c r="H291" s="294"/>
      <c r="I291" s="294"/>
      <c r="J291" s="294"/>
      <c r="K291" s="294"/>
    </row>
    <row r="292" spans="1:11" ht="15" hidden="1" x14ac:dyDescent="0.25">
      <c r="A292" s="294"/>
      <c r="B292" s="294"/>
      <c r="C292" s="294"/>
      <c r="D292" s="294"/>
      <c r="E292" s="294"/>
      <c r="F292" s="294"/>
      <c r="G292" s="294"/>
      <c r="H292" s="294"/>
      <c r="I292" s="294"/>
      <c r="J292" s="294"/>
      <c r="K292" s="294"/>
    </row>
    <row r="293" spans="1:11" ht="15" hidden="1" x14ac:dyDescent="0.25">
      <c r="A293" s="294"/>
      <c r="B293" s="294"/>
      <c r="C293" s="294"/>
      <c r="D293" s="294"/>
      <c r="E293" s="294"/>
      <c r="F293" s="294"/>
      <c r="G293" s="294"/>
      <c r="H293" s="294"/>
      <c r="I293" s="294"/>
      <c r="J293" s="294"/>
      <c r="K293" s="294"/>
    </row>
    <row r="294" spans="1:11" ht="15" hidden="1" x14ac:dyDescent="0.25">
      <c r="A294" s="294"/>
      <c r="B294" s="294"/>
      <c r="C294" s="294"/>
      <c r="D294" s="294"/>
      <c r="E294" s="294"/>
      <c r="F294" s="294"/>
      <c r="G294" s="294"/>
      <c r="H294" s="294"/>
      <c r="I294" s="294"/>
      <c r="J294" s="294"/>
      <c r="K294" s="294"/>
    </row>
    <row r="295" spans="1:11" ht="15" hidden="1" x14ac:dyDescent="0.25">
      <c r="A295" s="294"/>
      <c r="B295" s="294"/>
      <c r="C295" s="294"/>
      <c r="D295" s="294"/>
      <c r="E295" s="294"/>
      <c r="F295" s="294"/>
      <c r="G295" s="294"/>
      <c r="H295" s="294"/>
      <c r="I295" s="294"/>
      <c r="J295" s="294"/>
      <c r="K295" s="294"/>
    </row>
    <row r="296" spans="1:11" ht="15" hidden="1" x14ac:dyDescent="0.25">
      <c r="A296" s="294"/>
      <c r="B296" s="294"/>
      <c r="C296" s="294"/>
      <c r="D296" s="294"/>
      <c r="E296" s="294"/>
      <c r="F296" s="294"/>
      <c r="G296" s="294"/>
      <c r="H296" s="294"/>
      <c r="I296" s="294"/>
      <c r="J296" s="294"/>
      <c r="K296" s="294"/>
    </row>
    <row r="297" spans="1:11" ht="15" hidden="1" x14ac:dyDescent="0.25">
      <c r="A297" s="294"/>
      <c r="B297" s="294"/>
      <c r="C297" s="294"/>
      <c r="D297" s="294"/>
      <c r="E297" s="294"/>
      <c r="F297" s="294"/>
      <c r="G297" s="294"/>
      <c r="H297" s="294"/>
      <c r="I297" s="294"/>
      <c r="J297" s="294"/>
      <c r="K297" s="294"/>
    </row>
    <row r="298" spans="1:11" ht="15" hidden="1" x14ac:dyDescent="0.25">
      <c r="A298" s="294"/>
      <c r="B298" s="294"/>
      <c r="C298" s="294"/>
      <c r="D298" s="294"/>
      <c r="E298" s="294"/>
      <c r="F298" s="294"/>
      <c r="G298" s="294"/>
      <c r="H298" s="294"/>
      <c r="I298" s="294"/>
      <c r="J298" s="294"/>
      <c r="K298" s="294"/>
    </row>
    <row r="299" spans="1:11" ht="15" hidden="1" x14ac:dyDescent="0.25">
      <c r="A299" s="294"/>
      <c r="B299" s="294"/>
      <c r="C299" s="294"/>
      <c r="D299" s="294"/>
      <c r="E299" s="294"/>
      <c r="F299" s="294"/>
      <c r="G299" s="294"/>
      <c r="H299" s="294"/>
      <c r="I299" s="294"/>
      <c r="J299" s="294"/>
      <c r="K299" s="294"/>
    </row>
    <row r="300" spans="1:11" ht="15" hidden="1" x14ac:dyDescent="0.25">
      <c r="A300" s="294"/>
      <c r="B300" s="294"/>
      <c r="C300" s="294"/>
      <c r="D300" s="294"/>
      <c r="E300" s="294"/>
      <c r="F300" s="294"/>
      <c r="G300" s="294"/>
      <c r="H300" s="294"/>
      <c r="I300" s="294"/>
      <c r="J300" s="294"/>
      <c r="K300" s="294"/>
    </row>
    <row r="301" spans="1:11" ht="15" hidden="1" x14ac:dyDescent="0.25">
      <c r="A301" s="294"/>
      <c r="B301" s="294"/>
      <c r="C301" s="294"/>
      <c r="D301" s="294"/>
      <c r="E301" s="294"/>
      <c r="F301" s="294"/>
      <c r="G301" s="294"/>
      <c r="H301" s="294"/>
      <c r="I301" s="294"/>
      <c r="J301" s="294"/>
      <c r="K301" s="294"/>
    </row>
    <row r="302" spans="1:11" ht="15" hidden="1" x14ac:dyDescent="0.25">
      <c r="A302" s="294"/>
      <c r="B302" s="294"/>
      <c r="C302" s="294"/>
      <c r="D302" s="294"/>
      <c r="E302" s="294"/>
      <c r="F302" s="294"/>
      <c r="G302" s="294"/>
      <c r="H302" s="294"/>
      <c r="I302" s="294"/>
      <c r="J302" s="294"/>
      <c r="K302" s="294"/>
    </row>
    <row r="303" spans="1:11" ht="15" hidden="1" x14ac:dyDescent="0.25">
      <c r="A303" s="294"/>
      <c r="B303" s="294"/>
      <c r="C303" s="294"/>
      <c r="D303" s="294"/>
      <c r="E303" s="294"/>
      <c r="F303" s="294"/>
      <c r="G303" s="294"/>
      <c r="H303" s="294"/>
      <c r="I303" s="294"/>
      <c r="J303" s="294"/>
      <c r="K303" s="294"/>
    </row>
    <row r="304" spans="1:11" ht="15" hidden="1" x14ac:dyDescent="0.25">
      <c r="A304" s="294"/>
      <c r="B304" s="294"/>
      <c r="C304" s="294"/>
      <c r="D304" s="294"/>
      <c r="E304" s="294"/>
      <c r="F304" s="294"/>
      <c r="G304" s="294"/>
      <c r="H304" s="294"/>
      <c r="I304" s="294"/>
      <c r="J304" s="294"/>
      <c r="K304" s="294"/>
    </row>
    <row r="305" spans="1:11" ht="15" hidden="1" x14ac:dyDescent="0.25">
      <c r="A305" s="294"/>
      <c r="B305" s="294"/>
      <c r="C305" s="294"/>
      <c r="D305" s="294"/>
      <c r="E305" s="294"/>
      <c r="F305" s="294"/>
      <c r="G305" s="294"/>
      <c r="H305" s="294"/>
      <c r="I305" s="294"/>
      <c r="J305" s="294"/>
      <c r="K305" s="294"/>
    </row>
    <row r="306" spans="1:11" ht="15" hidden="1" x14ac:dyDescent="0.25">
      <c r="A306" s="294"/>
      <c r="B306" s="294"/>
      <c r="C306" s="294"/>
      <c r="D306" s="294"/>
      <c r="E306" s="294"/>
      <c r="F306" s="294"/>
      <c r="G306" s="294"/>
      <c r="H306" s="294"/>
      <c r="I306" s="294"/>
      <c r="J306" s="294"/>
      <c r="K306" s="294"/>
    </row>
    <row r="307" spans="1:11" ht="15" hidden="1" x14ac:dyDescent="0.25">
      <c r="A307" s="294"/>
      <c r="B307" s="294"/>
      <c r="C307" s="294"/>
      <c r="D307" s="294"/>
      <c r="E307" s="294"/>
      <c r="F307" s="294"/>
      <c r="G307" s="294"/>
      <c r="H307" s="294"/>
      <c r="I307" s="294"/>
      <c r="J307" s="294"/>
      <c r="K307" s="294"/>
    </row>
    <row r="308" spans="1:11" ht="15" hidden="1" x14ac:dyDescent="0.25">
      <c r="A308" s="294"/>
      <c r="B308" s="294"/>
      <c r="C308" s="294"/>
      <c r="D308" s="294"/>
      <c r="E308" s="294"/>
      <c r="F308" s="294"/>
      <c r="G308" s="294"/>
      <c r="H308" s="294"/>
      <c r="I308" s="294"/>
      <c r="J308" s="294"/>
      <c r="K308" s="294"/>
    </row>
    <row r="309" spans="1:11" ht="15" hidden="1" x14ac:dyDescent="0.25">
      <c r="A309" s="294"/>
      <c r="B309" s="294"/>
      <c r="C309" s="294"/>
      <c r="D309" s="294"/>
      <c r="E309" s="294"/>
      <c r="F309" s="294"/>
      <c r="G309" s="294"/>
      <c r="H309" s="294"/>
      <c r="I309" s="294"/>
      <c r="J309" s="294"/>
      <c r="K309" s="294"/>
    </row>
    <row r="310" spans="1:11" ht="15" hidden="1" x14ac:dyDescent="0.25">
      <c r="A310" s="294"/>
      <c r="B310" s="294"/>
      <c r="C310" s="294"/>
      <c r="D310" s="294"/>
      <c r="E310" s="294"/>
      <c r="F310" s="294"/>
      <c r="G310" s="294"/>
      <c r="H310" s="294"/>
      <c r="I310" s="294"/>
      <c r="J310" s="294"/>
      <c r="K310" s="294"/>
    </row>
    <row r="311" spans="1:11" ht="15" hidden="1" x14ac:dyDescent="0.25">
      <c r="A311" s="294"/>
      <c r="B311" s="294"/>
      <c r="C311" s="294"/>
      <c r="D311" s="294"/>
      <c r="E311" s="294"/>
      <c r="F311" s="294"/>
      <c r="G311" s="294"/>
      <c r="H311" s="294"/>
      <c r="I311" s="294"/>
      <c r="J311" s="294"/>
      <c r="K311" s="294"/>
    </row>
    <row r="312" spans="1:11" ht="15" hidden="1" x14ac:dyDescent="0.25">
      <c r="A312" s="294"/>
      <c r="B312" s="294"/>
      <c r="C312" s="294"/>
      <c r="D312" s="294"/>
      <c r="E312" s="294"/>
      <c r="F312" s="294"/>
      <c r="G312" s="294"/>
      <c r="H312" s="294"/>
      <c r="I312" s="294"/>
      <c r="J312" s="294"/>
      <c r="K312" s="294"/>
    </row>
    <row r="313" spans="1:11" ht="15" hidden="1" x14ac:dyDescent="0.25">
      <c r="A313" s="294"/>
      <c r="B313" s="294"/>
      <c r="C313" s="294"/>
      <c r="D313" s="294"/>
      <c r="E313" s="294"/>
      <c r="F313" s="294"/>
      <c r="G313" s="294"/>
      <c r="H313" s="294"/>
      <c r="I313" s="294"/>
      <c r="J313" s="294"/>
      <c r="K313" s="294"/>
    </row>
    <row r="314" spans="1:11" ht="15" hidden="1" x14ac:dyDescent="0.25">
      <c r="A314" s="294"/>
      <c r="B314" s="294"/>
      <c r="C314" s="294"/>
      <c r="D314" s="294"/>
      <c r="E314" s="294"/>
      <c r="F314" s="294"/>
      <c r="G314" s="294"/>
      <c r="H314" s="294"/>
      <c r="I314" s="294"/>
      <c r="J314" s="294"/>
      <c r="K314" s="294"/>
    </row>
    <row r="315" spans="1:11" ht="15" hidden="1" x14ac:dyDescent="0.25">
      <c r="A315" s="294"/>
      <c r="B315" s="294"/>
      <c r="C315" s="294"/>
      <c r="D315" s="294"/>
      <c r="E315" s="294"/>
      <c r="F315" s="294"/>
      <c r="G315" s="294"/>
      <c r="H315" s="294"/>
      <c r="I315" s="294"/>
      <c r="J315" s="294"/>
      <c r="K315" s="294"/>
    </row>
    <row r="316" spans="1:11" ht="15" hidden="1" x14ac:dyDescent="0.25">
      <c r="A316" s="294"/>
      <c r="B316" s="294"/>
      <c r="C316" s="294"/>
      <c r="D316" s="294"/>
      <c r="E316" s="294"/>
      <c r="F316" s="294"/>
      <c r="G316" s="294"/>
      <c r="H316" s="294"/>
      <c r="I316" s="294"/>
      <c r="J316" s="294"/>
      <c r="K316" s="294"/>
    </row>
    <row r="317" spans="1:11" ht="15" hidden="1" x14ac:dyDescent="0.25">
      <c r="A317" s="294"/>
      <c r="B317" s="294"/>
      <c r="C317" s="294"/>
      <c r="D317" s="294"/>
      <c r="E317" s="294"/>
      <c r="F317" s="294"/>
      <c r="G317" s="294"/>
      <c r="H317" s="294"/>
      <c r="I317" s="294"/>
      <c r="J317" s="294"/>
      <c r="K317" s="294"/>
    </row>
    <row r="318" spans="1:11" ht="15" hidden="1" x14ac:dyDescent="0.25">
      <c r="A318" s="294"/>
      <c r="B318" s="294"/>
      <c r="C318" s="294"/>
      <c r="D318" s="294"/>
      <c r="E318" s="294"/>
      <c r="F318" s="294"/>
      <c r="G318" s="294"/>
      <c r="H318" s="294"/>
      <c r="I318" s="294"/>
      <c r="J318" s="294"/>
      <c r="K318" s="294"/>
    </row>
    <row r="319" spans="1:11" ht="15" hidden="1" x14ac:dyDescent="0.25">
      <c r="A319" s="294"/>
      <c r="B319" s="294"/>
      <c r="C319" s="294"/>
      <c r="D319" s="294"/>
      <c r="E319" s="294"/>
      <c r="F319" s="294"/>
      <c r="G319" s="294"/>
      <c r="H319" s="294"/>
      <c r="I319" s="294"/>
      <c r="J319" s="294"/>
      <c r="K319" s="294"/>
    </row>
    <row r="320" spans="1:11" ht="15" hidden="1" x14ac:dyDescent="0.25">
      <c r="A320" s="294"/>
      <c r="B320" s="294"/>
      <c r="C320" s="294"/>
      <c r="D320" s="294"/>
      <c r="E320" s="294"/>
      <c r="F320" s="294"/>
      <c r="G320" s="294"/>
      <c r="H320" s="294"/>
      <c r="I320" s="294"/>
      <c r="J320" s="294"/>
      <c r="K320" s="294"/>
    </row>
    <row r="321" spans="1:11" ht="15" hidden="1" x14ac:dyDescent="0.25">
      <c r="A321" s="294"/>
      <c r="B321" s="294"/>
      <c r="C321" s="294"/>
      <c r="D321" s="294"/>
      <c r="E321" s="294"/>
      <c r="F321" s="294"/>
      <c r="G321" s="294"/>
      <c r="H321" s="294"/>
      <c r="I321" s="294"/>
      <c r="J321" s="294"/>
      <c r="K321" s="294"/>
    </row>
    <row r="322" spans="1:11" ht="15" hidden="1" x14ac:dyDescent="0.25">
      <c r="A322" s="294"/>
      <c r="B322" s="294"/>
      <c r="C322" s="294"/>
      <c r="D322" s="294"/>
      <c r="E322" s="294"/>
      <c r="F322" s="294"/>
      <c r="G322" s="294"/>
      <c r="H322" s="294"/>
      <c r="I322" s="294"/>
      <c r="J322" s="294"/>
      <c r="K322" s="294"/>
    </row>
    <row r="323" spans="1:11" ht="15" hidden="1" x14ac:dyDescent="0.25">
      <c r="A323" s="294"/>
      <c r="B323" s="294"/>
      <c r="C323" s="294"/>
      <c r="D323" s="294"/>
      <c r="E323" s="294"/>
      <c r="F323" s="294"/>
      <c r="G323" s="294"/>
      <c r="H323" s="294"/>
      <c r="I323" s="294"/>
      <c r="J323" s="294"/>
      <c r="K323" s="294"/>
    </row>
    <row r="324" spans="1:11" ht="15" hidden="1" x14ac:dyDescent="0.25">
      <c r="A324" s="294"/>
      <c r="B324" s="294"/>
      <c r="C324" s="294"/>
      <c r="D324" s="294"/>
      <c r="E324" s="294"/>
      <c r="F324" s="294"/>
      <c r="G324" s="294"/>
      <c r="H324" s="294"/>
      <c r="I324" s="294"/>
      <c r="J324" s="294"/>
      <c r="K324" s="294"/>
    </row>
    <row r="325" spans="1:11" ht="15" hidden="1" x14ac:dyDescent="0.25">
      <c r="A325" s="294"/>
      <c r="B325" s="294"/>
      <c r="C325" s="294"/>
      <c r="D325" s="294"/>
      <c r="E325" s="294"/>
      <c r="F325" s="294"/>
      <c r="G325" s="294"/>
      <c r="H325" s="294"/>
      <c r="I325" s="294"/>
      <c r="J325" s="294"/>
      <c r="K325" s="294"/>
    </row>
    <row r="326" spans="1:11" ht="15" hidden="1" x14ac:dyDescent="0.25">
      <c r="A326" s="294"/>
      <c r="B326" s="294"/>
      <c r="C326" s="294"/>
      <c r="D326" s="294"/>
      <c r="E326" s="294"/>
      <c r="F326" s="294"/>
      <c r="G326" s="294"/>
      <c r="H326" s="294"/>
      <c r="I326" s="294"/>
      <c r="J326" s="294"/>
      <c r="K326" s="294"/>
    </row>
    <row r="327" spans="1:11" ht="15" hidden="1" x14ac:dyDescent="0.25">
      <c r="A327" s="294"/>
      <c r="B327" s="294"/>
      <c r="C327" s="294"/>
      <c r="D327" s="294"/>
      <c r="E327" s="294"/>
      <c r="F327" s="294"/>
      <c r="G327" s="294"/>
      <c r="H327" s="294"/>
      <c r="I327" s="294"/>
      <c r="J327" s="294"/>
      <c r="K327" s="294"/>
    </row>
    <row r="328" spans="1:11" ht="15" hidden="1" x14ac:dyDescent="0.25">
      <c r="A328" s="294"/>
      <c r="B328" s="294"/>
      <c r="C328" s="294"/>
      <c r="D328" s="294"/>
      <c r="E328" s="294"/>
      <c r="F328" s="294"/>
      <c r="G328" s="294"/>
      <c r="H328" s="294"/>
      <c r="I328" s="294"/>
      <c r="J328" s="294"/>
      <c r="K328" s="294"/>
    </row>
    <row r="329" spans="1:11" ht="15" hidden="1" x14ac:dyDescent="0.25">
      <c r="A329" s="294"/>
      <c r="B329" s="294"/>
      <c r="C329" s="294"/>
      <c r="D329" s="294"/>
      <c r="E329" s="294"/>
      <c r="F329" s="294"/>
      <c r="G329" s="294"/>
      <c r="H329" s="294"/>
      <c r="I329" s="294"/>
      <c r="J329" s="294"/>
      <c r="K329" s="294"/>
    </row>
    <row r="330" spans="1:11" ht="15" hidden="1" x14ac:dyDescent="0.25">
      <c r="A330" s="294"/>
      <c r="B330" s="294"/>
      <c r="C330" s="294"/>
      <c r="D330" s="294"/>
      <c r="E330" s="294"/>
      <c r="F330" s="294"/>
      <c r="G330" s="294"/>
      <c r="H330" s="294"/>
      <c r="I330" s="294"/>
      <c r="J330" s="294"/>
      <c r="K330" s="294"/>
    </row>
    <row r="331" spans="1:11" ht="15" hidden="1" x14ac:dyDescent="0.25">
      <c r="A331" s="294"/>
      <c r="B331" s="294"/>
      <c r="C331" s="294"/>
      <c r="D331" s="294"/>
      <c r="E331" s="294"/>
      <c r="F331" s="294"/>
      <c r="G331" s="294"/>
      <c r="H331" s="294"/>
      <c r="I331" s="294"/>
      <c r="J331" s="294"/>
      <c r="K331" s="294"/>
    </row>
    <row r="332" spans="1:11" ht="15" hidden="1" x14ac:dyDescent="0.25">
      <c r="A332" s="294"/>
      <c r="B332" s="294"/>
      <c r="C332" s="294"/>
      <c r="D332" s="294"/>
      <c r="E332" s="294"/>
      <c r="F332" s="294"/>
      <c r="G332" s="294"/>
      <c r="H332" s="294"/>
      <c r="I332" s="294"/>
      <c r="J332" s="294"/>
      <c r="K332" s="294"/>
    </row>
    <row r="333" spans="1:11" ht="15" hidden="1" x14ac:dyDescent="0.25">
      <c r="A333" s="294"/>
      <c r="B333" s="294"/>
      <c r="C333" s="294"/>
      <c r="D333" s="294"/>
      <c r="E333" s="294"/>
      <c r="F333" s="294"/>
      <c r="G333" s="294"/>
      <c r="H333" s="294"/>
      <c r="I333" s="294"/>
      <c r="J333" s="294"/>
      <c r="K333" s="294"/>
    </row>
    <row r="334" spans="1:11" ht="15" hidden="1" x14ac:dyDescent="0.25">
      <c r="A334" s="294"/>
      <c r="B334" s="294"/>
      <c r="C334" s="294"/>
      <c r="D334" s="294"/>
      <c r="E334" s="294"/>
      <c r="F334" s="294"/>
      <c r="G334" s="294"/>
      <c r="H334" s="294"/>
      <c r="I334" s="294"/>
      <c r="J334" s="294"/>
      <c r="K334" s="294"/>
    </row>
    <row r="335" spans="1:11" ht="15" hidden="1" x14ac:dyDescent="0.25">
      <c r="A335" s="294"/>
      <c r="B335" s="294"/>
      <c r="C335" s="294"/>
      <c r="D335" s="294"/>
      <c r="E335" s="294"/>
      <c r="F335" s="294"/>
      <c r="G335" s="294"/>
      <c r="H335" s="294"/>
      <c r="I335" s="294"/>
      <c r="J335" s="294"/>
      <c r="K335" s="294"/>
    </row>
    <row r="336" spans="1:11" ht="15" hidden="1" x14ac:dyDescent="0.25">
      <c r="A336" s="294"/>
      <c r="B336" s="294"/>
      <c r="C336" s="294"/>
      <c r="D336" s="294"/>
      <c r="E336" s="294"/>
      <c r="F336" s="294"/>
      <c r="G336" s="294"/>
      <c r="H336" s="294"/>
      <c r="I336" s="294"/>
      <c r="J336" s="294"/>
      <c r="K336" s="294"/>
    </row>
    <row r="337" spans="1:11" ht="15" hidden="1" x14ac:dyDescent="0.25">
      <c r="A337" s="294"/>
      <c r="B337" s="294"/>
      <c r="C337" s="294"/>
      <c r="D337" s="294"/>
      <c r="E337" s="294"/>
      <c r="F337" s="294"/>
      <c r="G337" s="294"/>
      <c r="H337" s="294"/>
      <c r="I337" s="294"/>
      <c r="J337" s="294"/>
      <c r="K337" s="294"/>
    </row>
    <row r="338" spans="1:11" ht="15" hidden="1" x14ac:dyDescent="0.25">
      <c r="A338" s="294"/>
      <c r="B338" s="294"/>
      <c r="C338" s="294"/>
      <c r="D338" s="294"/>
      <c r="E338" s="294"/>
      <c r="F338" s="294"/>
      <c r="G338" s="294"/>
      <c r="H338" s="294"/>
      <c r="I338" s="294"/>
      <c r="J338" s="294"/>
      <c r="K338" s="294"/>
    </row>
    <row r="339" spans="1:11" ht="15" hidden="1" x14ac:dyDescent="0.25">
      <c r="A339" s="294"/>
      <c r="B339" s="294"/>
      <c r="C339" s="294"/>
      <c r="D339" s="294"/>
      <c r="E339" s="294"/>
      <c r="F339" s="294"/>
      <c r="G339" s="294"/>
      <c r="H339" s="294"/>
      <c r="I339" s="294"/>
      <c r="J339" s="294"/>
      <c r="K339" s="294"/>
    </row>
    <row r="340" spans="1:11" ht="15" hidden="1" x14ac:dyDescent="0.25">
      <c r="A340" s="294"/>
      <c r="B340" s="294"/>
      <c r="C340" s="294"/>
      <c r="D340" s="294"/>
      <c r="E340" s="294"/>
      <c r="F340" s="294"/>
      <c r="G340" s="294"/>
      <c r="H340" s="294"/>
      <c r="I340" s="294"/>
      <c r="J340" s="294"/>
      <c r="K340" s="294"/>
    </row>
    <row r="341" spans="1:11" ht="15" hidden="1" x14ac:dyDescent="0.25">
      <c r="A341" s="294"/>
      <c r="B341" s="294"/>
      <c r="C341" s="294"/>
      <c r="D341" s="294"/>
      <c r="E341" s="294"/>
      <c r="F341" s="294"/>
      <c r="G341" s="294"/>
      <c r="H341" s="294"/>
      <c r="I341" s="294"/>
      <c r="J341" s="294"/>
      <c r="K341" s="294"/>
    </row>
    <row r="342" spans="1:11" ht="15" hidden="1" x14ac:dyDescent="0.25">
      <c r="A342" s="294"/>
      <c r="B342" s="294"/>
      <c r="C342" s="294"/>
      <c r="D342" s="294"/>
      <c r="E342" s="294"/>
      <c r="F342" s="294"/>
      <c r="G342" s="294"/>
      <c r="H342" s="294"/>
      <c r="I342" s="294"/>
      <c r="J342" s="294"/>
      <c r="K342" s="294"/>
    </row>
    <row r="343" spans="1:11" ht="15" hidden="1" x14ac:dyDescent="0.25">
      <c r="A343" s="294"/>
      <c r="B343" s="294"/>
      <c r="C343" s="294"/>
      <c r="D343" s="294"/>
      <c r="E343" s="294"/>
      <c r="F343" s="294"/>
      <c r="G343" s="294"/>
      <c r="H343" s="294"/>
      <c r="I343" s="294"/>
      <c r="J343" s="294"/>
      <c r="K343" s="294"/>
    </row>
    <row r="344" spans="1:11" ht="15" hidden="1" x14ac:dyDescent="0.25">
      <c r="A344" s="294"/>
      <c r="B344" s="294"/>
      <c r="C344" s="294"/>
      <c r="D344" s="294"/>
      <c r="E344" s="294"/>
      <c r="F344" s="294"/>
      <c r="G344" s="294"/>
      <c r="H344" s="294"/>
      <c r="I344" s="294"/>
      <c r="J344" s="294"/>
      <c r="K344" s="294"/>
    </row>
    <row r="345" spans="1:11" ht="15" hidden="1" x14ac:dyDescent="0.25">
      <c r="A345" s="294"/>
      <c r="B345" s="294"/>
      <c r="C345" s="294"/>
      <c r="D345" s="294"/>
      <c r="E345" s="294"/>
      <c r="F345" s="294"/>
      <c r="G345" s="294"/>
      <c r="H345" s="294"/>
      <c r="I345" s="294"/>
      <c r="J345" s="294"/>
      <c r="K345" s="294"/>
    </row>
    <row r="346" spans="1:11" ht="15" hidden="1" x14ac:dyDescent="0.25">
      <c r="A346" s="294"/>
      <c r="B346" s="294"/>
      <c r="C346" s="294"/>
      <c r="D346" s="294"/>
      <c r="E346" s="294"/>
      <c r="F346" s="294"/>
      <c r="G346" s="294"/>
      <c r="H346" s="294"/>
      <c r="I346" s="294"/>
      <c r="J346" s="294"/>
      <c r="K346" s="294"/>
    </row>
    <row r="347" spans="1:11" ht="15" hidden="1" x14ac:dyDescent="0.25">
      <c r="A347" s="294"/>
      <c r="B347" s="294"/>
      <c r="C347" s="294"/>
      <c r="D347" s="294"/>
      <c r="E347" s="294"/>
      <c r="F347" s="294"/>
      <c r="G347" s="294"/>
      <c r="H347" s="294"/>
      <c r="I347" s="294"/>
      <c r="J347" s="294"/>
      <c r="K347" s="294"/>
    </row>
    <row r="348" spans="1:11" ht="15" hidden="1" x14ac:dyDescent="0.25">
      <c r="A348" s="294"/>
      <c r="B348" s="294"/>
      <c r="C348" s="294"/>
      <c r="D348" s="294"/>
      <c r="E348" s="294"/>
      <c r="F348" s="294"/>
      <c r="G348" s="294"/>
      <c r="H348" s="294"/>
      <c r="I348" s="294"/>
      <c r="J348" s="294"/>
      <c r="K348" s="294"/>
    </row>
    <row r="349" spans="1:11" ht="15" hidden="1" x14ac:dyDescent="0.25">
      <c r="A349" s="294"/>
      <c r="B349" s="294"/>
      <c r="C349" s="294"/>
      <c r="D349" s="294"/>
      <c r="E349" s="294"/>
      <c r="F349" s="294"/>
      <c r="G349" s="294"/>
      <c r="H349" s="294"/>
      <c r="I349" s="294"/>
      <c r="J349" s="294"/>
      <c r="K349" s="294"/>
    </row>
    <row r="350" spans="1:11" ht="15" hidden="1" x14ac:dyDescent="0.25">
      <c r="A350" s="294"/>
      <c r="B350" s="294"/>
      <c r="C350" s="294"/>
      <c r="D350" s="294"/>
      <c r="E350" s="294"/>
      <c r="F350" s="294"/>
      <c r="G350" s="294"/>
      <c r="H350" s="294"/>
      <c r="I350" s="294"/>
      <c r="J350" s="294"/>
      <c r="K350" s="294"/>
    </row>
    <row r="351" spans="1:11" ht="15" hidden="1" x14ac:dyDescent="0.25">
      <c r="A351" s="294"/>
      <c r="B351" s="294"/>
      <c r="C351" s="294"/>
      <c r="D351" s="294"/>
      <c r="E351" s="294"/>
      <c r="F351" s="294"/>
      <c r="G351" s="294"/>
      <c r="H351" s="294"/>
      <c r="I351" s="294"/>
      <c r="J351" s="294"/>
      <c r="K351" s="294"/>
    </row>
    <row r="352" spans="1:11" ht="15" hidden="1" x14ac:dyDescent="0.25">
      <c r="A352" s="294"/>
      <c r="B352" s="294"/>
      <c r="C352" s="294"/>
      <c r="D352" s="294"/>
      <c r="E352" s="294"/>
      <c r="F352" s="294"/>
      <c r="G352" s="294"/>
      <c r="H352" s="294"/>
      <c r="I352" s="294"/>
      <c r="J352" s="294"/>
      <c r="K352" s="294"/>
    </row>
    <row r="353" spans="1:11" ht="15" hidden="1" x14ac:dyDescent="0.25">
      <c r="A353" s="294"/>
      <c r="B353" s="294"/>
      <c r="C353" s="294"/>
      <c r="D353" s="294"/>
      <c r="E353" s="294"/>
      <c r="F353" s="294"/>
      <c r="G353" s="294"/>
      <c r="H353" s="294"/>
      <c r="I353" s="294"/>
      <c r="J353" s="294"/>
      <c r="K353" s="294"/>
    </row>
    <row r="354" spans="1:11" ht="15" hidden="1" x14ac:dyDescent="0.25">
      <c r="A354" s="294"/>
      <c r="B354" s="294"/>
      <c r="C354" s="294"/>
      <c r="D354" s="294"/>
      <c r="E354" s="294"/>
      <c r="F354" s="294"/>
      <c r="G354" s="294"/>
      <c r="H354" s="294"/>
      <c r="I354" s="294"/>
      <c r="J354" s="294"/>
      <c r="K354" s="294"/>
    </row>
    <row r="355" spans="1:11" ht="15" hidden="1" x14ac:dyDescent="0.25">
      <c r="A355" s="294"/>
      <c r="B355" s="294"/>
      <c r="C355" s="294"/>
      <c r="D355" s="294"/>
      <c r="E355" s="294"/>
      <c r="F355" s="294"/>
      <c r="G355" s="294"/>
      <c r="H355" s="294"/>
      <c r="I355" s="294"/>
      <c r="J355" s="294"/>
      <c r="K355" s="294"/>
    </row>
    <row r="356" spans="1:11" ht="15" hidden="1" x14ac:dyDescent="0.25">
      <c r="A356" s="294"/>
      <c r="B356" s="294"/>
      <c r="C356" s="294"/>
      <c r="D356" s="294"/>
      <c r="E356" s="294"/>
      <c r="F356" s="294"/>
      <c r="G356" s="294"/>
      <c r="H356" s="294"/>
      <c r="I356" s="294"/>
      <c r="J356" s="294"/>
      <c r="K356" s="294"/>
    </row>
    <row r="357" spans="1:11" ht="15" hidden="1" x14ac:dyDescent="0.25">
      <c r="A357" s="294"/>
      <c r="B357" s="294"/>
      <c r="C357" s="294"/>
      <c r="D357" s="294"/>
      <c r="E357" s="294"/>
      <c r="F357" s="294"/>
      <c r="G357" s="294"/>
      <c r="H357" s="294"/>
      <c r="I357" s="294"/>
      <c r="J357" s="294"/>
      <c r="K357" s="294"/>
    </row>
    <row r="358" spans="1:11" ht="15" hidden="1" x14ac:dyDescent="0.25">
      <c r="A358" s="294"/>
      <c r="B358" s="294"/>
      <c r="C358" s="294"/>
      <c r="D358" s="294"/>
      <c r="E358" s="294"/>
      <c r="F358" s="294"/>
      <c r="G358" s="294"/>
      <c r="H358" s="294"/>
      <c r="I358" s="294"/>
      <c r="J358" s="294"/>
      <c r="K358" s="294"/>
    </row>
    <row r="359" spans="1:11" ht="15" hidden="1" x14ac:dyDescent="0.25">
      <c r="A359" s="294"/>
      <c r="B359" s="294"/>
      <c r="C359" s="294"/>
      <c r="D359" s="294"/>
      <c r="E359" s="294"/>
      <c r="F359" s="294"/>
      <c r="G359" s="294"/>
      <c r="H359" s="294"/>
      <c r="I359" s="294"/>
      <c r="J359" s="294"/>
      <c r="K359" s="294"/>
    </row>
    <row r="360" spans="1:11" ht="15" hidden="1" x14ac:dyDescent="0.25">
      <c r="A360" s="294"/>
      <c r="B360" s="294"/>
      <c r="C360" s="294"/>
      <c r="D360" s="294"/>
      <c r="E360" s="294"/>
      <c r="F360" s="294"/>
      <c r="G360" s="294"/>
      <c r="H360" s="294"/>
      <c r="I360" s="294"/>
      <c r="J360" s="294"/>
      <c r="K360" s="294"/>
    </row>
    <row r="361" spans="1:11" ht="15" hidden="1" x14ac:dyDescent="0.25">
      <c r="A361" s="294"/>
      <c r="B361" s="294"/>
      <c r="C361" s="294"/>
      <c r="D361" s="294"/>
      <c r="E361" s="294"/>
      <c r="F361" s="294"/>
      <c r="G361" s="294"/>
      <c r="H361" s="294"/>
      <c r="I361" s="294"/>
      <c r="J361" s="294"/>
      <c r="K361" s="294"/>
    </row>
    <row r="362" spans="1:11" ht="15" hidden="1" x14ac:dyDescent="0.25">
      <c r="A362" s="294"/>
      <c r="B362" s="294"/>
      <c r="C362" s="294"/>
      <c r="D362" s="294"/>
      <c r="E362" s="294"/>
      <c r="F362" s="294"/>
      <c r="G362" s="294"/>
      <c r="H362" s="294"/>
      <c r="I362" s="294"/>
      <c r="J362" s="294"/>
      <c r="K362" s="294"/>
    </row>
    <row r="363" spans="1:11" ht="15" hidden="1" x14ac:dyDescent="0.25">
      <c r="A363" s="294"/>
      <c r="B363" s="294"/>
      <c r="C363" s="294"/>
      <c r="D363" s="294"/>
      <c r="E363" s="294"/>
      <c r="F363" s="294"/>
      <c r="G363" s="294"/>
      <c r="H363" s="294"/>
      <c r="I363" s="294"/>
      <c r="J363" s="294"/>
      <c r="K363" s="294"/>
    </row>
    <row r="364" spans="1:11" ht="15" hidden="1" x14ac:dyDescent="0.25">
      <c r="A364" s="294"/>
      <c r="B364" s="294"/>
      <c r="C364" s="294"/>
      <c r="D364" s="294"/>
      <c r="E364" s="294"/>
      <c r="F364" s="294"/>
      <c r="G364" s="294"/>
      <c r="H364" s="294"/>
      <c r="I364" s="294"/>
      <c r="J364" s="294"/>
      <c r="K364" s="294"/>
    </row>
    <row r="365" spans="1:11" ht="15" hidden="1" x14ac:dyDescent="0.25">
      <c r="A365" s="294"/>
      <c r="B365" s="294"/>
      <c r="C365" s="294"/>
      <c r="D365" s="294"/>
      <c r="E365" s="294"/>
      <c r="F365" s="294"/>
      <c r="G365" s="294"/>
      <c r="H365" s="294"/>
      <c r="I365" s="294"/>
      <c r="J365" s="294"/>
      <c r="K365" s="294"/>
    </row>
    <row r="366" spans="1:11" ht="15" hidden="1" x14ac:dyDescent="0.25">
      <c r="A366" s="294"/>
      <c r="B366" s="294"/>
      <c r="C366" s="294"/>
      <c r="D366" s="294"/>
      <c r="E366" s="294"/>
      <c r="F366" s="294"/>
      <c r="G366" s="294"/>
      <c r="H366" s="294"/>
      <c r="I366" s="294"/>
      <c r="J366" s="294"/>
      <c r="K366" s="294"/>
    </row>
    <row r="367" spans="1:11" ht="15" hidden="1" x14ac:dyDescent="0.25">
      <c r="A367" s="294"/>
      <c r="B367" s="294"/>
      <c r="C367" s="294"/>
      <c r="D367" s="294"/>
      <c r="E367" s="294"/>
      <c r="F367" s="294"/>
      <c r="G367" s="294"/>
      <c r="H367" s="294"/>
      <c r="I367" s="294"/>
      <c r="J367" s="294"/>
      <c r="K367" s="294"/>
    </row>
    <row r="368" spans="1:11" ht="15" hidden="1" x14ac:dyDescent="0.25">
      <c r="A368" s="294"/>
      <c r="B368" s="294"/>
      <c r="C368" s="294"/>
      <c r="D368" s="294"/>
      <c r="E368" s="294"/>
      <c r="F368" s="294"/>
      <c r="G368" s="294"/>
      <c r="H368" s="294"/>
      <c r="I368" s="294"/>
      <c r="J368" s="294"/>
      <c r="K368" s="294"/>
    </row>
    <row r="369" spans="1:11" ht="15" hidden="1" x14ac:dyDescent="0.25">
      <c r="A369" s="294"/>
      <c r="B369" s="294"/>
      <c r="C369" s="294"/>
      <c r="D369" s="294"/>
      <c r="E369" s="294"/>
      <c r="F369" s="294"/>
      <c r="G369" s="294"/>
      <c r="H369" s="294"/>
      <c r="I369" s="294"/>
      <c r="J369" s="294"/>
      <c r="K369" s="294"/>
    </row>
    <row r="370" spans="1:11" ht="15" hidden="1" x14ac:dyDescent="0.25">
      <c r="A370" s="294"/>
      <c r="B370" s="294"/>
      <c r="C370" s="294"/>
      <c r="D370" s="294"/>
      <c r="E370" s="294"/>
      <c r="F370" s="294"/>
      <c r="G370" s="294"/>
      <c r="H370" s="294"/>
      <c r="I370" s="294"/>
      <c r="J370" s="294"/>
      <c r="K370" s="294"/>
    </row>
    <row r="371" spans="1:11" ht="15" hidden="1" x14ac:dyDescent="0.25">
      <c r="A371" s="294"/>
      <c r="B371" s="294"/>
      <c r="C371" s="294"/>
      <c r="D371" s="294"/>
      <c r="E371" s="294"/>
      <c r="F371" s="294"/>
      <c r="G371" s="294"/>
      <c r="H371" s="294"/>
      <c r="I371" s="294"/>
      <c r="J371" s="294"/>
      <c r="K371" s="294"/>
    </row>
    <row r="372" spans="1:11" ht="15" hidden="1" x14ac:dyDescent="0.25">
      <c r="A372" s="294"/>
      <c r="B372" s="294"/>
      <c r="C372" s="294"/>
      <c r="D372" s="294"/>
      <c r="E372" s="294"/>
      <c r="F372" s="294"/>
      <c r="G372" s="294"/>
      <c r="H372" s="294"/>
      <c r="I372" s="294"/>
      <c r="J372" s="294"/>
      <c r="K372" s="294"/>
    </row>
    <row r="373" spans="1:11" ht="15" hidden="1" x14ac:dyDescent="0.25">
      <c r="A373" s="294"/>
      <c r="B373" s="294"/>
      <c r="C373" s="294"/>
      <c r="D373" s="294"/>
      <c r="E373" s="294"/>
      <c r="F373" s="294"/>
      <c r="G373" s="294"/>
      <c r="H373" s="294"/>
      <c r="I373" s="294"/>
      <c r="J373" s="294"/>
      <c r="K373" s="294"/>
    </row>
    <row r="374" spans="1:11" ht="15" hidden="1" x14ac:dyDescent="0.25">
      <c r="A374" s="294"/>
      <c r="B374" s="294"/>
      <c r="C374" s="294"/>
      <c r="D374" s="294"/>
      <c r="E374" s="294"/>
      <c r="F374" s="294"/>
      <c r="G374" s="294"/>
      <c r="H374" s="294"/>
      <c r="I374" s="294"/>
      <c r="J374" s="294"/>
      <c r="K374" s="294"/>
    </row>
    <row r="375" spans="1:11" ht="15" hidden="1" x14ac:dyDescent="0.25">
      <c r="A375" s="294"/>
      <c r="B375" s="294"/>
      <c r="C375" s="294"/>
      <c r="D375" s="294"/>
      <c r="E375" s="294"/>
      <c r="F375" s="294"/>
      <c r="G375" s="294"/>
      <c r="H375" s="294"/>
      <c r="I375" s="294"/>
      <c r="J375" s="294"/>
      <c r="K375" s="294"/>
    </row>
    <row r="376" spans="1:11" ht="15" hidden="1" x14ac:dyDescent="0.25">
      <c r="A376" s="294"/>
      <c r="B376" s="294"/>
      <c r="C376" s="294"/>
      <c r="D376" s="294"/>
      <c r="E376" s="294"/>
      <c r="F376" s="294"/>
      <c r="G376" s="294"/>
      <c r="H376" s="294"/>
      <c r="I376" s="294"/>
      <c r="J376" s="294"/>
      <c r="K376" s="294"/>
    </row>
    <row r="377" spans="1:11" ht="15" hidden="1" x14ac:dyDescent="0.25">
      <c r="A377" s="294"/>
      <c r="B377" s="294"/>
      <c r="C377" s="294"/>
      <c r="D377" s="294"/>
      <c r="E377" s="294"/>
      <c r="F377" s="294"/>
      <c r="G377" s="294"/>
      <c r="H377" s="294"/>
      <c r="I377" s="294"/>
      <c r="J377" s="294"/>
      <c r="K377" s="294"/>
    </row>
    <row r="378" spans="1:11" ht="15" hidden="1" x14ac:dyDescent="0.25">
      <c r="A378" s="294"/>
      <c r="B378" s="294"/>
      <c r="C378" s="294"/>
      <c r="D378" s="294"/>
      <c r="E378" s="294"/>
      <c r="F378" s="294"/>
      <c r="G378" s="294"/>
      <c r="H378" s="294"/>
      <c r="I378" s="294"/>
      <c r="J378" s="294"/>
      <c r="K378" s="294"/>
    </row>
    <row r="379" spans="1:11" ht="15" hidden="1" x14ac:dyDescent="0.25">
      <c r="A379" s="294"/>
      <c r="B379" s="294"/>
      <c r="C379" s="294"/>
      <c r="D379" s="294"/>
      <c r="E379" s="294"/>
      <c r="F379" s="294"/>
      <c r="G379" s="294"/>
      <c r="H379" s="294"/>
      <c r="I379" s="294"/>
      <c r="J379" s="294"/>
      <c r="K379" s="294"/>
    </row>
    <row r="380" spans="1:11" ht="15" hidden="1" x14ac:dyDescent="0.25">
      <c r="A380" s="294"/>
      <c r="B380" s="294"/>
      <c r="C380" s="294"/>
      <c r="D380" s="294"/>
      <c r="E380" s="294"/>
      <c r="F380" s="294"/>
      <c r="G380" s="294"/>
      <c r="H380" s="294"/>
      <c r="I380" s="294"/>
      <c r="J380" s="294"/>
      <c r="K380" s="294"/>
    </row>
    <row r="381" spans="1:11" ht="15" hidden="1" x14ac:dyDescent="0.25">
      <c r="A381" s="294"/>
      <c r="B381" s="294"/>
      <c r="C381" s="294"/>
      <c r="D381" s="294"/>
      <c r="E381" s="294"/>
      <c r="F381" s="294"/>
      <c r="G381" s="294"/>
      <c r="H381" s="294"/>
      <c r="I381" s="294"/>
      <c r="J381" s="294"/>
      <c r="K381" s="294"/>
    </row>
    <row r="382" spans="1:11" ht="15" hidden="1" x14ac:dyDescent="0.25">
      <c r="A382" s="294"/>
      <c r="B382" s="294"/>
      <c r="C382" s="294"/>
      <c r="D382" s="294"/>
      <c r="E382" s="294"/>
      <c r="F382" s="294"/>
      <c r="G382" s="294"/>
      <c r="H382" s="294"/>
      <c r="I382" s="294"/>
      <c r="J382" s="294"/>
      <c r="K382" s="294"/>
    </row>
    <row r="383" spans="1:11" ht="15" hidden="1" x14ac:dyDescent="0.25">
      <c r="A383" s="294"/>
      <c r="B383" s="294"/>
      <c r="C383" s="294"/>
      <c r="D383" s="294"/>
      <c r="E383" s="294"/>
      <c r="F383" s="294"/>
      <c r="G383" s="294"/>
      <c r="H383" s="294"/>
      <c r="I383" s="294"/>
      <c r="J383" s="294"/>
      <c r="K383" s="294"/>
    </row>
    <row r="384" spans="1:11" ht="15" hidden="1" x14ac:dyDescent="0.25">
      <c r="A384" s="294"/>
      <c r="B384" s="294"/>
      <c r="C384" s="294"/>
      <c r="D384" s="294"/>
      <c r="E384" s="294"/>
      <c r="F384" s="294"/>
      <c r="G384" s="294"/>
      <c r="H384" s="294"/>
      <c r="I384" s="294"/>
      <c r="J384" s="294"/>
      <c r="K384" s="294"/>
    </row>
    <row r="385" spans="1:11" ht="15" hidden="1" x14ac:dyDescent="0.25">
      <c r="A385" s="294"/>
      <c r="B385" s="294"/>
      <c r="C385" s="294"/>
      <c r="D385" s="294"/>
      <c r="E385" s="294"/>
      <c r="F385" s="294"/>
      <c r="G385" s="294"/>
      <c r="H385" s="294"/>
      <c r="I385" s="294"/>
      <c r="J385" s="294"/>
      <c r="K385" s="294"/>
    </row>
    <row r="386" spans="1:11" ht="15" hidden="1" x14ac:dyDescent="0.25">
      <c r="A386" s="294"/>
      <c r="B386" s="294"/>
      <c r="C386" s="294"/>
      <c r="D386" s="294"/>
      <c r="E386" s="294"/>
      <c r="F386" s="294"/>
      <c r="G386" s="294"/>
      <c r="H386" s="294"/>
      <c r="I386" s="294"/>
      <c r="J386" s="294"/>
      <c r="K386" s="294"/>
    </row>
    <row r="387" spans="1:11" ht="15" hidden="1" x14ac:dyDescent="0.25">
      <c r="A387" s="294"/>
      <c r="B387" s="294"/>
      <c r="C387" s="294"/>
      <c r="D387" s="294"/>
      <c r="E387" s="294"/>
      <c r="F387" s="294"/>
      <c r="G387" s="294"/>
      <c r="H387" s="294"/>
      <c r="I387" s="294"/>
      <c r="J387" s="294"/>
      <c r="K387" s="294"/>
    </row>
    <row r="388" spans="1:11" ht="15" hidden="1" x14ac:dyDescent="0.25">
      <c r="A388" s="294"/>
      <c r="B388" s="294"/>
      <c r="C388" s="294"/>
      <c r="D388" s="294"/>
      <c r="E388" s="294"/>
      <c r="F388" s="294"/>
      <c r="G388" s="294"/>
      <c r="H388" s="294"/>
      <c r="I388" s="294"/>
      <c r="J388" s="294"/>
      <c r="K388" s="294"/>
    </row>
    <row r="389" spans="1:11" ht="15" hidden="1" x14ac:dyDescent="0.25">
      <c r="A389" s="294"/>
      <c r="B389" s="294"/>
      <c r="C389" s="294"/>
      <c r="D389" s="294"/>
      <c r="E389" s="294"/>
      <c r="F389" s="294"/>
      <c r="G389" s="294"/>
      <c r="H389" s="294"/>
      <c r="I389" s="294"/>
      <c r="J389" s="294"/>
      <c r="K389" s="294"/>
    </row>
    <row r="390" spans="1:11" ht="15" hidden="1" x14ac:dyDescent="0.25">
      <c r="A390" s="294"/>
      <c r="B390" s="294"/>
      <c r="C390" s="294"/>
      <c r="D390" s="294"/>
      <c r="E390" s="294"/>
      <c r="F390" s="294"/>
      <c r="G390" s="294"/>
      <c r="H390" s="294"/>
      <c r="I390" s="294"/>
      <c r="J390" s="294"/>
      <c r="K390" s="294"/>
    </row>
    <row r="391" spans="1:11" ht="15" hidden="1" x14ac:dyDescent="0.25">
      <c r="A391" s="294"/>
      <c r="B391" s="294"/>
      <c r="C391" s="294"/>
      <c r="D391" s="294"/>
      <c r="E391" s="294"/>
      <c r="F391" s="294"/>
      <c r="G391" s="294"/>
      <c r="H391" s="294"/>
      <c r="I391" s="294"/>
      <c r="J391" s="294"/>
      <c r="K391" s="294"/>
    </row>
    <row r="392" spans="1:11" ht="15" hidden="1" x14ac:dyDescent="0.25">
      <c r="A392" s="294"/>
      <c r="B392" s="294"/>
      <c r="C392" s="294"/>
      <c r="D392" s="294"/>
      <c r="E392" s="294"/>
      <c r="F392" s="294"/>
      <c r="G392" s="294"/>
      <c r="H392" s="294"/>
      <c r="I392" s="294"/>
      <c r="J392" s="294"/>
      <c r="K392" s="294"/>
    </row>
    <row r="393" spans="1:11" ht="15" hidden="1" x14ac:dyDescent="0.25">
      <c r="A393" s="294"/>
      <c r="B393" s="294"/>
      <c r="C393" s="294"/>
      <c r="D393" s="294"/>
      <c r="E393" s="294"/>
      <c r="F393" s="294"/>
      <c r="G393" s="294"/>
      <c r="H393" s="294"/>
      <c r="I393" s="294"/>
      <c r="J393" s="294"/>
      <c r="K393" s="294"/>
    </row>
    <row r="394" spans="1:11" ht="15" hidden="1" x14ac:dyDescent="0.25">
      <c r="A394" s="294"/>
      <c r="B394" s="294"/>
      <c r="C394" s="294"/>
      <c r="D394" s="294"/>
      <c r="E394" s="294"/>
      <c r="F394" s="294"/>
      <c r="G394" s="294"/>
      <c r="H394" s="294"/>
      <c r="I394" s="294"/>
      <c r="J394" s="294"/>
      <c r="K394" s="294"/>
    </row>
    <row r="395" spans="1:11" ht="15" hidden="1" x14ac:dyDescent="0.25">
      <c r="A395" s="294"/>
      <c r="B395" s="294"/>
      <c r="C395" s="294"/>
      <c r="D395" s="294"/>
      <c r="E395" s="294"/>
      <c r="F395" s="294"/>
      <c r="G395" s="294"/>
      <c r="H395" s="294"/>
      <c r="I395" s="294"/>
      <c r="J395" s="294"/>
      <c r="K395" s="294"/>
    </row>
    <row r="396" spans="1:11" ht="15" hidden="1" x14ac:dyDescent="0.25">
      <c r="A396" s="294"/>
      <c r="B396" s="294"/>
      <c r="C396" s="294"/>
      <c r="D396" s="294"/>
      <c r="E396" s="294"/>
      <c r="F396" s="294"/>
      <c r="G396" s="294"/>
      <c r="H396" s="294"/>
      <c r="I396" s="294"/>
      <c r="J396" s="294"/>
      <c r="K396" s="294"/>
    </row>
    <row r="397" spans="1:11" ht="15" hidden="1" x14ac:dyDescent="0.25">
      <c r="A397" s="294"/>
      <c r="B397" s="294"/>
      <c r="C397" s="294"/>
      <c r="D397" s="294"/>
      <c r="E397" s="294"/>
      <c r="F397" s="294"/>
      <c r="G397" s="294"/>
      <c r="H397" s="294"/>
      <c r="I397" s="294"/>
      <c r="J397" s="294"/>
      <c r="K397" s="294"/>
    </row>
    <row r="398" spans="1:11" ht="15" hidden="1" x14ac:dyDescent="0.25">
      <c r="A398" s="294"/>
      <c r="B398" s="294"/>
      <c r="C398" s="294"/>
      <c r="D398" s="294"/>
      <c r="E398" s="294"/>
      <c r="F398" s="294"/>
      <c r="G398" s="294"/>
      <c r="H398" s="294"/>
      <c r="I398" s="294"/>
      <c r="J398" s="294"/>
      <c r="K398" s="294"/>
    </row>
    <row r="399" spans="1:11" ht="15" hidden="1" x14ac:dyDescent="0.25">
      <c r="A399" s="294"/>
      <c r="B399" s="294"/>
      <c r="C399" s="294"/>
      <c r="D399" s="294"/>
      <c r="E399" s="294"/>
      <c r="F399" s="294"/>
      <c r="G399" s="294"/>
      <c r="H399" s="294"/>
      <c r="I399" s="294"/>
      <c r="J399" s="294"/>
      <c r="K399" s="294"/>
    </row>
    <row r="400" spans="1:11" ht="15" hidden="1" x14ac:dyDescent="0.25">
      <c r="A400" s="294"/>
      <c r="B400" s="294"/>
      <c r="C400" s="294"/>
      <c r="D400" s="294"/>
      <c r="E400" s="294"/>
      <c r="F400" s="294"/>
      <c r="G400" s="294"/>
      <c r="H400" s="294"/>
      <c r="I400" s="294"/>
      <c r="J400" s="294"/>
      <c r="K400" s="294"/>
    </row>
    <row r="401" spans="1:11" ht="15" hidden="1" x14ac:dyDescent="0.25">
      <c r="A401" s="294"/>
      <c r="B401" s="294"/>
      <c r="C401" s="294"/>
      <c r="D401" s="294"/>
      <c r="E401" s="294"/>
      <c r="F401" s="294"/>
      <c r="G401" s="294"/>
      <c r="H401" s="294"/>
      <c r="I401" s="294"/>
      <c r="J401" s="294"/>
      <c r="K401" s="294"/>
    </row>
    <row r="402" spans="1:11" ht="15" hidden="1" x14ac:dyDescent="0.25">
      <c r="A402" s="294"/>
      <c r="B402" s="294"/>
      <c r="C402" s="294"/>
      <c r="D402" s="294"/>
      <c r="E402" s="294"/>
      <c r="F402" s="294"/>
      <c r="G402" s="294"/>
      <c r="H402" s="294"/>
      <c r="I402" s="294"/>
      <c r="J402" s="294"/>
      <c r="K402" s="294"/>
    </row>
    <row r="403" spans="1:11" ht="15" hidden="1" x14ac:dyDescent="0.25">
      <c r="A403" s="294"/>
      <c r="B403" s="294"/>
      <c r="C403" s="294"/>
      <c r="D403" s="294"/>
      <c r="E403" s="294"/>
      <c r="F403" s="294"/>
      <c r="G403" s="294"/>
      <c r="H403" s="294"/>
      <c r="I403" s="294"/>
      <c r="J403" s="294"/>
      <c r="K403" s="294"/>
    </row>
    <row r="404" spans="1:11" ht="15" hidden="1" x14ac:dyDescent="0.25">
      <c r="A404" s="294"/>
      <c r="B404" s="294"/>
      <c r="C404" s="294"/>
      <c r="D404" s="294"/>
      <c r="E404" s="294"/>
      <c r="F404" s="294"/>
      <c r="G404" s="294"/>
      <c r="H404" s="294"/>
      <c r="I404" s="294"/>
      <c r="J404" s="294"/>
      <c r="K404" s="294"/>
    </row>
    <row r="405" spans="1:11" ht="15" hidden="1" x14ac:dyDescent="0.25">
      <c r="A405" s="294"/>
      <c r="B405" s="294"/>
      <c r="C405" s="294"/>
      <c r="D405" s="294"/>
      <c r="E405" s="294"/>
      <c r="F405" s="294"/>
      <c r="G405" s="294"/>
      <c r="H405" s="294"/>
      <c r="I405" s="294"/>
      <c r="J405" s="294"/>
      <c r="K405" s="294"/>
    </row>
    <row r="406" spans="1:11" ht="15" hidden="1" x14ac:dyDescent="0.25">
      <c r="A406" s="294"/>
      <c r="B406" s="294"/>
      <c r="C406" s="294"/>
      <c r="D406" s="294"/>
      <c r="E406" s="294"/>
      <c r="F406" s="294"/>
      <c r="G406" s="294"/>
      <c r="H406" s="294"/>
      <c r="I406" s="294"/>
      <c r="J406" s="294"/>
      <c r="K406" s="294"/>
    </row>
    <row r="407" spans="1:11" ht="15" hidden="1" x14ac:dyDescent="0.25">
      <c r="A407" s="294"/>
      <c r="B407" s="294"/>
      <c r="C407" s="294"/>
      <c r="D407" s="294"/>
      <c r="E407" s="294"/>
      <c r="F407" s="294"/>
      <c r="G407" s="294"/>
      <c r="H407" s="294"/>
      <c r="I407" s="294"/>
      <c r="J407" s="294"/>
      <c r="K407" s="294"/>
    </row>
    <row r="408" spans="1:11" ht="15" hidden="1" x14ac:dyDescent="0.25">
      <c r="A408" s="294"/>
      <c r="B408" s="294"/>
      <c r="C408" s="294"/>
      <c r="D408" s="294"/>
      <c r="E408" s="294"/>
      <c r="F408" s="294"/>
      <c r="G408" s="294"/>
      <c r="H408" s="294"/>
      <c r="I408" s="294"/>
      <c r="J408" s="294"/>
      <c r="K408" s="294"/>
    </row>
    <row r="409" spans="1:11" ht="15" hidden="1" x14ac:dyDescent="0.25">
      <c r="A409" s="294"/>
      <c r="B409" s="294"/>
      <c r="C409" s="294"/>
      <c r="D409" s="294"/>
      <c r="E409" s="294"/>
      <c r="F409" s="294"/>
      <c r="G409" s="294"/>
      <c r="H409" s="294"/>
      <c r="I409" s="294"/>
      <c r="J409" s="294"/>
      <c r="K409" s="294"/>
    </row>
    <row r="410" spans="1:11" ht="15" hidden="1" x14ac:dyDescent="0.25">
      <c r="A410" s="294"/>
      <c r="B410" s="294"/>
      <c r="C410" s="294"/>
      <c r="D410" s="294"/>
      <c r="E410" s="294"/>
      <c r="F410" s="294"/>
      <c r="G410" s="294"/>
      <c r="H410" s="294"/>
      <c r="I410" s="294"/>
      <c r="J410" s="294"/>
      <c r="K410" s="294"/>
    </row>
    <row r="411" spans="1:11" ht="15" hidden="1" x14ac:dyDescent="0.25">
      <c r="A411" s="294"/>
      <c r="B411" s="294"/>
      <c r="C411" s="294"/>
      <c r="D411" s="294"/>
      <c r="E411" s="294"/>
      <c r="F411" s="294"/>
      <c r="G411" s="294"/>
      <c r="H411" s="294"/>
      <c r="I411" s="294"/>
      <c r="J411" s="294"/>
      <c r="K411" s="294"/>
    </row>
    <row r="412" spans="1:11" ht="15" hidden="1" x14ac:dyDescent="0.25">
      <c r="A412" s="294"/>
      <c r="B412" s="294"/>
      <c r="C412" s="294"/>
      <c r="D412" s="294"/>
      <c r="E412" s="294"/>
      <c r="F412" s="294"/>
      <c r="G412" s="294"/>
      <c r="H412" s="294"/>
      <c r="I412" s="294"/>
      <c r="J412" s="294"/>
      <c r="K412" s="294"/>
    </row>
    <row r="413" spans="1:11" ht="15" hidden="1" x14ac:dyDescent="0.25">
      <c r="A413" s="294"/>
      <c r="B413" s="294"/>
      <c r="C413" s="294"/>
      <c r="D413" s="294"/>
      <c r="E413" s="294"/>
      <c r="F413" s="294"/>
      <c r="G413" s="294"/>
      <c r="H413" s="294"/>
      <c r="I413" s="294"/>
      <c r="J413" s="294"/>
      <c r="K413" s="294"/>
    </row>
    <row r="414" spans="1:11" ht="15" hidden="1" x14ac:dyDescent="0.25">
      <c r="A414" s="294"/>
      <c r="B414" s="294"/>
      <c r="C414" s="294"/>
      <c r="D414" s="294"/>
      <c r="E414" s="294"/>
      <c r="F414" s="294"/>
      <c r="G414" s="294"/>
      <c r="H414" s="294"/>
      <c r="I414" s="294"/>
      <c r="J414" s="294"/>
      <c r="K414" s="294"/>
    </row>
    <row r="415" spans="1:11" ht="15" hidden="1" x14ac:dyDescent="0.25">
      <c r="A415" s="294"/>
      <c r="B415" s="294"/>
      <c r="C415" s="294"/>
      <c r="D415" s="294"/>
      <c r="E415" s="294"/>
      <c r="F415" s="294"/>
      <c r="G415" s="294"/>
      <c r="H415" s="294"/>
      <c r="I415" s="294"/>
      <c r="J415" s="294"/>
      <c r="K415" s="294"/>
    </row>
    <row r="416" spans="1:11" ht="15" hidden="1" x14ac:dyDescent="0.25">
      <c r="A416" s="294"/>
      <c r="B416" s="294"/>
      <c r="C416" s="294"/>
      <c r="D416" s="294"/>
      <c r="E416" s="294"/>
      <c r="F416" s="294"/>
      <c r="G416" s="294"/>
      <c r="H416" s="294"/>
      <c r="I416" s="294"/>
      <c r="J416" s="294"/>
      <c r="K416" s="294"/>
    </row>
    <row r="417" spans="1:11" ht="15" hidden="1" x14ac:dyDescent="0.25">
      <c r="A417" s="294"/>
      <c r="B417" s="294"/>
      <c r="C417" s="294"/>
      <c r="D417" s="294"/>
      <c r="E417" s="294"/>
      <c r="F417" s="294"/>
      <c r="G417" s="294"/>
      <c r="H417" s="294"/>
      <c r="I417" s="294"/>
      <c r="J417" s="294"/>
      <c r="K417" s="294"/>
    </row>
    <row r="418" spans="1:11" ht="15" hidden="1" x14ac:dyDescent="0.25">
      <c r="A418" s="294"/>
      <c r="B418" s="294"/>
      <c r="C418" s="294"/>
      <c r="D418" s="294"/>
      <c r="E418" s="294"/>
      <c r="F418" s="294"/>
      <c r="G418" s="294"/>
      <c r="H418" s="294"/>
      <c r="I418" s="294"/>
      <c r="J418" s="294"/>
      <c r="K418" s="294"/>
    </row>
    <row r="419" spans="1:11" ht="15" hidden="1" x14ac:dyDescent="0.25">
      <c r="A419" s="294"/>
      <c r="B419" s="294"/>
      <c r="C419" s="294"/>
      <c r="D419" s="294"/>
      <c r="E419" s="294"/>
      <c r="F419" s="294"/>
      <c r="G419" s="294"/>
      <c r="H419" s="294"/>
      <c r="I419" s="294"/>
      <c r="J419" s="294"/>
      <c r="K419" s="294"/>
    </row>
    <row r="420" spans="1:11" ht="15" hidden="1" x14ac:dyDescent="0.25">
      <c r="A420" s="294"/>
      <c r="B420" s="294"/>
      <c r="C420" s="294"/>
      <c r="D420" s="294"/>
      <c r="E420" s="294"/>
      <c r="F420" s="294"/>
      <c r="G420" s="294"/>
      <c r="H420" s="294"/>
      <c r="I420" s="294"/>
      <c r="J420" s="294"/>
      <c r="K420" s="294"/>
    </row>
    <row r="421" spans="1:11" ht="15" hidden="1" x14ac:dyDescent="0.25">
      <c r="A421" s="294"/>
      <c r="B421" s="294"/>
      <c r="C421" s="294"/>
      <c r="D421" s="294"/>
      <c r="E421" s="294"/>
      <c r="F421" s="294"/>
      <c r="G421" s="294"/>
      <c r="H421" s="294"/>
      <c r="I421" s="294"/>
      <c r="J421" s="294"/>
      <c r="K421" s="294"/>
    </row>
    <row r="422" spans="1:11" ht="15" hidden="1" x14ac:dyDescent="0.25">
      <c r="A422" s="294"/>
      <c r="B422" s="294"/>
      <c r="C422" s="294"/>
      <c r="D422" s="294"/>
      <c r="E422" s="294"/>
      <c r="F422" s="294"/>
      <c r="G422" s="294"/>
      <c r="H422" s="294"/>
      <c r="I422" s="294"/>
      <c r="J422" s="294"/>
      <c r="K422" s="294"/>
    </row>
    <row r="423" spans="1:11" ht="15" hidden="1" x14ac:dyDescent="0.25">
      <c r="A423" s="294"/>
      <c r="B423" s="294"/>
      <c r="C423" s="294"/>
      <c r="D423" s="294"/>
      <c r="E423" s="294"/>
      <c r="F423" s="294"/>
      <c r="G423" s="294"/>
      <c r="H423" s="294"/>
      <c r="I423" s="294"/>
      <c r="J423" s="294"/>
      <c r="K423" s="294"/>
    </row>
    <row r="424" spans="1:11" ht="15" hidden="1" x14ac:dyDescent="0.25">
      <c r="A424" s="294"/>
      <c r="B424" s="294"/>
      <c r="C424" s="294"/>
      <c r="D424" s="294"/>
      <c r="E424" s="294"/>
      <c r="F424" s="294"/>
      <c r="G424" s="294"/>
      <c r="H424" s="294"/>
      <c r="I424" s="294"/>
      <c r="J424" s="294"/>
      <c r="K424" s="294"/>
    </row>
    <row r="425" spans="1:11" ht="15" hidden="1" x14ac:dyDescent="0.25">
      <c r="A425" s="294"/>
      <c r="B425" s="294"/>
      <c r="C425" s="294"/>
      <c r="D425" s="294"/>
      <c r="E425" s="294"/>
      <c r="F425" s="294"/>
      <c r="G425" s="294"/>
      <c r="H425" s="294"/>
      <c r="I425" s="294"/>
      <c r="J425" s="294"/>
      <c r="K425" s="294"/>
    </row>
    <row r="426" spans="1:11" ht="15" hidden="1" x14ac:dyDescent="0.25">
      <c r="A426" s="294"/>
      <c r="B426" s="294"/>
      <c r="C426" s="294"/>
      <c r="D426" s="294"/>
      <c r="E426" s="294"/>
      <c r="F426" s="294"/>
      <c r="G426" s="294"/>
      <c r="H426" s="294"/>
      <c r="I426" s="294"/>
      <c r="J426" s="294"/>
      <c r="K426" s="294"/>
    </row>
    <row r="427" spans="1:11" ht="15" hidden="1" x14ac:dyDescent="0.25">
      <c r="A427" s="294"/>
      <c r="B427" s="294"/>
      <c r="C427" s="294"/>
      <c r="D427" s="294"/>
      <c r="E427" s="294"/>
      <c r="F427" s="294"/>
      <c r="G427" s="294"/>
      <c r="H427" s="294"/>
      <c r="I427" s="294"/>
      <c r="J427" s="294"/>
      <c r="K427" s="294"/>
    </row>
    <row r="428" spans="1:11" ht="15" hidden="1" x14ac:dyDescent="0.25">
      <c r="A428" s="294"/>
      <c r="B428" s="294"/>
      <c r="C428" s="294"/>
      <c r="D428" s="294"/>
      <c r="E428" s="294"/>
      <c r="F428" s="294"/>
      <c r="G428" s="294"/>
      <c r="H428" s="294"/>
      <c r="I428" s="294"/>
      <c r="J428" s="294"/>
      <c r="K428" s="294"/>
    </row>
    <row r="429" spans="1:11" ht="15" hidden="1" x14ac:dyDescent="0.25">
      <c r="A429" s="294"/>
      <c r="B429" s="294"/>
      <c r="C429" s="294"/>
      <c r="D429" s="294"/>
      <c r="E429" s="294"/>
      <c r="F429" s="294"/>
      <c r="G429" s="294"/>
      <c r="H429" s="294"/>
      <c r="I429" s="294"/>
      <c r="J429" s="294"/>
      <c r="K429" s="294"/>
    </row>
    <row r="430" spans="1:11" ht="15" hidden="1" x14ac:dyDescent="0.25">
      <c r="A430" s="294"/>
      <c r="B430" s="294"/>
      <c r="C430" s="294"/>
      <c r="D430" s="294"/>
      <c r="E430" s="294"/>
      <c r="F430" s="294"/>
      <c r="G430" s="294"/>
      <c r="H430" s="294"/>
      <c r="I430" s="294"/>
      <c r="J430" s="294"/>
      <c r="K430" s="294"/>
    </row>
    <row r="431" spans="1:11" ht="15" hidden="1" x14ac:dyDescent="0.25">
      <c r="A431" s="294"/>
      <c r="B431" s="294"/>
      <c r="C431" s="294"/>
      <c r="D431" s="294"/>
      <c r="E431" s="294"/>
      <c r="F431" s="294"/>
      <c r="G431" s="294"/>
      <c r="H431" s="294"/>
      <c r="I431" s="294"/>
      <c r="J431" s="294"/>
      <c r="K431" s="294"/>
    </row>
    <row r="432" spans="1:11" ht="15" hidden="1" x14ac:dyDescent="0.25">
      <c r="A432" s="294"/>
      <c r="B432" s="294"/>
      <c r="C432" s="294"/>
      <c r="D432" s="294"/>
      <c r="E432" s="294"/>
      <c r="F432" s="294"/>
      <c r="G432" s="294"/>
      <c r="H432" s="294"/>
      <c r="I432" s="294"/>
      <c r="J432" s="294"/>
      <c r="K432" s="294"/>
    </row>
    <row r="433" spans="1:11" ht="15" hidden="1" x14ac:dyDescent="0.25">
      <c r="A433" s="294"/>
      <c r="B433" s="294"/>
      <c r="C433" s="294"/>
      <c r="D433" s="294"/>
      <c r="E433" s="294"/>
      <c r="F433" s="294"/>
      <c r="G433" s="294"/>
      <c r="H433" s="294"/>
      <c r="I433" s="294"/>
      <c r="J433" s="294"/>
      <c r="K433" s="294"/>
    </row>
    <row r="434" spans="1:11" ht="15" hidden="1" x14ac:dyDescent="0.25">
      <c r="A434" s="294"/>
      <c r="B434" s="294"/>
      <c r="C434" s="294"/>
      <c r="D434" s="294"/>
      <c r="E434" s="294"/>
      <c r="F434" s="294"/>
      <c r="G434" s="294"/>
      <c r="H434" s="294"/>
      <c r="I434" s="294"/>
      <c r="J434" s="294"/>
      <c r="K434" s="294"/>
    </row>
    <row r="435" spans="1:11" ht="15" hidden="1" x14ac:dyDescent="0.25">
      <c r="A435" s="294"/>
      <c r="B435" s="294"/>
      <c r="C435" s="294"/>
      <c r="D435" s="294"/>
      <c r="E435" s="294"/>
      <c r="F435" s="294"/>
      <c r="G435" s="294"/>
      <c r="H435" s="294"/>
      <c r="I435" s="294"/>
      <c r="J435" s="294"/>
      <c r="K435" s="294"/>
    </row>
    <row r="436" spans="1:11" ht="15" hidden="1" x14ac:dyDescent="0.25">
      <c r="A436" s="294"/>
      <c r="B436" s="294"/>
      <c r="C436" s="294"/>
      <c r="D436" s="294"/>
      <c r="E436" s="294"/>
      <c r="F436" s="294"/>
      <c r="G436" s="294"/>
      <c r="H436" s="294"/>
      <c r="I436" s="294"/>
      <c r="J436" s="294"/>
      <c r="K436" s="294"/>
    </row>
    <row r="437" spans="1:11" ht="15" hidden="1" x14ac:dyDescent="0.25">
      <c r="A437" s="294"/>
      <c r="B437" s="294"/>
      <c r="C437" s="294"/>
      <c r="D437" s="294"/>
      <c r="E437" s="294"/>
      <c r="F437" s="294"/>
      <c r="G437" s="294"/>
      <c r="H437" s="294"/>
      <c r="I437" s="294"/>
      <c r="J437" s="294"/>
      <c r="K437" s="294"/>
    </row>
    <row r="438" spans="1:11" ht="15" hidden="1" x14ac:dyDescent="0.25">
      <c r="A438" s="294"/>
      <c r="B438" s="294"/>
      <c r="C438" s="294"/>
      <c r="D438" s="294"/>
      <c r="E438" s="294"/>
      <c r="F438" s="294"/>
      <c r="G438" s="294"/>
      <c r="H438" s="294"/>
      <c r="I438" s="294"/>
      <c r="J438" s="294"/>
      <c r="K438" s="294"/>
    </row>
    <row r="439" spans="1:11" ht="15" hidden="1" x14ac:dyDescent="0.25">
      <c r="A439" s="294"/>
      <c r="B439" s="294"/>
      <c r="C439" s="294"/>
      <c r="D439" s="294"/>
      <c r="E439" s="294"/>
      <c r="F439" s="294"/>
      <c r="G439" s="294"/>
      <c r="H439" s="294"/>
      <c r="I439" s="294"/>
      <c r="J439" s="294"/>
      <c r="K439" s="294"/>
    </row>
    <row r="440" spans="1:11" ht="15" hidden="1" x14ac:dyDescent="0.25">
      <c r="A440" s="294"/>
      <c r="B440" s="294"/>
      <c r="C440" s="294"/>
      <c r="D440" s="294"/>
      <c r="E440" s="294"/>
      <c r="F440" s="294"/>
      <c r="G440" s="294"/>
      <c r="H440" s="294"/>
      <c r="I440" s="294"/>
      <c r="J440" s="294"/>
      <c r="K440" s="294"/>
    </row>
    <row r="441" spans="1:11" ht="15" hidden="1" x14ac:dyDescent="0.25">
      <c r="A441" s="294"/>
      <c r="B441" s="294"/>
      <c r="C441" s="294"/>
      <c r="D441" s="294"/>
      <c r="E441" s="294"/>
      <c r="F441" s="294"/>
      <c r="G441" s="294"/>
      <c r="H441" s="294"/>
      <c r="I441" s="294"/>
      <c r="J441" s="294"/>
      <c r="K441" s="294"/>
    </row>
    <row r="442" spans="1:11" ht="15" hidden="1" x14ac:dyDescent="0.25">
      <c r="A442" s="294"/>
      <c r="B442" s="294"/>
      <c r="C442" s="294"/>
      <c r="D442" s="294"/>
      <c r="E442" s="294"/>
      <c r="F442" s="294"/>
      <c r="G442" s="294"/>
      <c r="H442" s="294"/>
      <c r="I442" s="294"/>
      <c r="J442" s="294"/>
      <c r="K442" s="294"/>
    </row>
    <row r="443" spans="1:11" ht="15" hidden="1" x14ac:dyDescent="0.25">
      <c r="A443" s="294"/>
      <c r="B443" s="294"/>
      <c r="C443" s="294"/>
      <c r="D443" s="294"/>
      <c r="E443" s="294"/>
      <c r="F443" s="294"/>
      <c r="G443" s="294"/>
      <c r="H443" s="294"/>
      <c r="I443" s="294"/>
      <c r="J443" s="294"/>
      <c r="K443" s="294"/>
    </row>
    <row r="444" spans="1:11" ht="15" hidden="1" x14ac:dyDescent="0.25">
      <c r="A444" s="294"/>
      <c r="B444" s="294"/>
      <c r="C444" s="294"/>
      <c r="D444" s="294"/>
      <c r="E444" s="294"/>
      <c r="F444" s="294"/>
      <c r="G444" s="294"/>
      <c r="H444" s="294"/>
      <c r="I444" s="294"/>
      <c r="J444" s="294"/>
      <c r="K444" s="294"/>
    </row>
    <row r="445" spans="1:11" ht="15" hidden="1" x14ac:dyDescent="0.25">
      <c r="A445" s="294"/>
      <c r="B445" s="294"/>
      <c r="C445" s="294"/>
      <c r="D445" s="294"/>
      <c r="E445" s="294"/>
      <c r="F445" s="294"/>
      <c r="G445" s="294"/>
      <c r="H445" s="294"/>
      <c r="I445" s="294"/>
      <c r="J445" s="294"/>
      <c r="K445" s="294"/>
    </row>
    <row r="446" spans="1:11" ht="15" hidden="1" x14ac:dyDescent="0.25">
      <c r="A446" s="294"/>
      <c r="B446" s="294"/>
      <c r="C446" s="294"/>
      <c r="D446" s="294"/>
      <c r="E446" s="294"/>
      <c r="F446" s="294"/>
      <c r="G446" s="294"/>
      <c r="H446" s="294"/>
      <c r="I446" s="294"/>
      <c r="J446" s="294"/>
      <c r="K446" s="294"/>
    </row>
    <row r="447" spans="1:11" ht="15" hidden="1" x14ac:dyDescent="0.25">
      <c r="A447" s="294"/>
      <c r="B447" s="294"/>
      <c r="C447" s="294"/>
      <c r="D447" s="294"/>
      <c r="E447" s="294"/>
      <c r="F447" s="294"/>
      <c r="G447" s="294"/>
      <c r="H447" s="294"/>
      <c r="I447" s="294"/>
      <c r="J447" s="294"/>
      <c r="K447" s="294"/>
    </row>
    <row r="448" spans="1:11" ht="15" hidden="1" x14ac:dyDescent="0.25">
      <c r="A448" s="294"/>
      <c r="B448" s="294"/>
      <c r="C448" s="294"/>
      <c r="D448" s="294"/>
      <c r="E448" s="294"/>
      <c r="F448" s="294"/>
      <c r="G448" s="294"/>
      <c r="H448" s="294"/>
      <c r="I448" s="294"/>
      <c r="J448" s="294"/>
      <c r="K448" s="294"/>
    </row>
    <row r="449" spans="1:11" ht="15" hidden="1" x14ac:dyDescent="0.25">
      <c r="A449" s="294"/>
      <c r="B449" s="294"/>
      <c r="C449" s="294"/>
      <c r="D449" s="294"/>
      <c r="E449" s="294"/>
      <c r="F449" s="294"/>
      <c r="G449" s="294"/>
      <c r="H449" s="294"/>
      <c r="I449" s="294"/>
      <c r="J449" s="294"/>
      <c r="K449" s="294"/>
    </row>
    <row r="450" spans="1:11" ht="15" hidden="1" x14ac:dyDescent="0.25">
      <c r="A450" s="294"/>
      <c r="B450" s="294"/>
      <c r="C450" s="294"/>
      <c r="D450" s="294"/>
      <c r="E450" s="294"/>
      <c r="F450" s="294"/>
      <c r="G450" s="294"/>
      <c r="H450" s="294"/>
      <c r="I450" s="294"/>
      <c r="J450" s="294"/>
      <c r="K450" s="294"/>
    </row>
    <row r="451" spans="1:11" ht="15" hidden="1" x14ac:dyDescent="0.25">
      <c r="A451" s="294"/>
      <c r="B451" s="294"/>
      <c r="C451" s="294"/>
      <c r="D451" s="294"/>
      <c r="E451" s="294"/>
      <c r="F451" s="294"/>
      <c r="G451" s="294"/>
      <c r="H451" s="294"/>
      <c r="I451" s="294"/>
      <c r="J451" s="294"/>
      <c r="K451" s="294"/>
    </row>
    <row r="452" spans="1:11" ht="15" hidden="1" x14ac:dyDescent="0.25">
      <c r="A452" s="294"/>
      <c r="B452" s="294"/>
      <c r="C452" s="294"/>
      <c r="D452" s="294"/>
      <c r="E452" s="294"/>
      <c r="F452" s="294"/>
      <c r="G452" s="294"/>
      <c r="H452" s="294"/>
      <c r="I452" s="294"/>
      <c r="J452" s="294"/>
      <c r="K452" s="294"/>
    </row>
    <row r="453" spans="1:11" ht="15" hidden="1" x14ac:dyDescent="0.25">
      <c r="A453" s="294"/>
      <c r="B453" s="294"/>
      <c r="C453" s="294"/>
      <c r="D453" s="294"/>
      <c r="E453" s="294"/>
      <c r="F453" s="294"/>
      <c r="G453" s="294"/>
      <c r="H453" s="294"/>
      <c r="I453" s="294"/>
      <c r="J453" s="294"/>
      <c r="K453" s="294"/>
    </row>
    <row r="454" spans="1:11" ht="15" hidden="1" x14ac:dyDescent="0.25">
      <c r="A454" s="294"/>
      <c r="B454" s="294"/>
      <c r="C454" s="294"/>
      <c r="D454" s="294"/>
      <c r="E454" s="294"/>
      <c r="F454" s="294"/>
      <c r="G454" s="294"/>
      <c r="H454" s="294"/>
      <c r="I454" s="294"/>
      <c r="J454" s="294"/>
      <c r="K454" s="294"/>
    </row>
    <row r="455" spans="1:11" ht="15" hidden="1" x14ac:dyDescent="0.25">
      <c r="A455" s="294"/>
      <c r="B455" s="294"/>
      <c r="C455" s="294"/>
      <c r="D455" s="294"/>
      <c r="E455" s="294"/>
      <c r="F455" s="294"/>
      <c r="G455" s="294"/>
      <c r="H455" s="294"/>
      <c r="I455" s="294"/>
      <c r="J455" s="294"/>
      <c r="K455" s="294"/>
    </row>
    <row r="456" spans="1:11" ht="15" hidden="1" x14ac:dyDescent="0.25">
      <c r="A456" s="294"/>
      <c r="B456" s="294"/>
      <c r="C456" s="294"/>
      <c r="D456" s="294"/>
      <c r="E456" s="294"/>
      <c r="F456" s="294"/>
      <c r="G456" s="294"/>
      <c r="H456" s="294"/>
      <c r="I456" s="294"/>
      <c r="J456" s="294"/>
      <c r="K456" s="294"/>
    </row>
    <row r="457" spans="1:11" ht="15" hidden="1" x14ac:dyDescent="0.25">
      <c r="A457" s="294"/>
      <c r="B457" s="294"/>
      <c r="C457" s="294"/>
      <c r="D457" s="294"/>
      <c r="E457" s="294"/>
      <c r="F457" s="294"/>
      <c r="G457" s="294"/>
      <c r="H457" s="294"/>
      <c r="I457" s="294"/>
      <c r="J457" s="294"/>
      <c r="K457" s="294"/>
    </row>
    <row r="458" spans="1:11" ht="15" hidden="1" x14ac:dyDescent="0.25">
      <c r="A458" s="294"/>
      <c r="B458" s="294"/>
      <c r="C458" s="294"/>
      <c r="D458" s="294"/>
      <c r="E458" s="294"/>
      <c r="F458" s="294"/>
      <c r="G458" s="294"/>
      <c r="H458" s="294"/>
      <c r="I458" s="294"/>
      <c r="J458" s="294"/>
      <c r="K458" s="294"/>
    </row>
    <row r="459" spans="1:11" ht="15" hidden="1" x14ac:dyDescent="0.25">
      <c r="A459" s="294"/>
      <c r="B459" s="294"/>
      <c r="C459" s="294"/>
      <c r="D459" s="294"/>
      <c r="E459" s="294"/>
      <c r="F459" s="294"/>
      <c r="G459" s="294"/>
      <c r="H459" s="294"/>
      <c r="I459" s="294"/>
      <c r="J459" s="294"/>
      <c r="K459" s="294"/>
    </row>
    <row r="460" spans="1:11" ht="15" hidden="1" x14ac:dyDescent="0.25">
      <c r="A460" s="294"/>
      <c r="B460" s="294"/>
      <c r="C460" s="294"/>
      <c r="D460" s="294"/>
      <c r="E460" s="294"/>
      <c r="F460" s="294"/>
      <c r="G460" s="294"/>
      <c r="H460" s="294"/>
      <c r="I460" s="294"/>
      <c r="J460" s="294"/>
      <c r="K460" s="294"/>
    </row>
    <row r="461" spans="1:11" ht="15" hidden="1" x14ac:dyDescent="0.25">
      <c r="A461" s="294"/>
      <c r="B461" s="294"/>
      <c r="C461" s="294"/>
      <c r="D461" s="294"/>
      <c r="E461" s="294"/>
      <c r="F461" s="294"/>
      <c r="G461" s="294"/>
      <c r="H461" s="294"/>
      <c r="I461" s="294"/>
      <c r="J461" s="294"/>
      <c r="K461" s="294"/>
    </row>
    <row r="462" spans="1:11" ht="15" hidden="1" x14ac:dyDescent="0.25">
      <c r="A462" s="294"/>
      <c r="B462" s="294"/>
      <c r="C462" s="294"/>
      <c r="D462" s="294"/>
      <c r="E462" s="294"/>
      <c r="F462" s="294"/>
      <c r="G462" s="294"/>
      <c r="H462" s="294"/>
      <c r="I462" s="294"/>
      <c r="J462" s="294"/>
      <c r="K462" s="294"/>
    </row>
    <row r="463" spans="1:11" ht="15" hidden="1" x14ac:dyDescent="0.25">
      <c r="A463" s="294"/>
      <c r="B463" s="294"/>
      <c r="C463" s="294"/>
      <c r="D463" s="294"/>
      <c r="E463" s="294"/>
      <c r="F463" s="294"/>
      <c r="G463" s="294"/>
      <c r="H463" s="294"/>
      <c r="I463" s="294"/>
      <c r="J463" s="294"/>
      <c r="K463" s="294"/>
    </row>
    <row r="464" spans="1:11" ht="15" hidden="1" x14ac:dyDescent="0.25">
      <c r="A464" s="294"/>
      <c r="B464" s="294"/>
      <c r="C464" s="294"/>
      <c r="D464" s="294"/>
      <c r="E464" s="294"/>
      <c r="F464" s="294"/>
      <c r="G464" s="294"/>
      <c r="H464" s="294"/>
      <c r="I464" s="294"/>
      <c r="J464" s="294"/>
      <c r="K464" s="294"/>
    </row>
    <row r="465" spans="1:11" ht="15" hidden="1" x14ac:dyDescent="0.25">
      <c r="A465" s="294"/>
      <c r="B465" s="294"/>
      <c r="C465" s="294"/>
      <c r="D465" s="294"/>
      <c r="E465" s="294"/>
      <c r="F465" s="294"/>
      <c r="G465" s="294"/>
      <c r="H465" s="294"/>
      <c r="I465" s="294"/>
      <c r="J465" s="294"/>
      <c r="K465" s="294"/>
    </row>
    <row r="466" spans="1:11" ht="15" hidden="1" x14ac:dyDescent="0.25">
      <c r="A466" s="294"/>
      <c r="B466" s="294"/>
      <c r="C466" s="294"/>
      <c r="D466" s="294"/>
      <c r="E466" s="294"/>
      <c r="F466" s="294"/>
      <c r="G466" s="294"/>
      <c r="H466" s="294"/>
      <c r="I466" s="294"/>
      <c r="J466" s="294"/>
      <c r="K466" s="294"/>
    </row>
    <row r="467" spans="1:11" ht="15" hidden="1" x14ac:dyDescent="0.25">
      <c r="A467" s="294"/>
      <c r="B467" s="294"/>
      <c r="C467" s="294"/>
      <c r="D467" s="294"/>
      <c r="E467" s="294"/>
      <c r="F467" s="294"/>
      <c r="G467" s="294"/>
      <c r="H467" s="294"/>
      <c r="I467" s="294"/>
      <c r="J467" s="294"/>
      <c r="K467" s="294"/>
    </row>
    <row r="468" spans="1:11" ht="15" hidden="1" x14ac:dyDescent="0.25">
      <c r="A468" s="294"/>
      <c r="B468" s="294"/>
      <c r="C468" s="294"/>
      <c r="D468" s="294"/>
      <c r="E468" s="294"/>
      <c r="F468" s="294"/>
      <c r="G468" s="294"/>
      <c r="H468" s="294"/>
      <c r="I468" s="294"/>
      <c r="J468" s="294"/>
      <c r="K468" s="294"/>
    </row>
    <row r="469" spans="1:11" ht="15" hidden="1" x14ac:dyDescent="0.25">
      <c r="A469" s="294"/>
      <c r="B469" s="294"/>
      <c r="C469" s="294"/>
      <c r="D469" s="294"/>
      <c r="E469" s="294"/>
      <c r="F469" s="294"/>
      <c r="G469" s="294"/>
      <c r="H469" s="294"/>
      <c r="I469" s="294"/>
      <c r="J469" s="294"/>
      <c r="K469" s="294"/>
    </row>
    <row r="470" spans="1:11" ht="15" hidden="1" x14ac:dyDescent="0.25">
      <c r="A470" s="294"/>
      <c r="B470" s="294"/>
      <c r="C470" s="294"/>
      <c r="D470" s="294"/>
      <c r="E470" s="294"/>
      <c r="F470" s="294"/>
      <c r="G470" s="294"/>
      <c r="H470" s="294"/>
      <c r="I470" s="294"/>
      <c r="J470" s="294"/>
      <c r="K470" s="294"/>
    </row>
    <row r="471" spans="1:11" ht="15" hidden="1" x14ac:dyDescent="0.25">
      <c r="A471" s="294"/>
      <c r="B471" s="294"/>
      <c r="C471" s="294"/>
      <c r="D471" s="294"/>
      <c r="E471" s="294"/>
      <c r="F471" s="294"/>
      <c r="G471" s="294"/>
      <c r="H471" s="294"/>
      <c r="I471" s="294"/>
      <c r="J471" s="294"/>
      <c r="K471" s="294"/>
    </row>
    <row r="472" spans="1:11" ht="15" hidden="1" x14ac:dyDescent="0.25">
      <c r="A472" s="294"/>
      <c r="B472" s="294"/>
      <c r="C472" s="294"/>
      <c r="D472" s="294"/>
      <c r="E472" s="294"/>
      <c r="F472" s="294"/>
      <c r="G472" s="294"/>
      <c r="H472" s="294"/>
      <c r="I472" s="294"/>
      <c r="J472" s="294"/>
      <c r="K472" s="294"/>
    </row>
    <row r="473" spans="1:11" ht="15" hidden="1" x14ac:dyDescent="0.25">
      <c r="A473" s="294"/>
      <c r="B473" s="294"/>
      <c r="C473" s="294"/>
      <c r="D473" s="294"/>
      <c r="E473" s="294"/>
      <c r="F473" s="294"/>
      <c r="G473" s="294"/>
      <c r="H473" s="294"/>
      <c r="I473" s="294"/>
      <c r="J473" s="294"/>
      <c r="K473" s="294"/>
    </row>
    <row r="474" spans="1:11" ht="15" hidden="1" x14ac:dyDescent="0.25">
      <c r="A474" s="294"/>
      <c r="B474" s="294"/>
      <c r="C474" s="294"/>
      <c r="D474" s="294"/>
      <c r="E474" s="294"/>
      <c r="F474" s="294"/>
      <c r="G474" s="294"/>
      <c r="H474" s="294"/>
      <c r="I474" s="294"/>
      <c r="J474" s="294"/>
      <c r="K474" s="294"/>
    </row>
    <row r="475" spans="1:11" ht="15" hidden="1" x14ac:dyDescent="0.25">
      <c r="A475" s="294"/>
      <c r="B475" s="294"/>
      <c r="C475" s="294"/>
      <c r="D475" s="294"/>
      <c r="E475" s="294"/>
      <c r="F475" s="294"/>
      <c r="G475" s="294"/>
      <c r="H475" s="294"/>
      <c r="I475" s="294"/>
      <c r="J475" s="294"/>
      <c r="K475" s="294"/>
    </row>
    <row r="476" spans="1:11" ht="15" hidden="1" x14ac:dyDescent="0.25">
      <c r="A476" s="294"/>
      <c r="B476" s="294"/>
      <c r="C476" s="294"/>
      <c r="D476" s="294"/>
      <c r="E476" s="294"/>
      <c r="F476" s="294"/>
      <c r="G476" s="294"/>
      <c r="H476" s="294"/>
      <c r="I476" s="294"/>
      <c r="J476" s="294"/>
      <c r="K476" s="294"/>
    </row>
    <row r="477" spans="1:11" ht="15" hidden="1" x14ac:dyDescent="0.25">
      <c r="A477" s="294"/>
      <c r="B477" s="294"/>
      <c r="C477" s="294"/>
      <c r="D477" s="294"/>
      <c r="E477" s="294"/>
      <c r="F477" s="294"/>
      <c r="G477" s="294"/>
      <c r="H477" s="294"/>
      <c r="I477" s="294"/>
      <c r="J477" s="294"/>
      <c r="K477" s="294"/>
    </row>
    <row r="478" spans="1:11" ht="15" hidden="1" x14ac:dyDescent="0.25">
      <c r="A478" s="294"/>
      <c r="B478" s="294"/>
      <c r="C478" s="294"/>
      <c r="D478" s="294"/>
      <c r="E478" s="294"/>
      <c r="F478" s="294"/>
      <c r="G478" s="294"/>
      <c r="H478" s="294"/>
      <c r="I478" s="294"/>
      <c r="J478" s="294"/>
      <c r="K478" s="294"/>
    </row>
    <row r="479" spans="1:11" ht="15" hidden="1" x14ac:dyDescent="0.25">
      <c r="A479" s="294"/>
      <c r="B479" s="294"/>
      <c r="C479" s="294"/>
      <c r="D479" s="294"/>
      <c r="E479" s="294"/>
      <c r="F479" s="294"/>
      <c r="G479" s="294"/>
      <c r="H479" s="294"/>
      <c r="I479" s="294"/>
      <c r="J479" s="294"/>
      <c r="K479" s="294"/>
    </row>
    <row r="480" spans="1:11" ht="15" hidden="1" x14ac:dyDescent="0.25">
      <c r="A480" s="294"/>
      <c r="B480" s="294"/>
      <c r="C480" s="294"/>
      <c r="D480" s="294"/>
      <c r="E480" s="294"/>
      <c r="F480" s="294"/>
      <c r="G480" s="294"/>
      <c r="H480" s="294"/>
      <c r="I480" s="294"/>
      <c r="J480" s="294"/>
      <c r="K480" s="294"/>
    </row>
    <row r="481" spans="1:11" ht="15" hidden="1" x14ac:dyDescent="0.25">
      <c r="A481" s="294"/>
      <c r="B481" s="294"/>
      <c r="C481" s="294"/>
      <c r="D481" s="294"/>
      <c r="E481" s="294"/>
      <c r="F481" s="294"/>
      <c r="G481" s="294"/>
      <c r="H481" s="294"/>
      <c r="I481" s="294"/>
      <c r="J481" s="294"/>
      <c r="K481" s="294"/>
    </row>
    <row r="482" spans="1:11" ht="15" hidden="1" x14ac:dyDescent="0.25">
      <c r="A482" s="294"/>
      <c r="B482" s="294"/>
      <c r="C482" s="294"/>
      <c r="D482" s="294"/>
      <c r="E482" s="294"/>
      <c r="F482" s="294"/>
      <c r="G482" s="294"/>
      <c r="H482" s="294"/>
      <c r="I482" s="294"/>
      <c r="J482" s="294"/>
      <c r="K482" s="294"/>
    </row>
    <row r="483" spans="1:11" ht="15" hidden="1" x14ac:dyDescent="0.25">
      <c r="A483" s="294"/>
      <c r="B483" s="294"/>
      <c r="C483" s="294"/>
      <c r="D483" s="294"/>
      <c r="E483" s="294"/>
      <c r="F483" s="294"/>
      <c r="G483" s="294"/>
      <c r="H483" s="294"/>
      <c r="I483" s="294"/>
      <c r="J483" s="294"/>
      <c r="K483" s="294"/>
    </row>
    <row r="484" spans="1:11" ht="15" hidden="1" x14ac:dyDescent="0.25">
      <c r="A484" s="294"/>
      <c r="B484" s="294"/>
      <c r="C484" s="294"/>
      <c r="D484" s="294"/>
      <c r="E484" s="294"/>
      <c r="F484" s="294"/>
      <c r="G484" s="294"/>
      <c r="H484" s="294"/>
      <c r="I484" s="294"/>
      <c r="J484" s="294"/>
      <c r="K484" s="294"/>
    </row>
    <row r="485" spans="1:11" ht="15" hidden="1" x14ac:dyDescent="0.25">
      <c r="A485" s="294"/>
      <c r="B485" s="294"/>
      <c r="C485" s="294"/>
      <c r="D485" s="294"/>
      <c r="E485" s="294"/>
      <c r="F485" s="294"/>
      <c r="G485" s="294"/>
      <c r="H485" s="294"/>
      <c r="I485" s="294"/>
      <c r="J485" s="294"/>
      <c r="K485" s="294"/>
    </row>
    <row r="486" spans="1:11" ht="15" hidden="1" x14ac:dyDescent="0.25">
      <c r="A486" s="294"/>
      <c r="B486" s="294"/>
      <c r="C486" s="294"/>
      <c r="D486" s="294"/>
      <c r="E486" s="294"/>
      <c r="F486" s="294"/>
      <c r="G486" s="294"/>
      <c r="H486" s="294"/>
      <c r="I486" s="294"/>
      <c r="J486" s="294"/>
      <c r="K486" s="294"/>
    </row>
    <row r="487" spans="1:11" ht="15" hidden="1" x14ac:dyDescent="0.25">
      <c r="A487" s="294"/>
      <c r="B487" s="294"/>
      <c r="C487" s="294"/>
      <c r="D487" s="294"/>
      <c r="E487" s="294"/>
      <c r="F487" s="294"/>
      <c r="G487" s="294"/>
      <c r="H487" s="294"/>
      <c r="I487" s="294"/>
      <c r="J487" s="294"/>
      <c r="K487" s="294"/>
    </row>
    <row r="488" spans="1:11" ht="15" hidden="1" x14ac:dyDescent="0.25">
      <c r="A488" s="294"/>
      <c r="B488" s="294"/>
      <c r="C488" s="294"/>
      <c r="D488" s="294"/>
      <c r="E488" s="294"/>
      <c r="F488" s="294"/>
      <c r="G488" s="294"/>
      <c r="H488" s="294"/>
      <c r="I488" s="294"/>
      <c r="J488" s="294"/>
      <c r="K488" s="294"/>
    </row>
    <row r="489" spans="1:11" ht="15" hidden="1" x14ac:dyDescent="0.25">
      <c r="A489" s="294"/>
      <c r="B489" s="294"/>
      <c r="C489" s="294"/>
      <c r="D489" s="294"/>
      <c r="E489" s="294"/>
      <c r="F489" s="294"/>
      <c r="G489" s="294"/>
      <c r="H489" s="294"/>
      <c r="I489" s="294"/>
      <c r="J489" s="294"/>
      <c r="K489" s="294"/>
    </row>
    <row r="490" spans="1:11" ht="15" hidden="1" x14ac:dyDescent="0.25">
      <c r="A490" s="294"/>
      <c r="B490" s="294"/>
      <c r="C490" s="294"/>
      <c r="D490" s="294"/>
      <c r="E490" s="294"/>
      <c r="F490" s="294"/>
      <c r="G490" s="294"/>
      <c r="H490" s="294"/>
      <c r="I490" s="294"/>
      <c r="J490" s="294"/>
      <c r="K490" s="294"/>
    </row>
    <row r="491" spans="1:11" ht="15" hidden="1" x14ac:dyDescent="0.25">
      <c r="A491" s="294"/>
      <c r="B491" s="294"/>
      <c r="C491" s="294"/>
      <c r="D491" s="294"/>
      <c r="E491" s="294"/>
      <c r="F491" s="294"/>
      <c r="G491" s="294"/>
      <c r="H491" s="294"/>
      <c r="I491" s="294"/>
      <c r="J491" s="294"/>
      <c r="K491" s="294"/>
    </row>
    <row r="492" spans="1:11" ht="15" hidden="1" x14ac:dyDescent="0.25">
      <c r="A492" s="294"/>
      <c r="B492" s="294"/>
      <c r="C492" s="294"/>
      <c r="D492" s="294"/>
      <c r="E492" s="294"/>
      <c r="F492" s="294"/>
      <c r="G492" s="294"/>
      <c r="H492" s="294"/>
      <c r="I492" s="294"/>
      <c r="J492" s="294"/>
      <c r="K492" s="294"/>
    </row>
    <row r="493" spans="1:11" ht="15" hidden="1" x14ac:dyDescent="0.25">
      <c r="A493" s="294"/>
      <c r="B493" s="294"/>
      <c r="C493" s="294"/>
      <c r="D493" s="294"/>
      <c r="E493" s="294"/>
      <c r="F493" s="294"/>
      <c r="G493" s="294"/>
      <c r="H493" s="294"/>
      <c r="I493" s="294"/>
      <c r="J493" s="294"/>
      <c r="K493" s="294"/>
    </row>
    <row r="494" spans="1:11" ht="15" hidden="1" x14ac:dyDescent="0.25">
      <c r="A494" s="294"/>
      <c r="B494" s="294"/>
      <c r="C494" s="294"/>
      <c r="D494" s="294"/>
      <c r="E494" s="294"/>
      <c r="F494" s="294"/>
      <c r="G494" s="294"/>
      <c r="H494" s="294"/>
      <c r="I494" s="294"/>
      <c r="J494" s="294"/>
      <c r="K494" s="294"/>
    </row>
    <row r="495" spans="1:11" ht="15" hidden="1" x14ac:dyDescent="0.25">
      <c r="A495" s="294"/>
      <c r="B495" s="294"/>
      <c r="C495" s="294"/>
      <c r="D495" s="294"/>
      <c r="E495" s="294"/>
      <c r="F495" s="294"/>
      <c r="G495" s="294"/>
      <c r="H495" s="294"/>
      <c r="I495" s="294"/>
      <c r="J495" s="294"/>
      <c r="K495" s="294"/>
    </row>
    <row r="496" spans="1:11" ht="15" hidden="1" x14ac:dyDescent="0.25">
      <c r="A496" s="294"/>
      <c r="B496" s="294"/>
      <c r="C496" s="294"/>
      <c r="D496" s="294"/>
      <c r="E496" s="294"/>
      <c r="F496" s="294"/>
      <c r="G496" s="294"/>
      <c r="H496" s="294"/>
      <c r="I496" s="294"/>
      <c r="J496" s="294"/>
      <c r="K496" s="294"/>
    </row>
    <row r="497" spans="1:11" ht="15" hidden="1" x14ac:dyDescent="0.25">
      <c r="A497" s="294"/>
      <c r="B497" s="294"/>
      <c r="C497" s="294"/>
      <c r="D497" s="294"/>
      <c r="E497" s="294"/>
      <c r="F497" s="294"/>
      <c r="G497" s="294"/>
      <c r="H497" s="294"/>
      <c r="I497" s="294"/>
      <c r="J497" s="294"/>
      <c r="K497" s="294"/>
    </row>
    <row r="498" spans="1:11" ht="15" hidden="1" x14ac:dyDescent="0.25">
      <c r="A498" s="294"/>
      <c r="B498" s="294"/>
      <c r="C498" s="294"/>
      <c r="D498" s="294"/>
      <c r="E498" s="294"/>
      <c r="F498" s="294"/>
      <c r="G498" s="294"/>
      <c r="H498" s="294"/>
      <c r="I498" s="294"/>
      <c r="J498" s="294"/>
      <c r="K498" s="294"/>
    </row>
    <row r="499" spans="1:11" ht="15" hidden="1" x14ac:dyDescent="0.25">
      <c r="A499" s="294"/>
      <c r="B499" s="294"/>
      <c r="C499" s="294"/>
      <c r="D499" s="294"/>
      <c r="E499" s="294"/>
      <c r="F499" s="294"/>
      <c r="G499" s="294"/>
      <c r="H499" s="294"/>
      <c r="I499" s="294"/>
      <c r="J499" s="294"/>
      <c r="K499" s="294"/>
    </row>
    <row r="500" spans="1:11" ht="15" hidden="1" x14ac:dyDescent="0.25">
      <c r="A500" s="294"/>
      <c r="B500" s="294"/>
      <c r="C500" s="294"/>
      <c r="D500" s="294"/>
      <c r="E500" s="294"/>
      <c r="F500" s="294"/>
      <c r="G500" s="294"/>
      <c r="H500" s="294"/>
      <c r="I500" s="294"/>
      <c r="J500" s="294"/>
      <c r="K500" s="294"/>
    </row>
    <row r="501" spans="1:11" ht="15" hidden="1" x14ac:dyDescent="0.25">
      <c r="A501" s="294"/>
      <c r="B501" s="294"/>
      <c r="C501" s="294"/>
      <c r="D501" s="294"/>
      <c r="E501" s="294"/>
      <c r="F501" s="294"/>
      <c r="G501" s="294"/>
      <c r="H501" s="294"/>
      <c r="I501" s="294"/>
      <c r="J501" s="294"/>
      <c r="K501" s="294"/>
    </row>
    <row r="502" spans="1:11" ht="15" hidden="1" x14ac:dyDescent="0.25">
      <c r="A502" s="294"/>
      <c r="B502" s="294"/>
      <c r="C502" s="294"/>
      <c r="D502" s="294"/>
      <c r="E502" s="294"/>
      <c r="F502" s="294"/>
      <c r="G502" s="294"/>
      <c r="H502" s="294"/>
      <c r="I502" s="294"/>
      <c r="J502" s="294"/>
      <c r="K502" s="294"/>
    </row>
    <row r="503" spans="1:11" ht="15" hidden="1" x14ac:dyDescent="0.25">
      <c r="A503" s="294"/>
      <c r="B503" s="294"/>
      <c r="C503" s="294"/>
      <c r="D503" s="294"/>
      <c r="E503" s="294"/>
      <c r="F503" s="294"/>
      <c r="G503" s="294"/>
      <c r="H503" s="294"/>
      <c r="I503" s="294"/>
      <c r="J503" s="294"/>
      <c r="K503" s="294"/>
    </row>
    <row r="504" spans="1:11" ht="15" hidden="1" x14ac:dyDescent="0.25">
      <c r="A504" s="294"/>
      <c r="B504" s="294"/>
      <c r="C504" s="294"/>
      <c r="D504" s="294"/>
      <c r="E504" s="294"/>
      <c r="F504" s="294"/>
      <c r="G504" s="294"/>
      <c r="H504" s="294"/>
      <c r="I504" s="294"/>
      <c r="J504" s="294"/>
      <c r="K504" s="294"/>
    </row>
    <row r="505" spans="1:11" ht="15" hidden="1" x14ac:dyDescent="0.25">
      <c r="A505" s="294"/>
      <c r="B505" s="294"/>
      <c r="C505" s="294"/>
      <c r="D505" s="294"/>
      <c r="E505" s="294"/>
      <c r="F505" s="294"/>
      <c r="G505" s="294"/>
      <c r="H505" s="294"/>
      <c r="I505" s="294"/>
      <c r="J505" s="294"/>
      <c r="K505" s="294"/>
    </row>
    <row r="506" spans="1:11" ht="15" hidden="1" x14ac:dyDescent="0.25">
      <c r="A506" s="294"/>
      <c r="B506" s="294"/>
      <c r="C506" s="294"/>
      <c r="D506" s="294"/>
      <c r="E506" s="294"/>
      <c r="F506" s="294"/>
      <c r="G506" s="294"/>
      <c r="H506" s="294"/>
      <c r="I506" s="294"/>
      <c r="J506" s="294"/>
      <c r="K506" s="294"/>
    </row>
    <row r="507" spans="1:11" ht="15" hidden="1" x14ac:dyDescent="0.25">
      <c r="A507" s="294"/>
      <c r="B507" s="294"/>
      <c r="C507" s="294"/>
      <c r="D507" s="294"/>
      <c r="E507" s="294"/>
      <c r="F507" s="294"/>
      <c r="G507" s="294"/>
      <c r="H507" s="294"/>
      <c r="I507" s="294"/>
      <c r="J507" s="294"/>
      <c r="K507" s="294"/>
    </row>
    <row r="508" spans="1:11" ht="15" hidden="1" x14ac:dyDescent="0.25">
      <c r="A508" s="294"/>
      <c r="B508" s="294"/>
      <c r="C508" s="294"/>
      <c r="D508" s="294"/>
      <c r="E508" s="294"/>
      <c r="F508" s="294"/>
      <c r="G508" s="294"/>
      <c r="H508" s="294"/>
      <c r="I508" s="294"/>
      <c r="J508" s="294"/>
      <c r="K508" s="294"/>
    </row>
    <row r="509" spans="1:11" ht="15" hidden="1" x14ac:dyDescent="0.25">
      <c r="A509" s="294"/>
      <c r="B509" s="294"/>
      <c r="C509" s="294"/>
      <c r="D509" s="294"/>
      <c r="E509" s="294"/>
      <c r="F509" s="294"/>
      <c r="G509" s="294"/>
      <c r="H509" s="294"/>
      <c r="I509" s="294"/>
      <c r="J509" s="294"/>
      <c r="K509" s="294"/>
    </row>
    <row r="510" spans="1:11" ht="15" hidden="1" x14ac:dyDescent="0.25">
      <c r="A510" s="294"/>
      <c r="B510" s="294"/>
      <c r="C510" s="294"/>
      <c r="D510" s="294"/>
      <c r="E510" s="294"/>
      <c r="F510" s="294"/>
      <c r="G510" s="294"/>
      <c r="H510" s="294"/>
      <c r="I510" s="294"/>
      <c r="J510" s="294"/>
      <c r="K510" s="294"/>
    </row>
    <row r="511" spans="1:11" ht="15" hidden="1" x14ac:dyDescent="0.25">
      <c r="A511" s="294"/>
      <c r="B511" s="294"/>
      <c r="C511" s="294"/>
      <c r="D511" s="294"/>
      <c r="E511" s="294"/>
      <c r="F511" s="294"/>
      <c r="G511" s="294"/>
      <c r="H511" s="294"/>
      <c r="I511" s="294"/>
      <c r="J511" s="294"/>
      <c r="K511" s="294"/>
    </row>
    <row r="512" spans="1:11" ht="15" hidden="1" x14ac:dyDescent="0.25">
      <c r="A512" s="294"/>
      <c r="B512" s="294"/>
      <c r="C512" s="294"/>
      <c r="D512" s="294"/>
      <c r="E512" s="294"/>
      <c r="F512" s="294"/>
      <c r="G512" s="294"/>
      <c r="H512" s="294"/>
      <c r="I512" s="294"/>
      <c r="J512" s="294"/>
      <c r="K512" s="294"/>
    </row>
    <row r="513" spans="1:11" ht="15" hidden="1" x14ac:dyDescent="0.25">
      <c r="A513" s="294"/>
      <c r="B513" s="294"/>
      <c r="C513" s="294"/>
      <c r="D513" s="294"/>
      <c r="E513" s="294"/>
      <c r="F513" s="294"/>
      <c r="G513" s="294"/>
      <c r="H513" s="294"/>
      <c r="I513" s="294"/>
      <c r="J513" s="294"/>
      <c r="K513" s="294"/>
    </row>
    <row r="514" spans="1:11" ht="15" hidden="1" x14ac:dyDescent="0.25">
      <c r="A514" s="294"/>
      <c r="B514" s="294"/>
      <c r="C514" s="294"/>
      <c r="D514" s="294"/>
      <c r="E514" s="294"/>
      <c r="F514" s="294"/>
      <c r="G514" s="294"/>
      <c r="H514" s="294"/>
      <c r="I514" s="294"/>
      <c r="J514" s="294"/>
      <c r="K514" s="294"/>
    </row>
    <row r="515" spans="1:11" ht="15" hidden="1" x14ac:dyDescent="0.25">
      <c r="A515" s="294"/>
      <c r="B515" s="294"/>
      <c r="C515" s="294"/>
      <c r="D515" s="294"/>
      <c r="E515" s="294"/>
      <c r="F515" s="294"/>
      <c r="G515" s="294"/>
      <c r="H515" s="294"/>
      <c r="I515" s="294"/>
      <c r="J515" s="294"/>
      <c r="K515" s="294"/>
    </row>
    <row r="516" spans="1:11" ht="15" hidden="1" x14ac:dyDescent="0.25">
      <c r="A516" s="294"/>
      <c r="B516" s="294"/>
      <c r="C516" s="294"/>
      <c r="D516" s="294"/>
      <c r="E516" s="294"/>
      <c r="F516" s="294"/>
      <c r="G516" s="294"/>
      <c r="H516" s="294"/>
      <c r="I516" s="294"/>
      <c r="J516" s="294"/>
      <c r="K516" s="294"/>
    </row>
    <row r="517" spans="1:11" ht="15" hidden="1" x14ac:dyDescent="0.25">
      <c r="A517" s="294"/>
      <c r="B517" s="294"/>
      <c r="C517" s="294"/>
      <c r="D517" s="294"/>
      <c r="E517" s="294"/>
      <c r="F517" s="294"/>
      <c r="G517" s="294"/>
      <c r="H517" s="294"/>
      <c r="I517" s="294"/>
      <c r="J517" s="294"/>
      <c r="K517" s="294"/>
    </row>
    <row r="518" spans="1:11" ht="15" hidden="1" x14ac:dyDescent="0.25">
      <c r="A518" s="294"/>
      <c r="B518" s="294"/>
      <c r="C518" s="294"/>
      <c r="D518" s="294"/>
      <c r="E518" s="294"/>
      <c r="F518" s="294"/>
      <c r="G518" s="294"/>
      <c r="H518" s="294"/>
      <c r="I518" s="294"/>
      <c r="J518" s="294"/>
      <c r="K518" s="294"/>
    </row>
    <row r="519" spans="1:11" ht="15" hidden="1" x14ac:dyDescent="0.25">
      <c r="A519" s="294"/>
      <c r="B519" s="294"/>
      <c r="C519" s="294"/>
      <c r="D519" s="294"/>
      <c r="E519" s="294"/>
      <c r="F519" s="294"/>
      <c r="G519" s="294"/>
      <c r="H519" s="294"/>
      <c r="I519" s="294"/>
      <c r="J519" s="294"/>
      <c r="K519" s="294"/>
    </row>
    <row r="520" spans="1:11" ht="15" hidden="1" x14ac:dyDescent="0.25">
      <c r="A520" s="294"/>
      <c r="B520" s="294"/>
      <c r="C520" s="294"/>
      <c r="D520" s="294"/>
      <c r="E520" s="294"/>
      <c r="F520" s="294"/>
      <c r="G520" s="294"/>
      <c r="H520" s="294"/>
      <c r="I520" s="294"/>
      <c r="J520" s="294"/>
      <c r="K520" s="294"/>
    </row>
    <row r="521" spans="1:11" ht="15" hidden="1" x14ac:dyDescent="0.25">
      <c r="A521" s="294"/>
      <c r="B521" s="294"/>
      <c r="C521" s="294"/>
      <c r="D521" s="294"/>
      <c r="E521" s="294"/>
      <c r="F521" s="294"/>
      <c r="G521" s="294"/>
      <c r="H521" s="294"/>
      <c r="I521" s="294"/>
      <c r="J521" s="294"/>
      <c r="K521" s="294"/>
    </row>
    <row r="522" spans="1:11" ht="15" hidden="1" x14ac:dyDescent="0.25">
      <c r="A522" s="294"/>
      <c r="B522" s="294"/>
      <c r="C522" s="294"/>
      <c r="D522" s="294"/>
      <c r="E522" s="294"/>
      <c r="F522" s="294"/>
      <c r="G522" s="294"/>
      <c r="H522" s="294"/>
      <c r="I522" s="294"/>
      <c r="J522" s="294"/>
      <c r="K522" s="294"/>
    </row>
    <row r="523" spans="1:11" ht="15" hidden="1" x14ac:dyDescent="0.25">
      <c r="A523" s="294"/>
      <c r="B523" s="294"/>
      <c r="C523" s="294"/>
      <c r="D523" s="294"/>
      <c r="E523" s="294"/>
      <c r="F523" s="294"/>
      <c r="G523" s="294"/>
      <c r="H523" s="294"/>
      <c r="I523" s="294"/>
      <c r="J523" s="294"/>
      <c r="K523" s="294"/>
    </row>
    <row r="524" spans="1:11" ht="15" hidden="1" x14ac:dyDescent="0.25">
      <c r="A524" s="294"/>
      <c r="B524" s="294"/>
      <c r="C524" s="294"/>
      <c r="D524" s="294"/>
      <c r="E524" s="294"/>
      <c r="F524" s="294"/>
      <c r="G524" s="294"/>
      <c r="H524" s="294"/>
      <c r="I524" s="294"/>
      <c r="J524" s="294"/>
      <c r="K524" s="294"/>
    </row>
    <row r="525" spans="1:11" ht="15" hidden="1" x14ac:dyDescent="0.25">
      <c r="A525" s="294"/>
      <c r="B525" s="294"/>
      <c r="C525" s="294"/>
      <c r="D525" s="294"/>
      <c r="E525" s="294"/>
      <c r="F525" s="294"/>
      <c r="G525" s="294"/>
      <c r="H525" s="294"/>
      <c r="I525" s="294"/>
      <c r="J525" s="294"/>
      <c r="K525" s="294"/>
    </row>
    <row r="526" spans="1:11" ht="15" hidden="1" x14ac:dyDescent="0.25">
      <c r="A526" s="294"/>
      <c r="B526" s="294"/>
      <c r="C526" s="294"/>
      <c r="D526" s="294"/>
      <c r="E526" s="294"/>
      <c r="F526" s="294"/>
      <c r="G526" s="294"/>
      <c r="H526" s="294"/>
      <c r="I526" s="294"/>
      <c r="J526" s="294"/>
      <c r="K526" s="294"/>
    </row>
    <row r="527" spans="1:11" ht="15" hidden="1" x14ac:dyDescent="0.25">
      <c r="A527" s="294"/>
      <c r="B527" s="294"/>
      <c r="C527" s="294"/>
      <c r="D527" s="294"/>
      <c r="E527" s="294"/>
      <c r="F527" s="294"/>
      <c r="G527" s="294"/>
      <c r="H527" s="294"/>
      <c r="I527" s="294"/>
      <c r="J527" s="294"/>
      <c r="K527" s="294"/>
    </row>
    <row r="528" spans="1:11" ht="15" hidden="1" x14ac:dyDescent="0.25">
      <c r="A528" s="294"/>
      <c r="B528" s="294"/>
      <c r="C528" s="294"/>
      <c r="D528" s="294"/>
      <c r="E528" s="294"/>
      <c r="F528" s="294"/>
      <c r="G528" s="294"/>
      <c r="H528" s="294"/>
      <c r="I528" s="294"/>
      <c r="J528" s="294"/>
      <c r="K528" s="294"/>
    </row>
    <row r="529" spans="1:11" ht="15" hidden="1" x14ac:dyDescent="0.25">
      <c r="A529" s="294"/>
      <c r="B529" s="294"/>
      <c r="C529" s="294"/>
      <c r="D529" s="294"/>
      <c r="E529" s="294"/>
      <c r="F529" s="294"/>
      <c r="G529" s="294"/>
      <c r="H529" s="294"/>
      <c r="I529" s="294"/>
      <c r="J529" s="294"/>
      <c r="K529" s="294"/>
    </row>
    <row r="530" spans="1:11" ht="15" hidden="1" x14ac:dyDescent="0.25">
      <c r="A530" s="294"/>
      <c r="B530" s="294"/>
      <c r="C530" s="294"/>
      <c r="D530" s="294"/>
      <c r="E530" s="294"/>
      <c r="F530" s="294"/>
      <c r="G530" s="294"/>
      <c r="H530" s="294"/>
      <c r="I530" s="294"/>
      <c r="J530" s="294"/>
      <c r="K530" s="294"/>
    </row>
    <row r="531" spans="1:11" ht="15" hidden="1" x14ac:dyDescent="0.25">
      <c r="A531" s="294"/>
      <c r="B531" s="294"/>
      <c r="C531" s="294"/>
      <c r="D531" s="294"/>
      <c r="E531" s="294"/>
      <c r="F531" s="294"/>
      <c r="G531" s="294"/>
      <c r="H531" s="294"/>
      <c r="I531" s="294"/>
      <c r="J531" s="294"/>
      <c r="K531" s="294"/>
    </row>
    <row r="532" spans="1:11" ht="15" hidden="1" x14ac:dyDescent="0.25">
      <c r="A532" s="294"/>
      <c r="B532" s="294"/>
      <c r="C532" s="294"/>
      <c r="D532" s="294"/>
      <c r="E532" s="294"/>
      <c r="F532" s="294"/>
      <c r="G532" s="294"/>
      <c r="H532" s="294"/>
      <c r="I532" s="294"/>
      <c r="J532" s="294"/>
      <c r="K532" s="294"/>
    </row>
    <row r="533" spans="1:11" ht="15" hidden="1" x14ac:dyDescent="0.25">
      <c r="A533" s="294"/>
      <c r="B533" s="294"/>
      <c r="C533" s="294"/>
      <c r="D533" s="294"/>
      <c r="E533" s="294"/>
      <c r="F533" s="294"/>
      <c r="G533" s="294"/>
      <c r="H533" s="294"/>
      <c r="I533" s="294"/>
      <c r="J533" s="294"/>
      <c r="K533" s="294"/>
    </row>
    <row r="534" spans="1:11" ht="15" hidden="1" x14ac:dyDescent="0.25">
      <c r="A534" s="294"/>
      <c r="B534" s="294"/>
      <c r="C534" s="294"/>
      <c r="D534" s="294"/>
      <c r="E534" s="294"/>
      <c r="F534" s="294"/>
      <c r="G534" s="294"/>
      <c r="H534" s="294"/>
      <c r="I534" s="294"/>
      <c r="J534" s="294"/>
      <c r="K534" s="294"/>
    </row>
    <row r="535" spans="1:11" ht="15" hidden="1" x14ac:dyDescent="0.25">
      <c r="A535" s="294"/>
      <c r="B535" s="294"/>
      <c r="C535" s="294"/>
      <c r="D535" s="294"/>
      <c r="E535" s="294"/>
      <c r="F535" s="294"/>
      <c r="G535" s="294"/>
      <c r="H535" s="294"/>
      <c r="I535" s="294"/>
      <c r="J535" s="294"/>
      <c r="K535" s="294"/>
    </row>
    <row r="536" spans="1:11" ht="15" hidden="1" x14ac:dyDescent="0.25">
      <c r="A536" s="294"/>
      <c r="B536" s="294"/>
      <c r="C536" s="294"/>
      <c r="D536" s="294"/>
      <c r="E536" s="294"/>
      <c r="F536" s="294"/>
      <c r="G536" s="294"/>
      <c r="H536" s="294"/>
      <c r="I536" s="294"/>
      <c r="J536" s="294"/>
      <c r="K536" s="294"/>
    </row>
    <row r="537" spans="1:11" ht="15" hidden="1" x14ac:dyDescent="0.25">
      <c r="A537" s="294"/>
      <c r="B537" s="294"/>
      <c r="C537" s="294"/>
      <c r="D537" s="294"/>
      <c r="E537" s="294"/>
      <c r="F537" s="294"/>
      <c r="G537" s="294"/>
      <c r="H537" s="294"/>
      <c r="I537" s="294"/>
      <c r="J537" s="294"/>
      <c r="K537" s="294"/>
    </row>
    <row r="538" spans="1:11" ht="15" hidden="1" x14ac:dyDescent="0.25">
      <c r="A538" s="294"/>
      <c r="B538" s="294"/>
      <c r="C538" s="294"/>
      <c r="D538" s="294"/>
      <c r="E538" s="294"/>
      <c r="F538" s="294"/>
      <c r="G538" s="294"/>
      <c r="H538" s="294"/>
      <c r="I538" s="294"/>
      <c r="J538" s="294"/>
      <c r="K538" s="294"/>
    </row>
    <row r="539" spans="1:11" ht="15" hidden="1" x14ac:dyDescent="0.25">
      <c r="A539" s="294"/>
      <c r="B539" s="294"/>
      <c r="C539" s="294"/>
      <c r="D539" s="294"/>
      <c r="E539" s="294"/>
      <c r="F539" s="294"/>
      <c r="G539" s="294"/>
      <c r="H539" s="294"/>
      <c r="I539" s="294"/>
      <c r="J539" s="294"/>
      <c r="K539" s="294"/>
    </row>
    <row r="540" spans="1:11" ht="15" hidden="1" x14ac:dyDescent="0.25">
      <c r="A540" s="294"/>
      <c r="B540" s="294"/>
      <c r="C540" s="294"/>
      <c r="D540" s="294"/>
      <c r="E540" s="294"/>
      <c r="F540" s="294"/>
      <c r="G540" s="294"/>
      <c r="H540" s="294"/>
      <c r="I540" s="294"/>
      <c r="J540" s="294"/>
      <c r="K540" s="294"/>
    </row>
    <row r="541" spans="1:11" ht="15" hidden="1" x14ac:dyDescent="0.25">
      <c r="A541" s="294"/>
      <c r="B541" s="294"/>
      <c r="C541" s="294"/>
      <c r="D541" s="294"/>
      <c r="E541" s="294"/>
      <c r="F541" s="294"/>
      <c r="G541" s="294"/>
      <c r="H541" s="294"/>
      <c r="I541" s="294"/>
      <c r="J541" s="294"/>
      <c r="K541" s="294"/>
    </row>
    <row r="542" spans="1:11" ht="15" hidden="1" x14ac:dyDescent="0.25">
      <c r="A542" s="294"/>
      <c r="B542" s="294"/>
      <c r="C542" s="294"/>
      <c r="D542" s="294"/>
      <c r="E542" s="294"/>
      <c r="F542" s="294"/>
      <c r="G542" s="294"/>
      <c r="H542" s="294"/>
      <c r="I542" s="294"/>
      <c r="J542" s="294"/>
      <c r="K542" s="294"/>
    </row>
    <row r="543" spans="1:11" ht="15" hidden="1" x14ac:dyDescent="0.25">
      <c r="A543" s="294"/>
      <c r="B543" s="294"/>
      <c r="C543" s="294"/>
      <c r="D543" s="294"/>
      <c r="E543" s="294"/>
      <c r="F543" s="294"/>
      <c r="G543" s="294"/>
      <c r="H543" s="294"/>
      <c r="I543" s="294"/>
      <c r="J543" s="294"/>
      <c r="K543" s="294"/>
    </row>
    <row r="544" spans="1:11" ht="15" hidden="1" x14ac:dyDescent="0.25">
      <c r="A544" s="294"/>
      <c r="B544" s="294"/>
      <c r="C544" s="294"/>
      <c r="D544" s="294"/>
      <c r="E544" s="294"/>
      <c r="F544" s="294"/>
      <c r="G544" s="294"/>
      <c r="H544" s="294"/>
      <c r="I544" s="294"/>
      <c r="J544" s="294"/>
      <c r="K544" s="294"/>
    </row>
    <row r="545" spans="1:11" ht="15" hidden="1" x14ac:dyDescent="0.25">
      <c r="A545" s="294"/>
      <c r="B545" s="294"/>
      <c r="C545" s="294"/>
      <c r="D545" s="294"/>
      <c r="E545" s="294"/>
      <c r="F545" s="294"/>
      <c r="G545" s="294"/>
      <c r="H545" s="294"/>
      <c r="I545" s="294"/>
      <c r="J545" s="294"/>
      <c r="K545" s="294"/>
    </row>
    <row r="546" spans="1:11" ht="15" hidden="1" x14ac:dyDescent="0.25">
      <c r="A546" s="294"/>
      <c r="B546" s="294"/>
      <c r="C546" s="294"/>
      <c r="D546" s="294"/>
      <c r="E546" s="294"/>
      <c r="F546" s="294"/>
      <c r="G546" s="294"/>
      <c r="H546" s="294"/>
      <c r="I546" s="294"/>
      <c r="J546" s="294"/>
      <c r="K546" s="294"/>
    </row>
    <row r="547" spans="1:11" ht="15" hidden="1" x14ac:dyDescent="0.25">
      <c r="A547" s="294"/>
      <c r="B547" s="294"/>
      <c r="C547" s="294"/>
      <c r="D547" s="294"/>
      <c r="E547" s="294"/>
      <c r="F547" s="294"/>
      <c r="G547" s="294"/>
      <c r="H547" s="294"/>
      <c r="I547" s="294"/>
      <c r="J547" s="294"/>
      <c r="K547" s="294"/>
    </row>
    <row r="548" spans="1:11" ht="15" hidden="1" x14ac:dyDescent="0.25">
      <c r="A548" s="294"/>
      <c r="B548" s="294"/>
      <c r="C548" s="294"/>
      <c r="D548" s="294"/>
      <c r="E548" s="294"/>
      <c r="F548" s="294"/>
      <c r="G548" s="294"/>
      <c r="H548" s="294"/>
      <c r="I548" s="294"/>
      <c r="J548" s="294"/>
      <c r="K548" s="294"/>
    </row>
    <row r="549" spans="1:11" ht="15" hidden="1" x14ac:dyDescent="0.25">
      <c r="A549" s="294"/>
      <c r="B549" s="294"/>
      <c r="C549" s="294"/>
      <c r="D549" s="294"/>
      <c r="E549" s="294"/>
      <c r="F549" s="294"/>
      <c r="G549" s="294"/>
      <c r="H549" s="294"/>
      <c r="I549" s="294"/>
      <c r="J549" s="294"/>
      <c r="K549" s="294"/>
    </row>
    <row r="550" spans="1:11" ht="15" hidden="1" x14ac:dyDescent="0.25">
      <c r="A550" s="294"/>
      <c r="B550" s="294"/>
      <c r="C550" s="294"/>
      <c r="D550" s="294"/>
      <c r="E550" s="294"/>
      <c r="F550" s="294"/>
      <c r="G550" s="294"/>
      <c r="H550" s="294"/>
      <c r="I550" s="294"/>
      <c r="J550" s="294"/>
      <c r="K550" s="294"/>
    </row>
    <row r="551" spans="1:11" ht="15" hidden="1" x14ac:dyDescent="0.25">
      <c r="A551" s="294"/>
      <c r="B551" s="294"/>
      <c r="C551" s="294"/>
      <c r="D551" s="294"/>
      <c r="E551" s="294"/>
      <c r="F551" s="294"/>
      <c r="G551" s="294"/>
      <c r="H551" s="294"/>
      <c r="I551" s="294"/>
      <c r="J551" s="294"/>
      <c r="K551" s="294"/>
    </row>
    <row r="552" spans="1:11" ht="15" hidden="1" x14ac:dyDescent="0.25">
      <c r="A552" s="294"/>
      <c r="B552" s="294"/>
      <c r="C552" s="294"/>
      <c r="D552" s="294"/>
      <c r="E552" s="294"/>
      <c r="F552" s="294"/>
      <c r="G552" s="294"/>
      <c r="H552" s="294"/>
      <c r="I552" s="294"/>
      <c r="J552" s="294"/>
      <c r="K552" s="294"/>
    </row>
    <row r="553" spans="1:11" ht="15" hidden="1" x14ac:dyDescent="0.25">
      <c r="A553" s="294"/>
      <c r="B553" s="294"/>
      <c r="C553" s="294"/>
      <c r="D553" s="294"/>
      <c r="E553" s="294"/>
      <c r="F553" s="294"/>
      <c r="G553" s="294"/>
      <c r="H553" s="294"/>
      <c r="I553" s="294"/>
      <c r="J553" s="294"/>
      <c r="K553" s="294"/>
    </row>
    <row r="554" spans="1:11" ht="15" hidden="1" x14ac:dyDescent="0.25">
      <c r="A554" s="294"/>
      <c r="B554" s="294"/>
      <c r="C554" s="294"/>
      <c r="D554" s="294"/>
      <c r="E554" s="294"/>
      <c r="F554" s="294"/>
      <c r="G554" s="294"/>
      <c r="H554" s="294"/>
      <c r="I554" s="294"/>
      <c r="J554" s="294"/>
      <c r="K554" s="294"/>
    </row>
    <row r="555" spans="1:11" ht="15" hidden="1" x14ac:dyDescent="0.25">
      <c r="A555" s="294"/>
      <c r="B555" s="294"/>
      <c r="C555" s="294"/>
      <c r="D555" s="294"/>
      <c r="E555" s="294"/>
      <c r="F555" s="294"/>
      <c r="G555" s="294"/>
      <c r="H555" s="294"/>
      <c r="I555" s="294"/>
      <c r="J555" s="294"/>
      <c r="K555" s="294"/>
    </row>
    <row r="556" spans="1:11" ht="15" hidden="1" x14ac:dyDescent="0.25">
      <c r="A556" s="294"/>
      <c r="B556" s="294"/>
      <c r="C556" s="294"/>
      <c r="D556" s="294"/>
      <c r="E556" s="294"/>
      <c r="F556" s="294"/>
      <c r="G556" s="294"/>
      <c r="H556" s="294"/>
      <c r="I556" s="294"/>
      <c r="J556" s="294"/>
      <c r="K556" s="294"/>
    </row>
    <row r="557" spans="1:11" ht="15" hidden="1" x14ac:dyDescent="0.25">
      <c r="A557" s="294"/>
      <c r="B557" s="294"/>
      <c r="C557" s="294"/>
      <c r="D557" s="294"/>
      <c r="E557" s="294"/>
      <c r="F557" s="294"/>
      <c r="G557" s="294"/>
      <c r="H557" s="294"/>
      <c r="I557" s="294"/>
      <c r="J557" s="294"/>
      <c r="K557" s="294"/>
    </row>
    <row r="558" spans="1:11" ht="15" hidden="1" x14ac:dyDescent="0.25">
      <c r="A558" s="294"/>
      <c r="B558" s="294"/>
      <c r="C558" s="294"/>
      <c r="D558" s="294"/>
      <c r="E558" s="294"/>
      <c r="F558" s="294"/>
      <c r="G558" s="294"/>
      <c r="H558" s="294"/>
      <c r="I558" s="294"/>
      <c r="J558" s="294"/>
      <c r="K558" s="294"/>
    </row>
    <row r="559" spans="1:11" ht="15" hidden="1" x14ac:dyDescent="0.25">
      <c r="A559" s="294"/>
      <c r="B559" s="294"/>
      <c r="C559" s="294"/>
      <c r="D559" s="294"/>
      <c r="E559" s="294"/>
      <c r="F559" s="294"/>
      <c r="G559" s="294"/>
      <c r="H559" s="294"/>
      <c r="I559" s="294"/>
      <c r="J559" s="294"/>
      <c r="K559" s="294"/>
    </row>
    <row r="560" spans="1:11" ht="15" hidden="1" x14ac:dyDescent="0.25">
      <c r="A560" s="294"/>
      <c r="B560" s="294"/>
      <c r="C560" s="294"/>
      <c r="D560" s="294"/>
      <c r="E560" s="294"/>
      <c r="F560" s="294"/>
      <c r="G560" s="294"/>
      <c r="H560" s="294"/>
      <c r="I560" s="294"/>
      <c r="J560" s="294"/>
      <c r="K560" s="294"/>
    </row>
    <row r="561" spans="1:11" ht="15" hidden="1" x14ac:dyDescent="0.25">
      <c r="A561" s="294"/>
      <c r="B561" s="294"/>
      <c r="C561" s="294"/>
      <c r="D561" s="294"/>
      <c r="E561" s="294"/>
      <c r="F561" s="294"/>
      <c r="G561" s="294"/>
      <c r="H561" s="294"/>
      <c r="I561" s="294"/>
      <c r="J561" s="294"/>
      <c r="K561" s="294"/>
    </row>
    <row r="562" spans="1:11" ht="15" hidden="1" x14ac:dyDescent="0.25">
      <c r="A562" s="294"/>
      <c r="B562" s="294"/>
      <c r="C562" s="294"/>
      <c r="D562" s="294"/>
      <c r="E562" s="294"/>
      <c r="F562" s="294"/>
      <c r="G562" s="294"/>
      <c r="H562" s="294"/>
      <c r="I562" s="294"/>
      <c r="J562" s="294"/>
      <c r="K562" s="294"/>
    </row>
    <row r="563" spans="1:11" ht="15" hidden="1" x14ac:dyDescent="0.25">
      <c r="A563" s="294"/>
      <c r="B563" s="294"/>
      <c r="C563" s="294"/>
      <c r="D563" s="294"/>
      <c r="E563" s="294"/>
      <c r="F563" s="294"/>
      <c r="G563" s="294"/>
      <c r="H563" s="294"/>
      <c r="I563" s="294"/>
      <c r="J563" s="294"/>
      <c r="K563" s="294"/>
    </row>
    <row r="564" spans="1:11" ht="15" hidden="1" x14ac:dyDescent="0.25">
      <c r="A564" s="294"/>
      <c r="B564" s="294"/>
      <c r="C564" s="294"/>
      <c r="D564" s="294"/>
      <c r="E564" s="294"/>
      <c r="F564" s="294"/>
      <c r="G564" s="294"/>
      <c r="H564" s="294"/>
      <c r="I564" s="294"/>
      <c r="J564" s="294"/>
      <c r="K564" s="294"/>
    </row>
    <row r="565" spans="1:11" ht="15" hidden="1" x14ac:dyDescent="0.25">
      <c r="A565" s="294"/>
      <c r="B565" s="294"/>
      <c r="C565" s="294"/>
      <c r="D565" s="294"/>
      <c r="E565" s="294"/>
      <c r="F565" s="294"/>
      <c r="G565" s="294"/>
      <c r="H565" s="294"/>
      <c r="I565" s="294"/>
      <c r="J565" s="294"/>
      <c r="K565" s="294"/>
    </row>
    <row r="566" spans="1:11" ht="15" hidden="1" x14ac:dyDescent="0.25">
      <c r="A566" s="294"/>
      <c r="B566" s="294"/>
      <c r="C566" s="294"/>
      <c r="D566" s="294"/>
      <c r="E566" s="294"/>
      <c r="F566" s="294"/>
      <c r="G566" s="294"/>
      <c r="H566" s="294"/>
      <c r="I566" s="294"/>
      <c r="J566" s="294"/>
      <c r="K566" s="294"/>
    </row>
    <row r="567" spans="1:11" ht="15" hidden="1" x14ac:dyDescent="0.25">
      <c r="A567" s="294"/>
      <c r="B567" s="294"/>
      <c r="C567" s="294"/>
      <c r="D567" s="294"/>
      <c r="E567" s="294"/>
      <c r="F567" s="294"/>
      <c r="G567" s="294"/>
      <c r="H567" s="294"/>
      <c r="I567" s="294"/>
      <c r="J567" s="294"/>
      <c r="K567" s="294"/>
    </row>
    <row r="568" spans="1:11" ht="15" hidden="1" x14ac:dyDescent="0.25">
      <c r="A568" s="294"/>
      <c r="B568" s="294"/>
      <c r="C568" s="294"/>
      <c r="D568" s="294"/>
      <c r="E568" s="294"/>
      <c r="F568" s="294"/>
      <c r="G568" s="294"/>
      <c r="H568" s="294"/>
      <c r="I568" s="294"/>
      <c r="J568" s="294"/>
      <c r="K568" s="294"/>
    </row>
    <row r="569" spans="1:11" ht="15" hidden="1" x14ac:dyDescent="0.25">
      <c r="A569" s="294"/>
      <c r="B569" s="294"/>
      <c r="C569" s="294"/>
      <c r="D569" s="294"/>
      <c r="E569" s="294"/>
      <c r="F569" s="294"/>
      <c r="G569" s="294"/>
      <c r="H569" s="294"/>
      <c r="I569" s="294"/>
      <c r="J569" s="294"/>
      <c r="K569" s="294"/>
    </row>
    <row r="570" spans="1:11" ht="15" hidden="1" x14ac:dyDescent="0.25">
      <c r="A570" s="294"/>
      <c r="B570" s="294"/>
      <c r="C570" s="294"/>
      <c r="D570" s="294"/>
      <c r="E570" s="294"/>
      <c r="F570" s="294"/>
      <c r="G570" s="294"/>
      <c r="H570" s="294"/>
      <c r="I570" s="294"/>
      <c r="J570" s="294"/>
      <c r="K570" s="294"/>
    </row>
    <row r="571" spans="1:11" ht="15" hidden="1" x14ac:dyDescent="0.25">
      <c r="A571" s="294"/>
      <c r="B571" s="294"/>
      <c r="C571" s="294"/>
      <c r="D571" s="294"/>
      <c r="E571" s="294"/>
      <c r="F571" s="294"/>
      <c r="G571" s="294"/>
      <c r="H571" s="294"/>
      <c r="I571" s="294"/>
      <c r="J571" s="294"/>
      <c r="K571" s="294"/>
    </row>
    <row r="572" spans="1:11" ht="15" hidden="1" x14ac:dyDescent="0.25">
      <c r="A572" s="294"/>
      <c r="B572" s="294"/>
      <c r="C572" s="294"/>
      <c r="D572" s="294"/>
      <c r="E572" s="294"/>
      <c r="F572" s="294"/>
      <c r="G572" s="294"/>
      <c r="H572" s="294"/>
      <c r="I572" s="294"/>
      <c r="J572" s="294"/>
      <c r="K572" s="294"/>
    </row>
    <row r="573" spans="1:11" ht="15" hidden="1" x14ac:dyDescent="0.25">
      <c r="A573" s="294"/>
      <c r="B573" s="294"/>
      <c r="C573" s="294"/>
      <c r="D573" s="294"/>
      <c r="E573" s="294"/>
      <c r="F573" s="294"/>
      <c r="G573" s="294"/>
      <c r="H573" s="294"/>
      <c r="I573" s="294"/>
      <c r="J573" s="294"/>
      <c r="K573" s="294"/>
    </row>
    <row r="574" spans="1:11" ht="15" hidden="1" x14ac:dyDescent="0.25">
      <c r="A574" s="294"/>
      <c r="B574" s="294"/>
      <c r="C574" s="294"/>
      <c r="D574" s="294"/>
      <c r="E574" s="294"/>
      <c r="F574" s="294"/>
      <c r="G574" s="294"/>
      <c r="H574" s="294"/>
      <c r="I574" s="294"/>
      <c r="J574" s="294"/>
      <c r="K574" s="294"/>
    </row>
    <row r="575" spans="1:11" ht="15" hidden="1" x14ac:dyDescent="0.25">
      <c r="A575" s="294"/>
      <c r="B575" s="294"/>
      <c r="C575" s="294"/>
      <c r="D575" s="294"/>
      <c r="E575" s="294"/>
      <c r="F575" s="294"/>
      <c r="G575" s="294"/>
      <c r="H575" s="294"/>
      <c r="I575" s="294"/>
      <c r="J575" s="294"/>
      <c r="K575" s="294"/>
    </row>
    <row r="576" spans="1:11" ht="15" hidden="1" x14ac:dyDescent="0.25">
      <c r="A576" s="294"/>
      <c r="B576" s="294"/>
      <c r="C576" s="294"/>
      <c r="D576" s="294"/>
      <c r="E576" s="294"/>
      <c r="F576" s="294"/>
      <c r="G576" s="294"/>
      <c r="H576" s="294"/>
      <c r="I576" s="294"/>
      <c r="J576" s="294"/>
      <c r="K576" s="294"/>
    </row>
    <row r="577" spans="1:11" ht="15" hidden="1" x14ac:dyDescent="0.25">
      <c r="A577" s="294"/>
      <c r="B577" s="294"/>
      <c r="C577" s="294"/>
      <c r="D577" s="294"/>
      <c r="E577" s="294"/>
      <c r="F577" s="294"/>
      <c r="G577" s="294"/>
      <c r="H577" s="294"/>
      <c r="I577" s="294"/>
      <c r="J577" s="294"/>
      <c r="K577" s="294"/>
    </row>
    <row r="578" spans="1:11" ht="15" hidden="1" x14ac:dyDescent="0.25">
      <c r="A578" s="294"/>
      <c r="B578" s="294"/>
      <c r="C578" s="294"/>
      <c r="D578" s="294"/>
      <c r="E578" s="294"/>
      <c r="F578" s="294"/>
      <c r="G578" s="294"/>
      <c r="H578" s="294"/>
      <c r="I578" s="294"/>
      <c r="J578" s="294"/>
      <c r="K578" s="294"/>
    </row>
    <row r="579" spans="1:11" ht="15" hidden="1" x14ac:dyDescent="0.25">
      <c r="A579" s="294"/>
      <c r="B579" s="294"/>
      <c r="C579" s="294"/>
      <c r="D579" s="294"/>
      <c r="E579" s="294"/>
      <c r="F579" s="294"/>
      <c r="G579" s="294"/>
      <c r="H579" s="294"/>
      <c r="I579" s="294"/>
      <c r="J579" s="294"/>
      <c r="K579" s="294"/>
    </row>
    <row r="580" spans="1:11" ht="15" hidden="1" x14ac:dyDescent="0.25">
      <c r="A580" s="294"/>
      <c r="B580" s="294"/>
      <c r="C580" s="294"/>
      <c r="D580" s="294"/>
      <c r="E580" s="294"/>
      <c r="F580" s="294"/>
      <c r="G580" s="294"/>
      <c r="H580" s="294"/>
      <c r="I580" s="294"/>
      <c r="J580" s="294"/>
      <c r="K580" s="294"/>
    </row>
    <row r="581" spans="1:11" ht="15" hidden="1" x14ac:dyDescent="0.25">
      <c r="A581" s="294"/>
      <c r="B581" s="294"/>
      <c r="C581" s="294"/>
      <c r="D581" s="294"/>
      <c r="E581" s="294"/>
      <c r="F581" s="294"/>
      <c r="G581" s="294"/>
      <c r="H581" s="294"/>
      <c r="I581" s="294"/>
      <c r="J581" s="294"/>
      <c r="K581" s="294"/>
    </row>
    <row r="582" spans="1:11" ht="15" hidden="1" x14ac:dyDescent="0.25">
      <c r="A582" s="294"/>
      <c r="B582" s="294"/>
      <c r="C582" s="294"/>
      <c r="D582" s="294"/>
      <c r="E582" s="294"/>
      <c r="F582" s="294"/>
      <c r="G582" s="294"/>
      <c r="H582" s="294"/>
      <c r="I582" s="294"/>
      <c r="J582" s="294"/>
      <c r="K582" s="294"/>
    </row>
    <row r="583" spans="1:11" ht="15" hidden="1" x14ac:dyDescent="0.25">
      <c r="A583" s="294"/>
      <c r="B583" s="294"/>
      <c r="C583" s="294"/>
      <c r="D583" s="294"/>
      <c r="E583" s="294"/>
      <c r="F583" s="294"/>
      <c r="G583" s="294"/>
      <c r="H583" s="294"/>
      <c r="I583" s="294"/>
      <c r="J583" s="294"/>
      <c r="K583" s="294"/>
    </row>
    <row r="584" spans="1:11" ht="15" hidden="1" x14ac:dyDescent="0.25">
      <c r="A584" s="294"/>
      <c r="B584" s="294"/>
      <c r="C584" s="294"/>
      <c r="D584" s="294"/>
      <c r="E584" s="294"/>
      <c r="F584" s="294"/>
      <c r="G584" s="294"/>
      <c r="H584" s="294"/>
      <c r="I584" s="294"/>
      <c r="J584" s="294"/>
      <c r="K584" s="294"/>
    </row>
    <row r="585" spans="1:11" ht="15" hidden="1" x14ac:dyDescent="0.25">
      <c r="A585" s="294"/>
      <c r="B585" s="294"/>
      <c r="C585" s="294"/>
      <c r="D585" s="294"/>
      <c r="E585" s="294"/>
      <c r="F585" s="294"/>
      <c r="G585" s="294"/>
      <c r="H585" s="294"/>
      <c r="I585" s="294"/>
      <c r="J585" s="294"/>
      <c r="K585" s="294"/>
    </row>
    <row r="586" spans="1:11" ht="15" hidden="1" x14ac:dyDescent="0.25">
      <c r="A586" s="294"/>
      <c r="B586" s="294"/>
      <c r="C586" s="294"/>
      <c r="D586" s="294"/>
      <c r="E586" s="294"/>
      <c r="F586" s="294"/>
      <c r="G586" s="294"/>
      <c r="H586" s="294"/>
      <c r="I586" s="294"/>
      <c r="J586" s="294"/>
      <c r="K586" s="294"/>
    </row>
    <row r="587" spans="1:11" ht="15" hidden="1" x14ac:dyDescent="0.25">
      <c r="A587" s="294"/>
      <c r="B587" s="294"/>
      <c r="C587" s="294"/>
      <c r="D587" s="294"/>
      <c r="E587" s="294"/>
      <c r="F587" s="294"/>
      <c r="G587" s="294"/>
      <c r="H587" s="294"/>
      <c r="I587" s="294"/>
      <c r="J587" s="294"/>
      <c r="K587" s="294"/>
    </row>
    <row r="588" spans="1:11" ht="15" hidden="1" x14ac:dyDescent="0.25">
      <c r="A588" s="294"/>
      <c r="B588" s="294"/>
      <c r="C588" s="294"/>
      <c r="D588" s="294"/>
      <c r="E588" s="294"/>
      <c r="F588" s="294"/>
      <c r="G588" s="294"/>
      <c r="H588" s="294"/>
      <c r="I588" s="294"/>
      <c r="J588" s="294"/>
      <c r="K588" s="294"/>
    </row>
    <row r="589" spans="1:11" ht="15" hidden="1" x14ac:dyDescent="0.25">
      <c r="A589" s="294"/>
      <c r="B589" s="294"/>
      <c r="C589" s="294"/>
      <c r="D589" s="294"/>
      <c r="E589" s="294"/>
      <c r="F589" s="294"/>
      <c r="G589" s="294"/>
      <c r="H589" s="294"/>
      <c r="I589" s="294"/>
      <c r="J589" s="294"/>
      <c r="K589" s="294"/>
    </row>
    <row r="590" spans="1:11" ht="15" hidden="1" x14ac:dyDescent="0.25">
      <c r="A590" s="294"/>
      <c r="B590" s="294"/>
      <c r="C590" s="294"/>
      <c r="D590" s="294"/>
      <c r="E590" s="294"/>
      <c r="F590" s="294"/>
      <c r="G590" s="294"/>
      <c r="H590" s="294"/>
      <c r="I590" s="294"/>
      <c r="J590" s="294"/>
      <c r="K590" s="294"/>
    </row>
    <row r="591" spans="1:11" ht="15" hidden="1" x14ac:dyDescent="0.25">
      <c r="A591" s="294"/>
      <c r="B591" s="294"/>
      <c r="C591" s="294"/>
      <c r="D591" s="294"/>
      <c r="E591" s="294"/>
      <c r="F591" s="294"/>
      <c r="G591" s="294"/>
      <c r="H591" s="294"/>
      <c r="I591" s="294"/>
      <c r="J591" s="294"/>
      <c r="K591" s="294"/>
    </row>
    <row r="592" spans="1:11" ht="15" hidden="1" x14ac:dyDescent="0.25">
      <c r="A592" s="294"/>
      <c r="B592" s="294"/>
      <c r="C592" s="294"/>
      <c r="D592" s="294"/>
      <c r="E592" s="294"/>
      <c r="F592" s="294"/>
      <c r="G592" s="294"/>
      <c r="H592" s="294"/>
      <c r="I592" s="294"/>
      <c r="J592" s="294"/>
      <c r="K592" s="294"/>
    </row>
    <row r="593" spans="1:11" ht="15" hidden="1" x14ac:dyDescent="0.25">
      <c r="A593" s="294"/>
      <c r="B593" s="294"/>
      <c r="C593" s="294"/>
      <c r="D593" s="294"/>
      <c r="E593" s="294"/>
      <c r="F593" s="294"/>
      <c r="G593" s="294"/>
      <c r="H593" s="294"/>
      <c r="I593" s="294"/>
      <c r="J593" s="294"/>
      <c r="K593" s="294"/>
    </row>
    <row r="594" spans="1:11" ht="15" hidden="1" x14ac:dyDescent="0.25">
      <c r="A594" s="294"/>
      <c r="B594" s="294"/>
      <c r="C594" s="294"/>
      <c r="D594" s="294"/>
      <c r="E594" s="294"/>
      <c r="F594" s="294"/>
      <c r="G594" s="294"/>
      <c r="H594" s="294"/>
      <c r="I594" s="294"/>
      <c r="J594" s="294"/>
      <c r="K594" s="294"/>
    </row>
    <row r="595" spans="1:11" ht="15" hidden="1" x14ac:dyDescent="0.25">
      <c r="A595" s="294"/>
      <c r="B595" s="294"/>
      <c r="C595" s="294"/>
      <c r="D595" s="294"/>
      <c r="E595" s="294"/>
      <c r="F595" s="294"/>
      <c r="G595" s="294"/>
      <c r="H595" s="294"/>
      <c r="I595" s="294"/>
      <c r="J595" s="294"/>
      <c r="K595" s="294"/>
    </row>
    <row r="596" spans="1:11" ht="15" hidden="1" x14ac:dyDescent="0.25">
      <c r="A596" s="294"/>
      <c r="B596" s="294"/>
      <c r="C596" s="294"/>
      <c r="D596" s="294"/>
      <c r="E596" s="294"/>
      <c r="F596" s="294"/>
      <c r="G596" s="294"/>
      <c r="H596" s="294"/>
      <c r="I596" s="294"/>
      <c r="J596" s="294"/>
      <c r="K596" s="294"/>
    </row>
    <row r="597" spans="1:11" ht="15" hidden="1" x14ac:dyDescent="0.25">
      <c r="A597" s="294"/>
      <c r="B597" s="294"/>
      <c r="C597" s="294"/>
      <c r="D597" s="294"/>
      <c r="E597" s="294"/>
      <c r="F597" s="294"/>
      <c r="G597" s="294"/>
      <c r="H597" s="294"/>
      <c r="I597" s="294"/>
      <c r="J597" s="294"/>
      <c r="K597" s="294"/>
    </row>
    <row r="598" spans="1:11" ht="15" hidden="1" x14ac:dyDescent="0.25">
      <c r="A598" s="294"/>
      <c r="B598" s="294"/>
      <c r="C598" s="294"/>
      <c r="D598" s="294"/>
      <c r="E598" s="294"/>
      <c r="F598" s="294"/>
      <c r="G598" s="294"/>
      <c r="H598" s="294"/>
      <c r="I598" s="294"/>
      <c r="J598" s="294"/>
      <c r="K598" s="294"/>
    </row>
    <row r="599" spans="1:11" ht="15" hidden="1" x14ac:dyDescent="0.25">
      <c r="A599" s="294"/>
      <c r="B599" s="294"/>
      <c r="C599" s="294"/>
      <c r="D599" s="294"/>
      <c r="E599" s="294"/>
      <c r="F599" s="294"/>
      <c r="G599" s="294"/>
      <c r="H599" s="294"/>
      <c r="I599" s="294"/>
      <c r="J599" s="294"/>
      <c r="K599" s="294"/>
    </row>
    <row r="600" spans="1:11" ht="15" hidden="1" x14ac:dyDescent="0.25">
      <c r="A600" s="294"/>
      <c r="B600" s="294"/>
      <c r="C600" s="294"/>
      <c r="D600" s="294"/>
      <c r="E600" s="294"/>
      <c r="F600" s="294"/>
      <c r="G600" s="294"/>
      <c r="H600" s="294"/>
      <c r="I600" s="294"/>
      <c r="J600" s="294"/>
      <c r="K600" s="294"/>
    </row>
    <row r="601" spans="1:11" ht="15" hidden="1" x14ac:dyDescent="0.25">
      <c r="A601" s="294"/>
      <c r="B601" s="294"/>
      <c r="C601" s="294"/>
      <c r="D601" s="294"/>
      <c r="E601" s="294"/>
      <c r="F601" s="294"/>
      <c r="G601" s="294"/>
      <c r="H601" s="294"/>
      <c r="I601" s="294"/>
      <c r="J601" s="294"/>
      <c r="K601" s="294"/>
    </row>
    <row r="602" spans="1:11" ht="15" hidden="1" x14ac:dyDescent="0.25">
      <c r="A602" s="294"/>
      <c r="B602" s="294"/>
      <c r="C602" s="294"/>
      <c r="D602" s="294"/>
      <c r="E602" s="294"/>
      <c r="F602" s="294"/>
      <c r="G602" s="294"/>
      <c r="H602" s="294"/>
      <c r="I602" s="294"/>
      <c r="J602" s="294"/>
      <c r="K602" s="294"/>
    </row>
    <row r="603" spans="1:11" ht="15" hidden="1" x14ac:dyDescent="0.25">
      <c r="A603" s="294"/>
      <c r="B603" s="294"/>
      <c r="C603" s="294"/>
      <c r="D603" s="294"/>
      <c r="E603" s="294"/>
      <c r="F603" s="294"/>
      <c r="G603" s="294"/>
      <c r="H603" s="294"/>
      <c r="I603" s="294"/>
      <c r="J603" s="294"/>
      <c r="K603" s="294"/>
    </row>
    <row r="604" spans="1:11" ht="15" hidden="1" x14ac:dyDescent="0.25">
      <c r="A604" s="294"/>
      <c r="B604" s="294"/>
      <c r="C604" s="294"/>
      <c r="D604" s="294"/>
      <c r="E604" s="294"/>
      <c r="F604" s="294"/>
      <c r="G604" s="294"/>
      <c r="H604" s="294"/>
      <c r="I604" s="294"/>
      <c r="J604" s="294"/>
      <c r="K604" s="294"/>
    </row>
    <row r="605" spans="1:11" ht="15" hidden="1" x14ac:dyDescent="0.25">
      <c r="A605" s="294"/>
      <c r="B605" s="294"/>
      <c r="C605" s="294"/>
      <c r="D605" s="294"/>
      <c r="E605" s="294"/>
      <c r="F605" s="294"/>
      <c r="G605" s="294"/>
      <c r="H605" s="294"/>
      <c r="I605" s="294"/>
      <c r="J605" s="294"/>
      <c r="K605" s="294"/>
    </row>
    <row r="606" spans="1:11" ht="15" hidden="1" x14ac:dyDescent="0.25">
      <c r="A606" s="294"/>
      <c r="B606" s="294"/>
      <c r="C606" s="294"/>
      <c r="D606" s="294"/>
      <c r="E606" s="294"/>
      <c r="F606" s="294"/>
      <c r="G606" s="294"/>
      <c r="H606" s="294"/>
      <c r="I606" s="294"/>
      <c r="J606" s="294"/>
      <c r="K606" s="294"/>
    </row>
    <row r="607" spans="1:11" ht="15" hidden="1" x14ac:dyDescent="0.25">
      <c r="A607" s="294"/>
      <c r="B607" s="294"/>
      <c r="C607" s="294"/>
      <c r="D607" s="294"/>
      <c r="E607" s="294"/>
      <c r="F607" s="294"/>
      <c r="G607" s="294"/>
      <c r="H607" s="294"/>
      <c r="I607" s="294"/>
      <c r="J607" s="294"/>
      <c r="K607" s="294"/>
    </row>
    <row r="608" spans="1:11" ht="15" hidden="1" x14ac:dyDescent="0.25">
      <c r="A608" s="294"/>
      <c r="B608" s="294"/>
      <c r="C608" s="294"/>
      <c r="D608" s="294"/>
      <c r="E608" s="294"/>
      <c r="F608" s="294"/>
      <c r="G608" s="294"/>
      <c r="H608" s="294"/>
      <c r="I608" s="294"/>
      <c r="J608" s="294"/>
      <c r="K608" s="294"/>
    </row>
    <row r="609" spans="1:11" ht="15" hidden="1" x14ac:dyDescent="0.25">
      <c r="A609" s="294"/>
      <c r="B609" s="294"/>
      <c r="C609" s="294"/>
      <c r="D609" s="294"/>
      <c r="E609" s="294"/>
      <c r="F609" s="294"/>
      <c r="G609" s="294"/>
      <c r="H609" s="294"/>
      <c r="I609" s="294"/>
      <c r="J609" s="294"/>
      <c r="K609" s="294"/>
    </row>
    <row r="610" spans="1:11" ht="15" hidden="1" x14ac:dyDescent="0.25">
      <c r="A610" s="294"/>
      <c r="B610" s="294"/>
      <c r="C610" s="294"/>
      <c r="D610" s="294"/>
      <c r="E610" s="294"/>
      <c r="F610" s="294"/>
      <c r="G610" s="294"/>
      <c r="H610" s="294"/>
      <c r="I610" s="294"/>
      <c r="J610" s="294"/>
      <c r="K610" s="294"/>
    </row>
    <row r="611" spans="1:11" ht="15" hidden="1" x14ac:dyDescent="0.25">
      <c r="A611" s="294"/>
      <c r="B611" s="294"/>
      <c r="C611" s="294"/>
      <c r="D611" s="294"/>
      <c r="E611" s="294"/>
      <c r="F611" s="294"/>
      <c r="G611" s="294"/>
      <c r="H611" s="294"/>
      <c r="I611" s="294"/>
      <c r="J611" s="294"/>
      <c r="K611" s="294"/>
    </row>
    <row r="612" spans="1:11" ht="15" hidden="1" x14ac:dyDescent="0.25">
      <c r="A612" s="294"/>
      <c r="B612" s="294"/>
      <c r="C612" s="294"/>
      <c r="D612" s="294"/>
      <c r="E612" s="294"/>
      <c r="F612" s="294"/>
      <c r="G612" s="294"/>
      <c r="H612" s="294"/>
      <c r="I612" s="294"/>
      <c r="J612" s="294"/>
      <c r="K612" s="294"/>
    </row>
    <row r="613" spans="1:11" ht="15" hidden="1" x14ac:dyDescent="0.25">
      <c r="A613" s="294"/>
      <c r="B613" s="294"/>
      <c r="C613" s="294"/>
      <c r="D613" s="294"/>
      <c r="E613" s="294"/>
      <c r="F613" s="294"/>
      <c r="G613" s="294"/>
      <c r="H613" s="294"/>
      <c r="I613" s="294"/>
      <c r="J613" s="294"/>
      <c r="K613" s="294"/>
    </row>
    <row r="614" spans="1:11" ht="15" hidden="1" x14ac:dyDescent="0.25">
      <c r="A614" s="294"/>
      <c r="B614" s="294"/>
      <c r="C614" s="294"/>
      <c r="D614" s="294"/>
      <c r="E614" s="294"/>
      <c r="F614" s="294"/>
      <c r="G614" s="294"/>
      <c r="H614" s="294"/>
      <c r="I614" s="294"/>
      <c r="J614" s="294"/>
      <c r="K614" s="294"/>
    </row>
    <row r="615" spans="1:11" ht="15" hidden="1" x14ac:dyDescent="0.25">
      <c r="A615" s="294"/>
      <c r="B615" s="294"/>
      <c r="C615" s="294"/>
      <c r="D615" s="294"/>
      <c r="E615" s="294"/>
      <c r="F615" s="294"/>
      <c r="G615" s="294"/>
      <c r="H615" s="294"/>
      <c r="I615" s="294"/>
      <c r="J615" s="294"/>
      <c r="K615" s="294"/>
    </row>
    <row r="616" spans="1:11" ht="15" hidden="1" x14ac:dyDescent="0.25">
      <c r="A616" s="294"/>
      <c r="B616" s="294"/>
      <c r="C616" s="294"/>
      <c r="D616" s="294"/>
      <c r="E616" s="294"/>
      <c r="F616" s="294"/>
      <c r="G616" s="294"/>
      <c r="H616" s="294"/>
      <c r="I616" s="294"/>
      <c r="J616" s="294"/>
      <c r="K616" s="294"/>
    </row>
    <row r="617" spans="1:11" ht="15" hidden="1" x14ac:dyDescent="0.25">
      <c r="A617" s="294"/>
      <c r="B617" s="294"/>
      <c r="C617" s="294"/>
      <c r="D617" s="294"/>
      <c r="E617" s="294"/>
      <c r="F617" s="294"/>
      <c r="G617" s="294"/>
      <c r="H617" s="294"/>
      <c r="I617" s="294"/>
      <c r="J617" s="294"/>
      <c r="K617" s="294"/>
    </row>
    <row r="618" spans="1:11" ht="15" hidden="1" x14ac:dyDescent="0.25">
      <c r="A618" s="294"/>
      <c r="B618" s="294"/>
      <c r="C618" s="294"/>
      <c r="D618" s="294"/>
      <c r="E618" s="294"/>
      <c r="F618" s="294"/>
      <c r="G618" s="294"/>
      <c r="H618" s="294"/>
      <c r="I618" s="294"/>
      <c r="J618" s="294"/>
      <c r="K618" s="294"/>
    </row>
    <row r="619" spans="1:11" ht="15" hidden="1" x14ac:dyDescent="0.25">
      <c r="A619" s="294"/>
      <c r="B619" s="294"/>
      <c r="C619" s="294"/>
      <c r="D619" s="294"/>
      <c r="E619" s="294"/>
      <c r="F619" s="294"/>
      <c r="G619" s="294"/>
      <c r="H619" s="294"/>
      <c r="I619" s="294"/>
      <c r="J619" s="294"/>
      <c r="K619" s="294"/>
    </row>
    <row r="620" spans="1:11" ht="15" hidden="1" x14ac:dyDescent="0.25">
      <c r="A620" s="294"/>
      <c r="B620" s="294"/>
      <c r="C620" s="294"/>
      <c r="D620" s="294"/>
      <c r="E620" s="294"/>
      <c r="F620" s="294"/>
      <c r="G620" s="294"/>
      <c r="H620" s="294"/>
      <c r="I620" s="294"/>
      <c r="J620" s="294"/>
      <c r="K620" s="294"/>
    </row>
    <row r="621" spans="1:11" ht="15" hidden="1" x14ac:dyDescent="0.25">
      <c r="A621" s="294"/>
      <c r="B621" s="294"/>
      <c r="C621" s="294"/>
      <c r="D621" s="294"/>
      <c r="E621" s="294"/>
      <c r="F621" s="294"/>
      <c r="G621" s="294"/>
      <c r="H621" s="294"/>
      <c r="I621" s="294"/>
      <c r="J621" s="294"/>
      <c r="K621" s="294"/>
    </row>
    <row r="622" spans="1:11" ht="15" hidden="1" x14ac:dyDescent="0.25">
      <c r="A622" s="294"/>
      <c r="B622" s="294"/>
      <c r="C622" s="294"/>
      <c r="D622" s="294"/>
      <c r="E622" s="294"/>
      <c r="F622" s="294"/>
      <c r="G622" s="294"/>
      <c r="H622" s="294"/>
      <c r="I622" s="294"/>
      <c r="J622" s="294"/>
      <c r="K622" s="294"/>
    </row>
    <row r="623" spans="1:11" ht="15" hidden="1" x14ac:dyDescent="0.25">
      <c r="A623" s="294"/>
      <c r="B623" s="294"/>
      <c r="C623" s="294"/>
      <c r="D623" s="294"/>
      <c r="E623" s="294"/>
      <c r="F623" s="294"/>
      <c r="G623" s="294"/>
      <c r="H623" s="294"/>
      <c r="I623" s="294"/>
      <c r="J623" s="294"/>
      <c r="K623" s="294"/>
    </row>
    <row r="624" spans="1:11" ht="15" hidden="1" x14ac:dyDescent="0.25">
      <c r="A624" s="294"/>
      <c r="B624" s="294"/>
      <c r="C624" s="294"/>
      <c r="D624" s="294"/>
      <c r="E624" s="294"/>
      <c r="F624" s="294"/>
      <c r="G624" s="294"/>
      <c r="H624" s="294"/>
      <c r="I624" s="294"/>
      <c r="J624" s="294"/>
      <c r="K624" s="294"/>
    </row>
    <row r="625" spans="1:11" ht="15" hidden="1" x14ac:dyDescent="0.25">
      <c r="A625" s="294"/>
      <c r="B625" s="294"/>
      <c r="C625" s="294"/>
      <c r="D625" s="294"/>
      <c r="E625" s="294"/>
      <c r="F625" s="294"/>
      <c r="G625" s="294"/>
      <c r="H625" s="294"/>
      <c r="I625" s="294"/>
      <c r="J625" s="294"/>
      <c r="K625" s="294"/>
    </row>
    <row r="626" spans="1:11" ht="15" hidden="1" x14ac:dyDescent="0.25">
      <c r="A626" s="294"/>
      <c r="B626" s="294"/>
      <c r="C626" s="294"/>
      <c r="D626" s="294"/>
      <c r="E626" s="294"/>
      <c r="F626" s="294"/>
      <c r="G626" s="294"/>
      <c r="H626" s="294"/>
      <c r="I626" s="294"/>
      <c r="J626" s="294"/>
      <c r="K626" s="294"/>
    </row>
    <row r="627" spans="1:11" ht="15" hidden="1" x14ac:dyDescent="0.25">
      <c r="A627" s="294"/>
      <c r="B627" s="294"/>
      <c r="C627" s="294"/>
      <c r="D627" s="294"/>
      <c r="E627" s="294"/>
      <c r="F627" s="294"/>
      <c r="G627" s="294"/>
      <c r="H627" s="294"/>
      <c r="I627" s="294"/>
      <c r="J627" s="294"/>
      <c r="K627" s="294"/>
    </row>
    <row r="628" spans="1:11" ht="15" hidden="1" x14ac:dyDescent="0.25">
      <c r="A628" s="294"/>
      <c r="B628" s="294"/>
      <c r="C628" s="294"/>
      <c r="D628" s="294"/>
      <c r="E628" s="294"/>
      <c r="F628" s="294"/>
      <c r="G628" s="294"/>
      <c r="H628" s="294"/>
      <c r="I628" s="294"/>
      <c r="J628" s="294"/>
      <c r="K628" s="294"/>
    </row>
    <row r="629" spans="1:11" ht="15" hidden="1" x14ac:dyDescent="0.25">
      <c r="A629" s="294"/>
      <c r="B629" s="294"/>
      <c r="C629" s="294"/>
      <c r="D629" s="294"/>
      <c r="E629" s="294"/>
      <c r="F629" s="294"/>
      <c r="G629" s="294"/>
      <c r="H629" s="294"/>
      <c r="I629" s="294"/>
      <c r="J629" s="294"/>
      <c r="K629" s="294"/>
    </row>
    <row r="630" spans="1:11" ht="15" hidden="1" x14ac:dyDescent="0.25">
      <c r="A630" s="294"/>
      <c r="B630" s="294"/>
      <c r="C630" s="294"/>
      <c r="D630" s="294"/>
      <c r="E630" s="294"/>
      <c r="F630" s="294"/>
      <c r="G630" s="294"/>
      <c r="H630" s="294"/>
      <c r="I630" s="294"/>
      <c r="J630" s="294"/>
      <c r="K630" s="294"/>
    </row>
    <row r="631" spans="1:11" ht="15" hidden="1" x14ac:dyDescent="0.25">
      <c r="A631" s="294"/>
      <c r="B631" s="294"/>
      <c r="C631" s="294"/>
      <c r="D631" s="294"/>
      <c r="E631" s="294"/>
      <c r="F631" s="294"/>
      <c r="G631" s="294"/>
      <c r="H631" s="294"/>
      <c r="I631" s="294"/>
      <c r="J631" s="294"/>
      <c r="K631" s="294"/>
    </row>
    <row r="632" spans="1:11" ht="15" hidden="1" x14ac:dyDescent="0.25">
      <c r="A632" s="294"/>
      <c r="B632" s="294"/>
      <c r="C632" s="294"/>
      <c r="D632" s="294"/>
      <c r="E632" s="294"/>
      <c r="F632" s="294"/>
      <c r="G632" s="294"/>
      <c r="H632" s="294"/>
      <c r="I632" s="294"/>
      <c r="J632" s="294"/>
      <c r="K632" s="294"/>
    </row>
    <row r="633" spans="1:11" ht="15" hidden="1" x14ac:dyDescent="0.25">
      <c r="A633" s="294"/>
      <c r="B633" s="294"/>
      <c r="C633" s="294"/>
      <c r="D633" s="294"/>
      <c r="E633" s="294"/>
      <c r="F633" s="294"/>
      <c r="G633" s="294"/>
      <c r="H633" s="294"/>
      <c r="I633" s="294"/>
      <c r="J633" s="294"/>
      <c r="K633" s="294"/>
    </row>
    <row r="634" spans="1:11" ht="15" hidden="1" x14ac:dyDescent="0.25">
      <c r="A634" s="294"/>
      <c r="B634" s="294"/>
      <c r="C634" s="294"/>
      <c r="D634" s="294"/>
      <c r="E634" s="294"/>
      <c r="F634" s="294"/>
      <c r="G634" s="294"/>
      <c r="H634" s="294"/>
      <c r="I634" s="294"/>
      <c r="J634" s="294"/>
      <c r="K634" s="294"/>
    </row>
    <row r="635" spans="1:11" ht="15" hidden="1" x14ac:dyDescent="0.25">
      <c r="A635" s="294"/>
      <c r="B635" s="294"/>
      <c r="C635" s="294"/>
      <c r="D635" s="294"/>
      <c r="E635" s="294"/>
      <c r="F635" s="294"/>
      <c r="G635" s="294"/>
      <c r="H635" s="294"/>
      <c r="I635" s="294"/>
      <c r="J635" s="294"/>
      <c r="K635" s="294"/>
    </row>
    <row r="636" spans="1:11" ht="15" hidden="1" x14ac:dyDescent="0.25">
      <c r="A636" s="294"/>
      <c r="B636" s="294"/>
      <c r="C636" s="294"/>
      <c r="D636" s="294"/>
      <c r="E636" s="294"/>
      <c r="F636" s="294"/>
      <c r="G636" s="294"/>
      <c r="H636" s="294"/>
      <c r="I636" s="294"/>
      <c r="J636" s="294"/>
      <c r="K636" s="294"/>
    </row>
    <row r="637" spans="1:11" ht="15" hidden="1" x14ac:dyDescent="0.25">
      <c r="A637" s="294"/>
      <c r="B637" s="294"/>
      <c r="C637" s="294"/>
      <c r="D637" s="294"/>
      <c r="E637" s="294"/>
      <c r="F637" s="294"/>
      <c r="G637" s="294"/>
      <c r="H637" s="294"/>
      <c r="I637" s="294"/>
      <c r="J637" s="294"/>
      <c r="K637" s="294"/>
    </row>
    <row r="638" spans="1:11" ht="15" hidden="1" x14ac:dyDescent="0.25">
      <c r="A638" s="294"/>
      <c r="B638" s="294"/>
      <c r="C638" s="294"/>
      <c r="D638" s="294"/>
      <c r="E638" s="294"/>
      <c r="F638" s="294"/>
      <c r="G638" s="294"/>
      <c r="H638" s="294"/>
      <c r="I638" s="294"/>
      <c r="J638" s="294"/>
      <c r="K638" s="294"/>
    </row>
    <row r="639" spans="1:11" ht="15" hidden="1" x14ac:dyDescent="0.25">
      <c r="A639" s="294"/>
      <c r="B639" s="294"/>
      <c r="C639" s="294"/>
      <c r="D639" s="294"/>
      <c r="E639" s="294"/>
      <c r="F639" s="294"/>
      <c r="G639" s="294"/>
      <c r="H639" s="294"/>
      <c r="I639" s="294"/>
      <c r="J639" s="294"/>
      <c r="K639" s="294"/>
    </row>
    <row r="640" spans="1:11" ht="15" hidden="1" x14ac:dyDescent="0.25">
      <c r="A640" s="294"/>
      <c r="B640" s="294"/>
      <c r="C640" s="294"/>
      <c r="D640" s="294"/>
      <c r="E640" s="294"/>
      <c r="F640" s="294"/>
      <c r="G640" s="294"/>
      <c r="H640" s="294"/>
      <c r="I640" s="294"/>
      <c r="J640" s="294"/>
      <c r="K640" s="294"/>
    </row>
    <row r="641" spans="1:11" ht="15" hidden="1" x14ac:dyDescent="0.25">
      <c r="A641" s="294"/>
      <c r="B641" s="294"/>
      <c r="C641" s="294"/>
      <c r="D641" s="294"/>
      <c r="E641" s="294"/>
      <c r="F641" s="294"/>
      <c r="G641" s="294"/>
      <c r="H641" s="294"/>
      <c r="I641" s="294"/>
      <c r="J641" s="294"/>
      <c r="K641" s="294"/>
    </row>
    <row r="642" spans="1:11" ht="15" hidden="1" x14ac:dyDescent="0.25">
      <c r="A642" s="294"/>
      <c r="B642" s="294"/>
      <c r="C642" s="294"/>
      <c r="D642" s="294"/>
      <c r="E642" s="294"/>
      <c r="F642" s="294"/>
      <c r="G642" s="294"/>
      <c r="H642" s="294"/>
      <c r="I642" s="294"/>
      <c r="J642" s="294"/>
      <c r="K642" s="294"/>
    </row>
    <row r="643" spans="1:11" ht="15" hidden="1" x14ac:dyDescent="0.25">
      <c r="A643" s="294"/>
      <c r="B643" s="294"/>
      <c r="C643" s="294"/>
      <c r="D643" s="294"/>
      <c r="E643" s="294"/>
      <c r="F643" s="294"/>
      <c r="G643" s="294"/>
      <c r="H643" s="294"/>
      <c r="I643" s="294"/>
      <c r="J643" s="294"/>
      <c r="K643" s="294"/>
    </row>
    <row r="644" spans="1:11" ht="15" hidden="1" x14ac:dyDescent="0.25">
      <c r="A644" s="294"/>
      <c r="B644" s="294"/>
      <c r="C644" s="294"/>
      <c r="D644" s="294"/>
      <c r="E644" s="294"/>
      <c r="F644" s="294"/>
      <c r="G644" s="294"/>
      <c r="H644" s="294"/>
      <c r="I644" s="294"/>
      <c r="J644" s="294"/>
      <c r="K644" s="294"/>
    </row>
    <row r="645" spans="1:11" ht="15" hidden="1" x14ac:dyDescent="0.25">
      <c r="A645" s="294"/>
      <c r="B645" s="294"/>
      <c r="C645" s="294"/>
      <c r="D645" s="294"/>
      <c r="E645" s="294"/>
      <c r="F645" s="294"/>
      <c r="G645" s="294"/>
      <c r="H645" s="294"/>
      <c r="I645" s="294"/>
      <c r="J645" s="294"/>
      <c r="K645" s="294"/>
    </row>
    <row r="646" spans="1:11" ht="15" hidden="1" x14ac:dyDescent="0.25">
      <c r="A646" s="294"/>
      <c r="B646" s="294"/>
      <c r="C646" s="294"/>
      <c r="D646" s="294"/>
      <c r="E646" s="294"/>
      <c r="F646" s="294"/>
      <c r="G646" s="294"/>
      <c r="H646" s="294"/>
      <c r="I646" s="294"/>
      <c r="J646" s="294"/>
      <c r="K646" s="294"/>
    </row>
    <row r="647" spans="1:11" ht="15" hidden="1" x14ac:dyDescent="0.25">
      <c r="A647" s="294"/>
      <c r="B647" s="294"/>
      <c r="C647" s="294"/>
      <c r="D647" s="294"/>
      <c r="E647" s="294"/>
      <c r="F647" s="294"/>
      <c r="G647" s="294"/>
      <c r="H647" s="294"/>
      <c r="I647" s="294"/>
      <c r="J647" s="294"/>
      <c r="K647" s="294"/>
    </row>
    <row r="648" spans="1:11" ht="15" hidden="1" x14ac:dyDescent="0.25">
      <c r="A648" s="294"/>
      <c r="B648" s="294"/>
      <c r="C648" s="294"/>
      <c r="D648" s="294"/>
      <c r="E648" s="294"/>
      <c r="F648" s="294"/>
      <c r="G648" s="294"/>
      <c r="H648" s="294"/>
      <c r="I648" s="294"/>
      <c r="J648" s="294"/>
      <c r="K648" s="294"/>
    </row>
    <row r="649" spans="1:11" ht="15" hidden="1" x14ac:dyDescent="0.25">
      <c r="A649" s="294"/>
      <c r="B649" s="294"/>
      <c r="C649" s="294"/>
      <c r="D649" s="294"/>
      <c r="E649" s="294"/>
      <c r="F649" s="294"/>
      <c r="G649" s="294"/>
      <c r="H649" s="294"/>
      <c r="I649" s="294"/>
      <c r="J649" s="294"/>
      <c r="K649" s="294"/>
    </row>
    <row r="650" spans="1:11" ht="15" hidden="1" x14ac:dyDescent="0.25">
      <c r="A650" s="294"/>
      <c r="B650" s="294"/>
      <c r="C650" s="294"/>
      <c r="D650" s="294"/>
      <c r="E650" s="294"/>
      <c r="F650" s="294"/>
      <c r="G650" s="294"/>
      <c r="H650" s="294"/>
      <c r="I650" s="294"/>
      <c r="J650" s="294"/>
      <c r="K650" s="294"/>
    </row>
    <row r="651" spans="1:11" ht="15" hidden="1" x14ac:dyDescent="0.25">
      <c r="A651" s="294"/>
      <c r="B651" s="294"/>
      <c r="C651" s="294"/>
      <c r="D651" s="294"/>
      <c r="E651" s="294"/>
      <c r="F651" s="294"/>
      <c r="G651" s="294"/>
      <c r="H651" s="294"/>
      <c r="I651" s="294"/>
      <c r="J651" s="294"/>
      <c r="K651" s="294"/>
    </row>
    <row r="652" spans="1:11" ht="15" hidden="1" x14ac:dyDescent="0.25">
      <c r="A652" s="294"/>
      <c r="B652" s="294"/>
      <c r="C652" s="294"/>
      <c r="D652" s="294"/>
      <c r="E652" s="294"/>
      <c r="F652" s="294"/>
      <c r="G652" s="294"/>
      <c r="H652" s="294"/>
      <c r="I652" s="294"/>
      <c r="J652" s="294"/>
      <c r="K652" s="294"/>
    </row>
    <row r="653" spans="1:11" ht="15" hidden="1" x14ac:dyDescent="0.25">
      <c r="A653" s="294"/>
      <c r="B653" s="294"/>
      <c r="C653" s="294"/>
      <c r="D653" s="294"/>
      <c r="E653" s="294"/>
      <c r="F653" s="294"/>
      <c r="G653" s="294"/>
      <c r="H653" s="294"/>
      <c r="I653" s="294"/>
      <c r="J653" s="294"/>
      <c r="K653" s="294"/>
    </row>
    <row r="654" spans="1:11" ht="15" hidden="1" x14ac:dyDescent="0.25">
      <c r="A654" s="294"/>
      <c r="B654" s="294"/>
      <c r="C654" s="294"/>
      <c r="D654" s="294"/>
      <c r="E654" s="294"/>
      <c r="F654" s="294"/>
      <c r="G654" s="294"/>
      <c r="H654" s="294"/>
      <c r="I654" s="294"/>
      <c r="J654" s="294"/>
      <c r="K654" s="294"/>
    </row>
    <row r="655" spans="1:11" ht="15" hidden="1" x14ac:dyDescent="0.25">
      <c r="A655" s="294"/>
      <c r="B655" s="294"/>
      <c r="C655" s="294"/>
      <c r="D655" s="294"/>
      <c r="E655" s="294"/>
      <c r="F655" s="294"/>
      <c r="G655" s="294"/>
      <c r="H655" s="294"/>
      <c r="I655" s="294"/>
      <c r="J655" s="294"/>
      <c r="K655" s="294"/>
    </row>
    <row r="656" spans="1:11" ht="15" hidden="1" x14ac:dyDescent="0.25">
      <c r="A656" s="294"/>
      <c r="B656" s="294"/>
      <c r="C656" s="294"/>
      <c r="D656" s="294"/>
      <c r="E656" s="294"/>
      <c r="F656" s="294"/>
      <c r="G656" s="294"/>
      <c r="H656" s="294"/>
      <c r="I656" s="294"/>
      <c r="J656" s="294"/>
      <c r="K656" s="294"/>
    </row>
    <row r="657" spans="1:11" ht="15" hidden="1" x14ac:dyDescent="0.25">
      <c r="A657" s="294"/>
      <c r="B657" s="294"/>
      <c r="C657" s="294"/>
      <c r="D657" s="294"/>
      <c r="E657" s="294"/>
      <c r="F657" s="294"/>
      <c r="G657" s="294"/>
      <c r="H657" s="294"/>
      <c r="I657" s="294"/>
      <c r="J657" s="294"/>
      <c r="K657" s="294"/>
    </row>
    <row r="658" spans="1:11" ht="15" hidden="1" x14ac:dyDescent="0.25">
      <c r="A658" s="294"/>
      <c r="B658" s="294"/>
      <c r="C658" s="294"/>
      <c r="D658" s="294"/>
      <c r="E658" s="294"/>
      <c r="F658" s="294"/>
      <c r="G658" s="294"/>
      <c r="H658" s="294"/>
      <c r="I658" s="294"/>
      <c r="J658" s="294"/>
      <c r="K658" s="294"/>
    </row>
    <row r="659" spans="1:11" ht="15" hidden="1" x14ac:dyDescent="0.25">
      <c r="A659" s="294"/>
      <c r="B659" s="294"/>
      <c r="C659" s="294"/>
      <c r="D659" s="294"/>
      <c r="E659" s="294"/>
      <c r="F659" s="294"/>
      <c r="G659" s="294"/>
      <c r="H659" s="294"/>
      <c r="I659" s="294"/>
      <c r="J659" s="294"/>
      <c r="K659" s="294"/>
    </row>
    <row r="660" spans="1:11" ht="15" hidden="1" x14ac:dyDescent="0.25">
      <c r="A660" s="294"/>
      <c r="B660" s="294"/>
      <c r="C660" s="294"/>
      <c r="D660" s="294"/>
      <c r="E660" s="294"/>
      <c r="F660" s="294"/>
      <c r="G660" s="294"/>
      <c r="H660" s="294"/>
      <c r="I660" s="294"/>
      <c r="J660" s="294"/>
      <c r="K660" s="294"/>
    </row>
    <row r="661" spans="1:11" ht="15" hidden="1" x14ac:dyDescent="0.25">
      <c r="A661" s="294"/>
      <c r="B661" s="294"/>
      <c r="C661" s="294"/>
      <c r="D661" s="294"/>
      <c r="E661" s="294"/>
      <c r="F661" s="294"/>
      <c r="G661" s="294"/>
      <c r="H661" s="294"/>
      <c r="I661" s="294"/>
      <c r="J661" s="294"/>
      <c r="K661" s="294"/>
    </row>
    <row r="662" spans="1:11" ht="15" hidden="1" x14ac:dyDescent="0.25">
      <c r="A662" s="294"/>
      <c r="B662" s="294"/>
      <c r="C662" s="294"/>
      <c r="D662" s="294"/>
      <c r="E662" s="294"/>
      <c r="F662" s="294"/>
      <c r="G662" s="294"/>
      <c r="H662" s="294"/>
      <c r="I662" s="294"/>
      <c r="J662" s="294"/>
      <c r="K662" s="294"/>
    </row>
    <row r="663" spans="1:11" ht="15" hidden="1" x14ac:dyDescent="0.25">
      <c r="A663" s="294"/>
      <c r="B663" s="294"/>
      <c r="C663" s="294"/>
      <c r="D663" s="294"/>
      <c r="E663" s="294"/>
      <c r="F663" s="294"/>
      <c r="G663" s="294"/>
      <c r="H663" s="294"/>
      <c r="I663" s="294"/>
      <c r="J663" s="294"/>
      <c r="K663" s="294"/>
    </row>
    <row r="664" spans="1:11" ht="15" hidden="1" x14ac:dyDescent="0.25">
      <c r="A664" s="294"/>
      <c r="B664" s="294"/>
      <c r="C664" s="294"/>
      <c r="D664" s="294"/>
      <c r="E664" s="294"/>
      <c r="F664" s="294"/>
      <c r="G664" s="294"/>
      <c r="H664" s="294"/>
      <c r="I664" s="294"/>
      <c r="J664" s="294"/>
      <c r="K664" s="294"/>
    </row>
    <row r="665" spans="1:11" ht="15" hidden="1" x14ac:dyDescent="0.25">
      <c r="A665" s="294"/>
      <c r="B665" s="294"/>
      <c r="C665" s="294"/>
      <c r="D665" s="294"/>
      <c r="E665" s="294"/>
      <c r="F665" s="294"/>
      <c r="G665" s="294"/>
      <c r="H665" s="294"/>
      <c r="I665" s="294"/>
      <c r="J665" s="294"/>
      <c r="K665" s="294"/>
    </row>
    <row r="666" spans="1:11" ht="15" hidden="1" x14ac:dyDescent="0.25">
      <c r="A666" s="294"/>
      <c r="B666" s="294"/>
      <c r="C666" s="294"/>
      <c r="D666" s="294"/>
      <c r="E666" s="294"/>
      <c r="F666" s="294"/>
      <c r="G666" s="294"/>
      <c r="H666" s="294"/>
      <c r="I666" s="294"/>
      <c r="J666" s="294"/>
      <c r="K666" s="294"/>
    </row>
    <row r="667" spans="1:11" ht="15" hidden="1" x14ac:dyDescent="0.25">
      <c r="A667" s="294"/>
      <c r="B667" s="294"/>
      <c r="C667" s="294"/>
      <c r="D667" s="294"/>
      <c r="E667" s="294"/>
      <c r="F667" s="294"/>
      <c r="G667" s="294"/>
      <c r="H667" s="294"/>
      <c r="I667" s="294"/>
      <c r="J667" s="294"/>
      <c r="K667" s="294"/>
    </row>
    <row r="668" spans="1:11" ht="15" hidden="1" x14ac:dyDescent="0.25">
      <c r="A668" s="294"/>
      <c r="B668" s="294"/>
      <c r="C668" s="294"/>
      <c r="D668" s="294"/>
      <c r="E668" s="294"/>
      <c r="F668" s="294"/>
      <c r="G668" s="294"/>
      <c r="H668" s="294"/>
      <c r="I668" s="294"/>
      <c r="J668" s="294"/>
      <c r="K668" s="294"/>
    </row>
    <row r="669" spans="1:11" ht="15" hidden="1" x14ac:dyDescent="0.25">
      <c r="A669" s="294"/>
      <c r="B669" s="294"/>
      <c r="C669" s="294"/>
      <c r="D669" s="294"/>
      <c r="E669" s="294"/>
      <c r="F669" s="294"/>
      <c r="G669" s="294"/>
      <c r="H669" s="294"/>
      <c r="I669" s="294"/>
      <c r="J669" s="294"/>
      <c r="K669" s="294"/>
    </row>
    <row r="670" spans="1:11" ht="15" hidden="1" x14ac:dyDescent="0.25">
      <c r="A670" s="294"/>
      <c r="B670" s="294"/>
      <c r="C670" s="294"/>
      <c r="D670" s="294"/>
      <c r="E670" s="294"/>
      <c r="F670" s="294"/>
      <c r="G670" s="294"/>
      <c r="H670" s="294"/>
      <c r="I670" s="294"/>
      <c r="J670" s="294"/>
      <c r="K670" s="294"/>
    </row>
    <row r="671" spans="1:11" ht="15" hidden="1" x14ac:dyDescent="0.25">
      <c r="A671" s="294"/>
      <c r="B671" s="294"/>
      <c r="C671" s="294"/>
      <c r="D671" s="294"/>
      <c r="E671" s="294"/>
      <c r="F671" s="294"/>
      <c r="G671" s="294"/>
      <c r="H671" s="294"/>
      <c r="I671" s="294"/>
      <c r="J671" s="294"/>
      <c r="K671" s="294"/>
    </row>
    <row r="672" spans="1:11" ht="15" hidden="1" x14ac:dyDescent="0.25">
      <c r="A672" s="294"/>
      <c r="B672" s="294"/>
      <c r="C672" s="294"/>
      <c r="D672" s="294"/>
      <c r="E672" s="294"/>
      <c r="F672" s="294"/>
      <c r="G672" s="294"/>
      <c r="H672" s="294"/>
      <c r="I672" s="294"/>
      <c r="J672" s="294"/>
      <c r="K672" s="294"/>
    </row>
    <row r="673" spans="1:11" ht="15" hidden="1" x14ac:dyDescent="0.25">
      <c r="A673" s="294"/>
      <c r="B673" s="294"/>
      <c r="C673" s="294"/>
      <c r="D673" s="294"/>
      <c r="E673" s="294"/>
      <c r="F673" s="294"/>
      <c r="G673" s="294"/>
      <c r="H673" s="294"/>
      <c r="I673" s="294"/>
      <c r="J673" s="294"/>
      <c r="K673" s="294"/>
    </row>
    <row r="674" spans="1:11" ht="15" hidden="1" x14ac:dyDescent="0.25">
      <c r="A674" s="294"/>
      <c r="B674" s="294"/>
      <c r="C674" s="294"/>
      <c r="D674" s="294"/>
      <c r="E674" s="294"/>
      <c r="F674" s="294"/>
      <c r="G674" s="294"/>
      <c r="H674" s="294"/>
      <c r="I674" s="294"/>
      <c r="J674" s="294"/>
      <c r="K674" s="294"/>
    </row>
    <row r="675" spans="1:11" ht="15" hidden="1" x14ac:dyDescent="0.25">
      <c r="A675" s="294"/>
      <c r="B675" s="294"/>
      <c r="C675" s="294"/>
      <c r="D675" s="294"/>
      <c r="E675" s="294"/>
      <c r="F675" s="294"/>
      <c r="G675" s="294"/>
      <c r="H675" s="294"/>
      <c r="I675" s="294"/>
      <c r="J675" s="294"/>
      <c r="K675" s="294"/>
    </row>
    <row r="676" spans="1:11" ht="15" hidden="1" x14ac:dyDescent="0.25">
      <c r="A676" s="294"/>
      <c r="B676" s="294"/>
      <c r="C676" s="294"/>
      <c r="D676" s="294"/>
      <c r="E676" s="294"/>
      <c r="F676" s="294"/>
      <c r="G676" s="294"/>
      <c r="H676" s="294"/>
      <c r="I676" s="294"/>
      <c r="J676" s="294"/>
      <c r="K676" s="294"/>
    </row>
    <row r="677" spans="1:11" ht="15" hidden="1" x14ac:dyDescent="0.25">
      <c r="A677" s="294"/>
      <c r="B677" s="294"/>
      <c r="C677" s="294"/>
      <c r="D677" s="294"/>
      <c r="E677" s="294"/>
      <c r="F677" s="294"/>
      <c r="G677" s="294"/>
      <c r="H677" s="294"/>
      <c r="I677" s="294"/>
      <c r="J677" s="294"/>
      <c r="K677" s="294"/>
    </row>
    <row r="678" spans="1:11" ht="15" hidden="1" x14ac:dyDescent="0.25">
      <c r="A678" s="294"/>
      <c r="B678" s="294"/>
      <c r="C678" s="294"/>
      <c r="D678" s="294"/>
      <c r="E678" s="294"/>
      <c r="F678" s="294"/>
      <c r="G678" s="294"/>
      <c r="H678" s="294"/>
      <c r="I678" s="294"/>
      <c r="J678" s="294"/>
      <c r="K678" s="294"/>
    </row>
    <row r="679" spans="1:11" ht="15" hidden="1" x14ac:dyDescent="0.25">
      <c r="A679" s="294"/>
      <c r="B679" s="294"/>
      <c r="C679" s="294"/>
      <c r="D679" s="294"/>
      <c r="E679" s="294"/>
      <c r="F679" s="294"/>
      <c r="G679" s="294"/>
      <c r="H679" s="294"/>
      <c r="I679" s="294"/>
      <c r="J679" s="294"/>
      <c r="K679" s="294"/>
    </row>
    <row r="680" spans="1:11" ht="15" hidden="1" x14ac:dyDescent="0.25">
      <c r="A680" s="294"/>
      <c r="B680" s="294"/>
      <c r="C680" s="294"/>
      <c r="D680" s="294"/>
      <c r="E680" s="294"/>
      <c r="F680" s="294"/>
      <c r="G680" s="294"/>
      <c r="H680" s="294"/>
      <c r="I680" s="294"/>
      <c r="J680" s="294"/>
      <c r="K680" s="294"/>
    </row>
    <row r="681" spans="1:11" ht="15" hidden="1" x14ac:dyDescent="0.25">
      <c r="A681" s="294"/>
      <c r="B681" s="294"/>
      <c r="C681" s="294"/>
      <c r="D681" s="294"/>
      <c r="E681" s="294"/>
      <c r="F681" s="294"/>
      <c r="G681" s="294"/>
      <c r="H681" s="294"/>
      <c r="I681" s="294"/>
      <c r="J681" s="294"/>
      <c r="K681" s="294"/>
    </row>
    <row r="682" spans="1:11" ht="15" hidden="1" x14ac:dyDescent="0.25">
      <c r="A682" s="294"/>
      <c r="B682" s="294"/>
      <c r="C682" s="294"/>
      <c r="D682" s="294"/>
      <c r="E682" s="294"/>
      <c r="F682" s="294"/>
      <c r="G682" s="294"/>
      <c r="H682" s="294"/>
      <c r="I682" s="294"/>
      <c r="J682" s="294"/>
      <c r="K682" s="294"/>
    </row>
    <row r="683" spans="1:11" ht="15" hidden="1" x14ac:dyDescent="0.25">
      <c r="A683" s="294"/>
      <c r="B683" s="294"/>
      <c r="C683" s="294"/>
      <c r="D683" s="294"/>
      <c r="E683" s="294"/>
      <c r="F683" s="294"/>
      <c r="G683" s="294"/>
      <c r="H683" s="294"/>
      <c r="I683" s="294"/>
      <c r="J683" s="294"/>
      <c r="K683" s="294"/>
    </row>
    <row r="684" spans="1:11" ht="15" hidden="1" x14ac:dyDescent="0.25">
      <c r="A684" s="294"/>
      <c r="B684" s="294"/>
      <c r="C684" s="294"/>
      <c r="D684" s="294"/>
      <c r="E684" s="294"/>
      <c r="F684" s="294"/>
      <c r="G684" s="294"/>
      <c r="H684" s="294"/>
      <c r="I684" s="294"/>
      <c r="J684" s="294"/>
      <c r="K684" s="294"/>
    </row>
    <row r="685" spans="1:11" ht="15" hidden="1" x14ac:dyDescent="0.25">
      <c r="A685" s="294"/>
      <c r="B685" s="294"/>
      <c r="C685" s="294"/>
      <c r="D685" s="294"/>
      <c r="E685" s="294"/>
      <c r="F685" s="294"/>
      <c r="G685" s="294"/>
      <c r="H685" s="294"/>
      <c r="I685" s="294"/>
      <c r="J685" s="294"/>
      <c r="K685" s="294"/>
    </row>
    <row r="686" spans="1:11" ht="15" hidden="1" x14ac:dyDescent="0.25">
      <c r="A686" s="294"/>
      <c r="B686" s="294"/>
      <c r="C686" s="294"/>
      <c r="D686" s="294"/>
      <c r="E686" s="294"/>
      <c r="F686" s="294"/>
      <c r="G686" s="294"/>
      <c r="H686" s="294"/>
      <c r="I686" s="294"/>
      <c r="J686" s="294"/>
      <c r="K686" s="294"/>
    </row>
    <row r="687" spans="1:11" ht="15" hidden="1" x14ac:dyDescent="0.25">
      <c r="A687" s="294"/>
      <c r="B687" s="294"/>
      <c r="C687" s="294"/>
      <c r="D687" s="294"/>
      <c r="E687" s="294"/>
      <c r="F687" s="294"/>
      <c r="G687" s="294"/>
      <c r="H687" s="294"/>
      <c r="I687" s="294"/>
      <c r="J687" s="294"/>
      <c r="K687" s="294"/>
    </row>
    <row r="688" spans="1:11" ht="15" hidden="1" x14ac:dyDescent="0.25">
      <c r="A688" s="294"/>
      <c r="B688" s="294"/>
      <c r="C688" s="294"/>
      <c r="D688" s="294"/>
      <c r="E688" s="294"/>
      <c r="F688" s="294"/>
      <c r="G688" s="294"/>
      <c r="H688" s="294"/>
      <c r="I688" s="294"/>
      <c r="J688" s="294"/>
      <c r="K688" s="294"/>
    </row>
    <row r="689" spans="1:11" ht="15" hidden="1" x14ac:dyDescent="0.25">
      <c r="A689" s="294"/>
      <c r="B689" s="294"/>
      <c r="C689" s="294"/>
      <c r="D689" s="294"/>
      <c r="E689" s="294"/>
      <c r="F689" s="294"/>
      <c r="G689" s="294"/>
      <c r="H689" s="294"/>
      <c r="I689" s="294"/>
      <c r="J689" s="294"/>
      <c r="K689" s="294"/>
    </row>
    <row r="690" spans="1:11" ht="15" hidden="1" x14ac:dyDescent="0.25">
      <c r="A690" s="294"/>
      <c r="B690" s="294"/>
      <c r="C690" s="294"/>
      <c r="D690" s="294"/>
      <c r="E690" s="294"/>
      <c r="F690" s="294"/>
      <c r="G690" s="294"/>
      <c r="H690" s="294"/>
      <c r="I690" s="294"/>
      <c r="J690" s="294"/>
      <c r="K690" s="294"/>
    </row>
    <row r="691" spans="1:11" ht="15" hidden="1" x14ac:dyDescent="0.25">
      <c r="A691" s="294"/>
      <c r="B691" s="294"/>
      <c r="C691" s="294"/>
      <c r="D691" s="294"/>
      <c r="E691" s="294"/>
      <c r="F691" s="294"/>
      <c r="G691" s="294"/>
      <c r="H691" s="294"/>
      <c r="I691" s="294"/>
      <c r="J691" s="294"/>
      <c r="K691" s="294"/>
    </row>
    <row r="692" spans="1:11" ht="15" hidden="1" x14ac:dyDescent="0.25">
      <c r="A692" s="294"/>
      <c r="B692" s="294"/>
      <c r="C692" s="294"/>
      <c r="D692" s="294"/>
      <c r="E692" s="294"/>
      <c r="F692" s="294"/>
      <c r="G692" s="294"/>
      <c r="H692" s="294"/>
      <c r="I692" s="294"/>
      <c r="J692" s="294"/>
      <c r="K692" s="294"/>
    </row>
    <row r="693" spans="1:11" ht="15" hidden="1" x14ac:dyDescent="0.25">
      <c r="A693" s="294"/>
      <c r="B693" s="294"/>
      <c r="C693" s="294"/>
      <c r="D693" s="294"/>
      <c r="E693" s="294"/>
      <c r="F693" s="294"/>
      <c r="G693" s="294"/>
      <c r="H693" s="294"/>
      <c r="I693" s="294"/>
      <c r="J693" s="294"/>
      <c r="K693" s="294"/>
    </row>
    <row r="694" spans="1:11" ht="15" hidden="1" x14ac:dyDescent="0.25">
      <c r="A694" s="294"/>
      <c r="B694" s="294"/>
      <c r="C694" s="294"/>
      <c r="D694" s="294"/>
      <c r="E694" s="294"/>
      <c r="F694" s="294"/>
      <c r="G694" s="294"/>
      <c r="H694" s="294"/>
      <c r="I694" s="294"/>
      <c r="J694" s="294"/>
      <c r="K694" s="294"/>
    </row>
    <row r="695" spans="1:11" ht="15" hidden="1" x14ac:dyDescent="0.25">
      <c r="A695" s="294"/>
      <c r="B695" s="294"/>
      <c r="C695" s="294"/>
      <c r="D695" s="294"/>
      <c r="E695" s="294"/>
      <c r="F695" s="294"/>
      <c r="G695" s="294"/>
      <c r="H695" s="294"/>
      <c r="I695" s="294"/>
      <c r="J695" s="294"/>
      <c r="K695" s="294"/>
    </row>
    <row r="696" spans="1:11" ht="15" hidden="1" x14ac:dyDescent="0.25">
      <c r="A696" s="294"/>
      <c r="B696" s="294"/>
      <c r="C696" s="294"/>
      <c r="D696" s="294"/>
      <c r="E696" s="294"/>
      <c r="F696" s="294"/>
      <c r="G696" s="294"/>
      <c r="H696" s="294"/>
      <c r="I696" s="294"/>
      <c r="J696" s="294"/>
      <c r="K696" s="294"/>
    </row>
    <row r="697" spans="1:11" ht="15" hidden="1" x14ac:dyDescent="0.25">
      <c r="A697" s="294"/>
      <c r="B697" s="294"/>
      <c r="C697" s="294"/>
      <c r="D697" s="294"/>
      <c r="E697" s="294"/>
      <c r="F697" s="294"/>
      <c r="G697" s="294"/>
      <c r="H697" s="294"/>
      <c r="I697" s="294"/>
      <c r="J697" s="294"/>
      <c r="K697" s="294"/>
    </row>
    <row r="698" spans="1:11" ht="15" hidden="1" x14ac:dyDescent="0.25">
      <c r="A698" s="294"/>
      <c r="B698" s="294"/>
      <c r="C698" s="294"/>
      <c r="D698" s="294"/>
      <c r="E698" s="294"/>
      <c r="F698" s="294"/>
      <c r="G698" s="294"/>
      <c r="H698" s="294"/>
      <c r="I698" s="294"/>
      <c r="J698" s="294"/>
      <c r="K698" s="294"/>
    </row>
    <row r="699" spans="1:11" ht="15" hidden="1" x14ac:dyDescent="0.25">
      <c r="A699" s="294"/>
      <c r="B699" s="294"/>
      <c r="C699" s="294"/>
      <c r="D699" s="294"/>
      <c r="E699" s="294"/>
      <c r="F699" s="294"/>
      <c r="G699" s="294"/>
      <c r="H699" s="294"/>
      <c r="I699" s="294"/>
      <c r="J699" s="294"/>
      <c r="K699" s="294"/>
    </row>
    <row r="700" spans="1:11" ht="15" hidden="1" x14ac:dyDescent="0.25">
      <c r="A700" s="294"/>
      <c r="B700" s="294"/>
      <c r="C700" s="294"/>
      <c r="D700" s="294"/>
      <c r="E700" s="294"/>
      <c r="F700" s="294"/>
      <c r="G700" s="294"/>
      <c r="H700" s="294"/>
      <c r="I700" s="294"/>
      <c r="J700" s="294"/>
      <c r="K700" s="294"/>
    </row>
    <row r="701" spans="1:11" ht="15" hidden="1" x14ac:dyDescent="0.25">
      <c r="A701" s="294"/>
      <c r="B701" s="294"/>
      <c r="C701" s="294"/>
      <c r="D701" s="294"/>
      <c r="E701" s="294"/>
      <c r="F701" s="294"/>
      <c r="G701" s="294"/>
      <c r="H701" s="294"/>
      <c r="I701" s="294"/>
      <c r="J701" s="294"/>
      <c r="K701" s="294"/>
    </row>
    <row r="702" spans="1:11" ht="15" hidden="1" x14ac:dyDescent="0.25">
      <c r="A702" s="294"/>
      <c r="B702" s="294"/>
      <c r="C702" s="294"/>
      <c r="D702" s="294"/>
      <c r="E702" s="294"/>
      <c r="F702" s="294"/>
      <c r="G702" s="294"/>
      <c r="H702" s="294"/>
      <c r="I702" s="294"/>
      <c r="J702" s="294"/>
      <c r="K702" s="294"/>
    </row>
    <row r="703" spans="1:11" ht="15" hidden="1" x14ac:dyDescent="0.25">
      <c r="A703" s="294"/>
      <c r="B703" s="294"/>
      <c r="C703" s="294"/>
      <c r="D703" s="294"/>
      <c r="E703" s="294"/>
      <c r="F703" s="294"/>
      <c r="G703" s="294"/>
      <c r="H703" s="294"/>
      <c r="I703" s="294"/>
      <c r="J703" s="294"/>
      <c r="K703" s="294"/>
    </row>
    <row r="704" spans="1:11" ht="15" hidden="1" x14ac:dyDescent="0.25">
      <c r="A704" s="294"/>
      <c r="B704" s="294"/>
      <c r="C704" s="294"/>
      <c r="D704" s="294"/>
      <c r="E704" s="294"/>
      <c r="F704" s="294"/>
      <c r="G704" s="294"/>
      <c r="H704" s="294"/>
      <c r="I704" s="294"/>
      <c r="J704" s="294"/>
      <c r="K704" s="294"/>
    </row>
    <row r="705" spans="1:11" ht="15" hidden="1" x14ac:dyDescent="0.25">
      <c r="A705" s="294"/>
      <c r="B705" s="294"/>
      <c r="C705" s="294"/>
      <c r="D705" s="294"/>
      <c r="E705" s="294"/>
      <c r="F705" s="294"/>
      <c r="G705" s="294"/>
      <c r="H705" s="294"/>
      <c r="I705" s="294"/>
      <c r="J705" s="294"/>
      <c r="K705" s="294"/>
    </row>
    <row r="706" spans="1:11" ht="15" hidden="1" x14ac:dyDescent="0.25">
      <c r="A706" s="294"/>
      <c r="B706" s="294"/>
      <c r="C706" s="294"/>
      <c r="D706" s="294"/>
      <c r="E706" s="294"/>
      <c r="F706" s="294"/>
      <c r="G706" s="294"/>
      <c r="H706" s="294"/>
      <c r="I706" s="294"/>
      <c r="J706" s="294"/>
      <c r="K706" s="294"/>
    </row>
    <row r="707" spans="1:11" ht="15" hidden="1" x14ac:dyDescent="0.25">
      <c r="A707" s="294"/>
      <c r="B707" s="294"/>
      <c r="C707" s="294"/>
      <c r="D707" s="294"/>
      <c r="E707" s="294"/>
      <c r="F707" s="294"/>
      <c r="G707" s="294"/>
      <c r="H707" s="294"/>
      <c r="I707" s="294"/>
      <c r="J707" s="294"/>
      <c r="K707" s="294"/>
    </row>
    <row r="708" spans="1:11" ht="15" hidden="1" x14ac:dyDescent="0.25">
      <c r="A708" s="294"/>
      <c r="B708" s="294"/>
      <c r="C708" s="294"/>
      <c r="D708" s="294"/>
      <c r="E708" s="294"/>
      <c r="F708" s="294"/>
      <c r="G708" s="294"/>
      <c r="H708" s="294"/>
      <c r="I708" s="294"/>
      <c r="J708" s="294"/>
      <c r="K708" s="294"/>
    </row>
    <row r="709" spans="1:11" ht="15" hidden="1" x14ac:dyDescent="0.25">
      <c r="A709" s="294"/>
      <c r="B709" s="294"/>
      <c r="C709" s="294"/>
      <c r="D709" s="294"/>
      <c r="E709" s="294"/>
      <c r="F709" s="294"/>
      <c r="G709" s="294"/>
      <c r="H709" s="294"/>
      <c r="I709" s="294"/>
      <c r="J709" s="294"/>
      <c r="K709" s="294"/>
    </row>
    <row r="710" spans="1:11" ht="15" hidden="1" x14ac:dyDescent="0.25">
      <c r="A710" s="294"/>
      <c r="B710" s="294"/>
      <c r="C710" s="294"/>
      <c r="D710" s="294"/>
      <c r="E710" s="294"/>
      <c r="F710" s="294"/>
      <c r="G710" s="294"/>
      <c r="H710" s="294"/>
      <c r="I710" s="294"/>
      <c r="J710" s="294"/>
      <c r="K710" s="294"/>
    </row>
    <row r="711" spans="1:11" ht="15" hidden="1" x14ac:dyDescent="0.25">
      <c r="A711" s="294"/>
      <c r="B711" s="294"/>
      <c r="C711" s="294"/>
      <c r="D711" s="294"/>
      <c r="E711" s="294"/>
      <c r="F711" s="294"/>
      <c r="G711" s="294"/>
      <c r="H711" s="294"/>
      <c r="I711" s="294"/>
      <c r="J711" s="294"/>
      <c r="K711" s="294"/>
    </row>
    <row r="712" spans="1:11" ht="15" hidden="1" x14ac:dyDescent="0.25">
      <c r="A712" s="294"/>
      <c r="B712" s="294"/>
      <c r="C712" s="294"/>
      <c r="D712" s="294"/>
      <c r="E712" s="294"/>
      <c r="F712" s="294"/>
      <c r="G712" s="294"/>
      <c r="H712" s="294"/>
      <c r="I712" s="294"/>
      <c r="J712" s="294"/>
      <c r="K712" s="294"/>
    </row>
    <row r="713" spans="1:11" ht="15" hidden="1" x14ac:dyDescent="0.25">
      <c r="A713" s="294"/>
      <c r="B713" s="294"/>
      <c r="C713" s="294"/>
      <c r="D713" s="294"/>
      <c r="E713" s="294"/>
      <c r="F713" s="294"/>
      <c r="G713" s="294"/>
      <c r="H713" s="294"/>
      <c r="I713" s="294"/>
      <c r="J713" s="294"/>
      <c r="K713" s="294"/>
    </row>
    <row r="714" spans="1:11" ht="15" hidden="1" x14ac:dyDescent="0.25">
      <c r="A714" s="294"/>
      <c r="B714" s="294"/>
      <c r="C714" s="294"/>
      <c r="D714" s="294"/>
      <c r="E714" s="294"/>
      <c r="F714" s="294"/>
      <c r="G714" s="294"/>
      <c r="H714" s="294"/>
      <c r="I714" s="294"/>
      <c r="J714" s="294"/>
      <c r="K714" s="294"/>
    </row>
    <row r="715" spans="1:11" ht="15" hidden="1" x14ac:dyDescent="0.25">
      <c r="A715" s="294"/>
      <c r="B715" s="294"/>
      <c r="C715" s="294"/>
      <c r="D715" s="294"/>
      <c r="E715" s="294"/>
      <c r="F715" s="294"/>
      <c r="G715" s="294"/>
      <c r="H715" s="294"/>
      <c r="I715" s="294"/>
      <c r="J715" s="294"/>
      <c r="K715" s="294"/>
    </row>
    <row r="716" spans="1:11" ht="15" hidden="1" x14ac:dyDescent="0.25">
      <c r="A716" s="294"/>
      <c r="B716" s="294"/>
      <c r="C716" s="294"/>
      <c r="D716" s="294"/>
      <c r="E716" s="294"/>
      <c r="F716" s="294"/>
      <c r="G716" s="294"/>
      <c r="H716" s="294"/>
      <c r="I716" s="294"/>
      <c r="J716" s="294"/>
      <c r="K716" s="294"/>
    </row>
    <row r="717" spans="1:11" ht="15" hidden="1" x14ac:dyDescent="0.25">
      <c r="A717" s="294"/>
      <c r="B717" s="294"/>
      <c r="C717" s="294"/>
      <c r="D717" s="294"/>
      <c r="E717" s="294"/>
      <c r="F717" s="294"/>
      <c r="G717" s="294"/>
      <c r="H717" s="294"/>
      <c r="I717" s="294"/>
      <c r="J717" s="294"/>
      <c r="K717" s="294"/>
    </row>
    <row r="718" spans="1:11" ht="15" hidden="1" x14ac:dyDescent="0.25">
      <c r="A718" s="294"/>
      <c r="B718" s="294"/>
      <c r="C718" s="294"/>
      <c r="D718" s="294"/>
      <c r="E718" s="294"/>
      <c r="F718" s="294"/>
      <c r="G718" s="294"/>
      <c r="H718" s="294"/>
      <c r="I718" s="294"/>
      <c r="J718" s="294"/>
      <c r="K718" s="294"/>
    </row>
    <row r="719" spans="1:11" ht="15" hidden="1" x14ac:dyDescent="0.25">
      <c r="A719" s="294"/>
      <c r="B719" s="294"/>
      <c r="C719" s="294"/>
      <c r="D719" s="294"/>
      <c r="E719" s="294"/>
      <c r="F719" s="294"/>
      <c r="G719" s="294"/>
      <c r="H719" s="294"/>
      <c r="I719" s="294"/>
      <c r="J719" s="294"/>
      <c r="K719" s="294"/>
    </row>
    <row r="720" spans="1:11" ht="15" hidden="1" x14ac:dyDescent="0.25">
      <c r="A720" s="294"/>
      <c r="B720" s="294"/>
      <c r="C720" s="294"/>
      <c r="D720" s="294"/>
      <c r="E720" s="294"/>
      <c r="F720" s="294"/>
      <c r="G720" s="294"/>
      <c r="H720" s="294"/>
      <c r="I720" s="294"/>
      <c r="J720" s="294"/>
      <c r="K720" s="294"/>
    </row>
    <row r="721" spans="1:11" ht="15" hidden="1" x14ac:dyDescent="0.25">
      <c r="A721" s="294"/>
      <c r="B721" s="294"/>
      <c r="C721" s="294"/>
      <c r="D721" s="294"/>
      <c r="E721" s="294"/>
      <c r="F721" s="294"/>
      <c r="G721" s="294"/>
      <c r="H721" s="294"/>
      <c r="I721" s="294"/>
      <c r="J721" s="294"/>
      <c r="K721" s="294"/>
    </row>
    <row r="722" spans="1:11" ht="15" hidden="1" x14ac:dyDescent="0.25">
      <c r="A722" s="294"/>
      <c r="B722" s="294"/>
      <c r="C722" s="294"/>
      <c r="D722" s="294"/>
      <c r="E722" s="294"/>
      <c r="F722" s="294"/>
      <c r="G722" s="294"/>
      <c r="H722" s="294"/>
      <c r="I722" s="294"/>
      <c r="J722" s="294"/>
      <c r="K722" s="294"/>
    </row>
    <row r="723" spans="1:11" ht="15" hidden="1" x14ac:dyDescent="0.25">
      <c r="A723" s="294"/>
      <c r="B723" s="294"/>
      <c r="C723" s="294"/>
      <c r="D723" s="294"/>
      <c r="E723" s="294"/>
      <c r="F723" s="294"/>
      <c r="G723" s="294"/>
      <c r="H723" s="294"/>
      <c r="I723" s="294"/>
      <c r="J723" s="294"/>
      <c r="K723" s="294"/>
    </row>
    <row r="724" spans="1:11" ht="15" hidden="1" x14ac:dyDescent="0.25">
      <c r="A724" s="294"/>
      <c r="B724" s="294"/>
      <c r="C724" s="294"/>
      <c r="D724" s="294"/>
      <c r="E724" s="294"/>
      <c r="F724" s="294"/>
      <c r="G724" s="294"/>
      <c r="H724" s="294"/>
      <c r="I724" s="294"/>
      <c r="J724" s="294"/>
      <c r="K724" s="294"/>
    </row>
    <row r="725" spans="1:11" ht="15" hidden="1" x14ac:dyDescent="0.25">
      <c r="A725" s="294"/>
      <c r="B725" s="294"/>
      <c r="C725" s="294"/>
      <c r="D725" s="294"/>
      <c r="E725" s="294"/>
      <c r="F725" s="294"/>
      <c r="G725" s="294"/>
      <c r="H725" s="294"/>
      <c r="I725" s="294"/>
      <c r="J725" s="294"/>
      <c r="K725" s="294"/>
    </row>
    <row r="726" spans="1:11" ht="15" hidden="1" x14ac:dyDescent="0.25">
      <c r="A726" s="294"/>
      <c r="B726" s="294"/>
      <c r="C726" s="294"/>
      <c r="D726" s="294"/>
      <c r="E726" s="294"/>
      <c r="F726" s="294"/>
      <c r="G726" s="294"/>
      <c r="H726" s="294"/>
      <c r="I726" s="294"/>
      <c r="J726" s="294"/>
      <c r="K726" s="294"/>
    </row>
    <row r="727" spans="1:11" ht="15" hidden="1" x14ac:dyDescent="0.25">
      <c r="A727" s="294"/>
      <c r="B727" s="294"/>
      <c r="C727" s="294"/>
      <c r="D727" s="294"/>
      <c r="E727" s="294"/>
      <c r="F727" s="294"/>
      <c r="G727" s="294"/>
      <c r="H727" s="294"/>
      <c r="I727" s="294"/>
      <c r="J727" s="294"/>
      <c r="K727" s="294"/>
    </row>
    <row r="728" spans="1:11" ht="15" hidden="1" x14ac:dyDescent="0.25">
      <c r="A728" s="294"/>
      <c r="B728" s="294"/>
      <c r="C728" s="294"/>
      <c r="D728" s="294"/>
      <c r="E728" s="294"/>
      <c r="F728" s="294"/>
      <c r="G728" s="294"/>
      <c r="H728" s="294"/>
      <c r="I728" s="294"/>
      <c r="J728" s="294"/>
      <c r="K728" s="294"/>
    </row>
    <row r="729" spans="1:11" ht="15" hidden="1" x14ac:dyDescent="0.25">
      <c r="A729" s="294"/>
      <c r="B729" s="294"/>
      <c r="C729" s="294"/>
      <c r="D729" s="294"/>
      <c r="E729" s="294"/>
      <c r="F729" s="294"/>
      <c r="G729" s="294"/>
      <c r="H729" s="294"/>
      <c r="I729" s="294"/>
      <c r="J729" s="294"/>
      <c r="K729" s="294"/>
    </row>
    <row r="730" spans="1:11" ht="15" hidden="1" x14ac:dyDescent="0.25">
      <c r="A730" s="294"/>
      <c r="B730" s="294"/>
      <c r="C730" s="294"/>
      <c r="D730" s="294"/>
      <c r="E730" s="294"/>
      <c r="F730" s="294"/>
      <c r="G730" s="294"/>
      <c r="H730" s="294"/>
      <c r="I730" s="294"/>
      <c r="J730" s="294"/>
      <c r="K730" s="294"/>
    </row>
    <row r="731" spans="1:11" ht="15" hidden="1" x14ac:dyDescent="0.25">
      <c r="A731" s="294"/>
      <c r="B731" s="294"/>
      <c r="C731" s="294"/>
      <c r="D731" s="294"/>
      <c r="E731" s="294"/>
      <c r="F731" s="294"/>
      <c r="G731" s="294"/>
      <c r="H731" s="294"/>
      <c r="I731" s="294"/>
      <c r="J731" s="294"/>
      <c r="K731" s="294"/>
    </row>
    <row r="732" spans="1:11" ht="15" hidden="1" x14ac:dyDescent="0.25">
      <c r="A732" s="294"/>
      <c r="B732" s="294"/>
      <c r="C732" s="294"/>
      <c r="D732" s="294"/>
      <c r="E732" s="294"/>
      <c r="F732" s="294"/>
      <c r="G732" s="294"/>
      <c r="H732" s="294"/>
      <c r="I732" s="294"/>
      <c r="J732" s="294"/>
      <c r="K732" s="294"/>
    </row>
    <row r="733" spans="1:11" ht="15" hidden="1" x14ac:dyDescent="0.25">
      <c r="A733" s="294"/>
      <c r="B733" s="294"/>
      <c r="C733" s="294"/>
      <c r="D733" s="294"/>
      <c r="E733" s="294"/>
      <c r="F733" s="294"/>
      <c r="G733" s="294"/>
      <c r="H733" s="294"/>
      <c r="I733" s="294"/>
      <c r="J733" s="294"/>
      <c r="K733" s="294"/>
    </row>
    <row r="734" spans="1:11" ht="15" hidden="1" x14ac:dyDescent="0.25">
      <c r="A734" s="294"/>
      <c r="B734" s="294"/>
      <c r="C734" s="294"/>
      <c r="D734" s="294"/>
      <c r="E734" s="294"/>
      <c r="F734" s="294"/>
      <c r="G734" s="294"/>
      <c r="H734" s="294"/>
      <c r="I734" s="294"/>
      <c r="J734" s="294"/>
      <c r="K734" s="294"/>
    </row>
    <row r="735" spans="1:11" ht="15" hidden="1" x14ac:dyDescent="0.25">
      <c r="A735" s="294"/>
      <c r="B735" s="294"/>
      <c r="C735" s="294"/>
      <c r="D735" s="294"/>
      <c r="E735" s="294"/>
      <c r="F735" s="294"/>
      <c r="G735" s="294"/>
      <c r="H735" s="294"/>
      <c r="I735" s="294"/>
      <c r="J735" s="294"/>
      <c r="K735" s="294"/>
    </row>
    <row r="736" spans="1:11" ht="15" hidden="1" x14ac:dyDescent="0.25">
      <c r="A736" s="294"/>
      <c r="B736" s="294"/>
      <c r="C736" s="294"/>
      <c r="D736" s="294"/>
      <c r="E736" s="294"/>
      <c r="F736" s="294"/>
      <c r="G736" s="294"/>
      <c r="H736" s="294"/>
      <c r="I736" s="294"/>
      <c r="J736" s="294"/>
      <c r="K736" s="294"/>
    </row>
    <row r="737" spans="1:11" ht="15" hidden="1" x14ac:dyDescent="0.25">
      <c r="A737" s="294"/>
      <c r="B737" s="294"/>
      <c r="C737" s="294"/>
      <c r="D737" s="294"/>
      <c r="E737" s="294"/>
      <c r="F737" s="294"/>
      <c r="G737" s="294"/>
      <c r="H737" s="294"/>
      <c r="I737" s="294"/>
      <c r="J737" s="294"/>
      <c r="K737" s="294"/>
    </row>
    <row r="738" spans="1:11" ht="15" hidden="1" x14ac:dyDescent="0.25">
      <c r="A738" s="294"/>
      <c r="B738" s="294"/>
      <c r="C738" s="294"/>
      <c r="D738" s="294"/>
      <c r="E738" s="294"/>
      <c r="F738" s="294"/>
      <c r="G738" s="294"/>
      <c r="H738" s="294"/>
      <c r="I738" s="294"/>
      <c r="J738" s="294"/>
      <c r="K738" s="294"/>
    </row>
    <row r="739" spans="1:11" ht="15" hidden="1" x14ac:dyDescent="0.25">
      <c r="A739" s="294"/>
      <c r="B739" s="294"/>
      <c r="C739" s="294"/>
      <c r="D739" s="294"/>
      <c r="E739" s="294"/>
      <c r="F739" s="294"/>
      <c r="G739" s="294"/>
      <c r="H739" s="294"/>
      <c r="I739" s="294"/>
      <c r="J739" s="294"/>
      <c r="K739" s="294"/>
    </row>
    <row r="740" spans="1:11" ht="15" hidden="1" x14ac:dyDescent="0.25">
      <c r="A740" s="294"/>
      <c r="B740" s="294"/>
      <c r="C740" s="294"/>
      <c r="D740" s="294"/>
      <c r="E740" s="294"/>
      <c r="F740" s="294"/>
      <c r="G740" s="294"/>
      <c r="H740" s="294"/>
      <c r="I740" s="294"/>
      <c r="J740" s="294"/>
      <c r="K740" s="294"/>
    </row>
    <row r="741" spans="1:11" ht="15" hidden="1" x14ac:dyDescent="0.25">
      <c r="A741" s="294"/>
      <c r="B741" s="294"/>
      <c r="C741" s="294"/>
      <c r="D741" s="294"/>
      <c r="E741" s="294"/>
      <c r="F741" s="294"/>
      <c r="G741" s="294"/>
      <c r="H741" s="294"/>
      <c r="I741" s="294"/>
      <c r="J741" s="294"/>
      <c r="K741" s="294"/>
    </row>
    <row r="742" spans="1:11" ht="15" hidden="1" x14ac:dyDescent="0.25">
      <c r="A742" s="294"/>
      <c r="B742" s="294"/>
      <c r="C742" s="294"/>
      <c r="D742" s="294"/>
      <c r="E742" s="294"/>
      <c r="F742" s="294"/>
      <c r="G742" s="294"/>
      <c r="H742" s="294"/>
      <c r="I742" s="294"/>
      <c r="J742" s="294"/>
      <c r="K742" s="294"/>
    </row>
    <row r="743" spans="1:11" ht="15" hidden="1" x14ac:dyDescent="0.25">
      <c r="A743" s="294"/>
      <c r="B743" s="294"/>
      <c r="C743" s="294"/>
      <c r="D743" s="294"/>
      <c r="E743" s="294"/>
      <c r="F743" s="294"/>
      <c r="G743" s="294"/>
      <c r="H743" s="294"/>
      <c r="I743" s="294"/>
      <c r="J743" s="294"/>
      <c r="K743" s="294"/>
    </row>
    <row r="744" spans="1:11" ht="15" hidden="1" x14ac:dyDescent="0.25">
      <c r="A744" s="294"/>
      <c r="B744" s="294"/>
      <c r="C744" s="294"/>
      <c r="D744" s="294"/>
      <c r="E744" s="294"/>
      <c r="F744" s="294"/>
      <c r="G744" s="294"/>
      <c r="H744" s="294"/>
      <c r="I744" s="294"/>
      <c r="J744" s="294"/>
      <c r="K744" s="294"/>
    </row>
    <row r="745" spans="1:11" ht="15" hidden="1" x14ac:dyDescent="0.25">
      <c r="A745" s="294"/>
      <c r="B745" s="294"/>
      <c r="C745" s="294"/>
      <c r="D745" s="294"/>
      <c r="E745" s="294"/>
      <c r="F745" s="294"/>
      <c r="G745" s="294"/>
      <c r="H745" s="294"/>
      <c r="I745" s="294"/>
      <c r="J745" s="294"/>
      <c r="K745" s="294"/>
    </row>
    <row r="746" spans="1:11" ht="15" hidden="1" x14ac:dyDescent="0.25">
      <c r="A746" s="294"/>
      <c r="B746" s="294"/>
      <c r="C746" s="294"/>
      <c r="D746" s="294"/>
      <c r="E746" s="294"/>
      <c r="F746" s="294"/>
      <c r="G746" s="294"/>
      <c r="H746" s="294"/>
      <c r="I746" s="294"/>
      <c r="J746" s="294"/>
      <c r="K746" s="294"/>
    </row>
    <row r="747" spans="1:11" ht="15" hidden="1" x14ac:dyDescent="0.25">
      <c r="A747" s="294"/>
      <c r="B747" s="294"/>
      <c r="C747" s="294"/>
      <c r="D747" s="294"/>
      <c r="E747" s="294"/>
      <c r="F747" s="294"/>
      <c r="G747" s="294"/>
      <c r="H747" s="294"/>
      <c r="I747" s="294"/>
      <c r="J747" s="294"/>
      <c r="K747" s="294"/>
    </row>
    <row r="748" spans="1:11" ht="15" hidden="1" x14ac:dyDescent="0.25">
      <c r="A748" s="294"/>
      <c r="B748" s="294"/>
      <c r="C748" s="294"/>
      <c r="D748" s="294"/>
      <c r="E748" s="294"/>
      <c r="F748" s="294"/>
      <c r="G748" s="294"/>
      <c r="H748" s="294"/>
      <c r="I748" s="294"/>
      <c r="J748" s="294"/>
      <c r="K748" s="294"/>
    </row>
    <row r="749" spans="1:11" ht="15" hidden="1" x14ac:dyDescent="0.25">
      <c r="A749" s="294"/>
      <c r="B749" s="294"/>
      <c r="C749" s="294"/>
      <c r="D749" s="294"/>
      <c r="E749" s="294"/>
      <c r="F749" s="294"/>
      <c r="G749" s="294"/>
      <c r="H749" s="294"/>
      <c r="I749" s="294"/>
      <c r="J749" s="294"/>
      <c r="K749" s="294"/>
    </row>
    <row r="750" spans="1:11" ht="15" hidden="1" x14ac:dyDescent="0.25">
      <c r="A750" s="294"/>
      <c r="B750" s="294"/>
      <c r="C750" s="294"/>
      <c r="D750" s="294"/>
      <c r="E750" s="294"/>
      <c r="F750" s="294"/>
      <c r="G750" s="294"/>
      <c r="H750" s="294"/>
      <c r="I750" s="294"/>
      <c r="J750" s="294"/>
      <c r="K750" s="294"/>
    </row>
    <row r="751" spans="1:11" ht="15" hidden="1" x14ac:dyDescent="0.25">
      <c r="A751" s="294"/>
      <c r="B751" s="294"/>
      <c r="C751" s="294"/>
      <c r="D751" s="294"/>
      <c r="E751" s="294"/>
      <c r="F751" s="294"/>
      <c r="G751" s="294"/>
      <c r="H751" s="294"/>
      <c r="I751" s="294"/>
      <c r="J751" s="294"/>
      <c r="K751" s="294"/>
    </row>
    <row r="752" spans="1:11" ht="15" hidden="1" x14ac:dyDescent="0.25">
      <c r="A752" s="294"/>
      <c r="B752" s="294"/>
      <c r="C752" s="294"/>
      <c r="D752" s="294"/>
      <c r="E752" s="294"/>
      <c r="F752" s="294"/>
      <c r="G752" s="294"/>
      <c r="H752" s="294"/>
      <c r="I752" s="294"/>
      <c r="J752" s="294"/>
      <c r="K752" s="294"/>
    </row>
    <row r="753" spans="1:11" ht="15" hidden="1" x14ac:dyDescent="0.25">
      <c r="A753" s="294"/>
      <c r="B753" s="294"/>
      <c r="C753" s="294"/>
      <c r="D753" s="294"/>
      <c r="E753" s="294"/>
      <c r="F753" s="294"/>
      <c r="G753" s="294"/>
      <c r="H753" s="294"/>
      <c r="I753" s="294"/>
      <c r="J753" s="294"/>
      <c r="K753" s="294"/>
    </row>
    <row r="754" spans="1:11" ht="15" hidden="1" x14ac:dyDescent="0.25">
      <c r="A754" s="294"/>
      <c r="B754" s="294"/>
      <c r="C754" s="294"/>
      <c r="D754" s="294"/>
      <c r="E754" s="294"/>
      <c r="F754" s="294"/>
      <c r="G754" s="294"/>
      <c r="H754" s="294"/>
      <c r="I754" s="294"/>
      <c r="J754" s="294"/>
      <c r="K754" s="294"/>
    </row>
    <row r="755" spans="1:11" ht="15" hidden="1" x14ac:dyDescent="0.25">
      <c r="A755" s="294"/>
      <c r="B755" s="294"/>
      <c r="C755" s="294"/>
      <c r="D755" s="294"/>
      <c r="E755" s="294"/>
      <c r="F755" s="294"/>
      <c r="G755" s="294"/>
      <c r="H755" s="294"/>
      <c r="I755" s="294"/>
      <c r="J755" s="294"/>
      <c r="K755" s="294"/>
    </row>
    <row r="756" spans="1:11" ht="15" hidden="1" x14ac:dyDescent="0.25">
      <c r="A756" s="294"/>
      <c r="B756" s="294"/>
      <c r="C756" s="294"/>
      <c r="D756" s="294"/>
      <c r="E756" s="294"/>
      <c r="F756" s="294"/>
      <c r="G756" s="294"/>
      <c r="H756" s="294"/>
      <c r="I756" s="294"/>
      <c r="J756" s="294"/>
      <c r="K756" s="294"/>
    </row>
    <row r="757" spans="1:11" ht="15" hidden="1" x14ac:dyDescent="0.25">
      <c r="A757" s="294"/>
      <c r="B757" s="294"/>
      <c r="C757" s="294"/>
      <c r="D757" s="294"/>
      <c r="E757" s="294"/>
      <c r="F757" s="294"/>
      <c r="G757" s="294"/>
      <c r="H757" s="294"/>
      <c r="I757" s="294"/>
      <c r="J757" s="294"/>
      <c r="K757" s="294"/>
    </row>
    <row r="758" spans="1:11" ht="15" hidden="1" x14ac:dyDescent="0.25">
      <c r="A758" s="294"/>
      <c r="B758" s="294"/>
      <c r="C758" s="294"/>
      <c r="D758" s="294"/>
      <c r="E758" s="294"/>
      <c r="F758" s="294"/>
      <c r="G758" s="294"/>
      <c r="H758" s="294"/>
      <c r="I758" s="294"/>
      <c r="J758" s="294"/>
      <c r="K758" s="294"/>
    </row>
    <row r="759" spans="1:11" ht="15" hidden="1" x14ac:dyDescent="0.25">
      <c r="A759" s="294"/>
      <c r="B759" s="294"/>
      <c r="C759" s="294"/>
      <c r="D759" s="294"/>
      <c r="E759" s="294"/>
      <c r="F759" s="294"/>
      <c r="G759" s="294"/>
      <c r="H759" s="294"/>
      <c r="I759" s="294"/>
      <c r="J759" s="294"/>
      <c r="K759" s="294"/>
    </row>
    <row r="760" spans="1:11" ht="15" hidden="1" x14ac:dyDescent="0.25">
      <c r="A760" s="294"/>
      <c r="B760" s="294"/>
      <c r="C760" s="294"/>
      <c r="D760" s="294"/>
      <c r="E760" s="294"/>
      <c r="F760" s="294"/>
      <c r="G760" s="294"/>
      <c r="H760" s="294"/>
      <c r="I760" s="294"/>
      <c r="J760" s="294"/>
      <c r="K760" s="294"/>
    </row>
    <row r="761" spans="1:11" ht="15" hidden="1" x14ac:dyDescent="0.25">
      <c r="A761" s="294"/>
      <c r="B761" s="294"/>
      <c r="C761" s="294"/>
      <c r="D761" s="294"/>
      <c r="E761" s="294"/>
      <c r="F761" s="294"/>
      <c r="G761" s="294"/>
      <c r="H761" s="294"/>
      <c r="I761" s="294"/>
      <c r="J761" s="294"/>
      <c r="K761" s="294"/>
    </row>
    <row r="762" spans="1:11" ht="15" hidden="1" x14ac:dyDescent="0.25">
      <c r="A762" s="294"/>
      <c r="B762" s="294"/>
      <c r="C762" s="294"/>
      <c r="D762" s="294"/>
      <c r="E762" s="294"/>
      <c r="F762" s="294"/>
      <c r="G762" s="294"/>
      <c r="H762" s="294"/>
      <c r="I762" s="294"/>
      <c r="J762" s="294"/>
      <c r="K762" s="294"/>
    </row>
    <row r="763" spans="1:11" ht="15" hidden="1" x14ac:dyDescent="0.25">
      <c r="A763" s="294"/>
      <c r="B763" s="294"/>
      <c r="C763" s="294"/>
      <c r="D763" s="294"/>
      <c r="E763" s="294"/>
      <c r="F763" s="294"/>
      <c r="G763" s="294"/>
      <c r="H763" s="294"/>
      <c r="I763" s="294"/>
      <c r="J763" s="294"/>
      <c r="K763" s="294"/>
    </row>
    <row r="764" spans="1:11" ht="15" hidden="1" x14ac:dyDescent="0.25">
      <c r="A764" s="294"/>
      <c r="B764" s="294"/>
      <c r="C764" s="294"/>
      <c r="D764" s="294"/>
      <c r="E764" s="294"/>
      <c r="F764" s="294"/>
      <c r="G764" s="294"/>
      <c r="H764" s="294"/>
      <c r="I764" s="294"/>
      <c r="J764" s="294"/>
      <c r="K764" s="294"/>
    </row>
    <row r="765" spans="1:11" ht="15" hidden="1" x14ac:dyDescent="0.25">
      <c r="A765" s="294"/>
      <c r="B765" s="294"/>
      <c r="C765" s="294"/>
      <c r="D765" s="294"/>
      <c r="E765" s="294"/>
      <c r="F765" s="294"/>
      <c r="G765" s="294"/>
      <c r="H765" s="294"/>
      <c r="I765" s="294"/>
      <c r="J765" s="294"/>
      <c r="K765" s="294"/>
    </row>
    <row r="766" spans="1:11" ht="15" hidden="1" x14ac:dyDescent="0.25">
      <c r="A766" s="294"/>
      <c r="B766" s="294"/>
      <c r="C766" s="294"/>
      <c r="D766" s="294"/>
      <c r="E766" s="294"/>
      <c r="F766" s="294"/>
      <c r="G766" s="294"/>
      <c r="H766" s="294"/>
      <c r="I766" s="294"/>
      <c r="J766" s="294"/>
      <c r="K766" s="294"/>
    </row>
    <row r="767" spans="1:11" ht="15" hidden="1" x14ac:dyDescent="0.25">
      <c r="A767" s="294"/>
      <c r="B767" s="294"/>
      <c r="C767" s="294"/>
      <c r="D767" s="294"/>
      <c r="E767" s="294"/>
      <c r="F767" s="294"/>
      <c r="G767" s="294"/>
      <c r="H767" s="294"/>
      <c r="I767" s="294"/>
      <c r="J767" s="294"/>
      <c r="K767" s="294"/>
    </row>
    <row r="768" spans="1:11" ht="15" hidden="1" x14ac:dyDescent="0.25">
      <c r="A768" s="294"/>
      <c r="B768" s="294"/>
      <c r="C768" s="294"/>
      <c r="D768" s="294"/>
      <c r="E768" s="294"/>
      <c r="F768" s="294"/>
      <c r="G768" s="294"/>
      <c r="H768" s="294"/>
      <c r="I768" s="294"/>
      <c r="J768" s="294"/>
      <c r="K768" s="294"/>
    </row>
    <row r="769" spans="1:11" ht="15" hidden="1" x14ac:dyDescent="0.25">
      <c r="A769" s="294"/>
      <c r="B769" s="294"/>
      <c r="C769" s="294"/>
      <c r="D769" s="294"/>
      <c r="E769" s="294"/>
      <c r="F769" s="294"/>
      <c r="G769" s="294"/>
      <c r="H769" s="294"/>
      <c r="I769" s="294"/>
      <c r="J769" s="294"/>
      <c r="K769" s="294"/>
    </row>
    <row r="770" spans="1:11" ht="15" hidden="1" x14ac:dyDescent="0.25">
      <c r="A770" s="294"/>
      <c r="B770" s="294"/>
      <c r="C770" s="294"/>
      <c r="D770" s="294"/>
      <c r="E770" s="294"/>
      <c r="F770" s="294"/>
      <c r="G770" s="294"/>
      <c r="H770" s="294"/>
      <c r="I770" s="294"/>
      <c r="J770" s="294"/>
      <c r="K770" s="294"/>
    </row>
    <row r="771" spans="1:11" ht="15" hidden="1" x14ac:dyDescent="0.25">
      <c r="A771" s="294"/>
      <c r="B771" s="294"/>
      <c r="C771" s="294"/>
      <c r="D771" s="294"/>
      <c r="E771" s="294"/>
      <c r="F771" s="294"/>
      <c r="G771" s="294"/>
      <c r="H771" s="294"/>
      <c r="I771" s="294"/>
      <c r="J771" s="294"/>
      <c r="K771" s="294"/>
    </row>
    <row r="772" spans="1:11" ht="15" hidden="1" x14ac:dyDescent="0.25">
      <c r="A772" s="294"/>
      <c r="B772" s="294"/>
      <c r="C772" s="294"/>
      <c r="D772" s="294"/>
      <c r="E772" s="294"/>
      <c r="F772" s="294"/>
      <c r="G772" s="294"/>
      <c r="H772" s="294"/>
      <c r="I772" s="294"/>
      <c r="J772" s="294"/>
      <c r="K772" s="294"/>
    </row>
    <row r="773" spans="1:11" ht="15" hidden="1" x14ac:dyDescent="0.25">
      <c r="A773" s="294"/>
      <c r="B773" s="294"/>
      <c r="C773" s="294"/>
      <c r="D773" s="294"/>
      <c r="E773" s="294"/>
      <c r="F773" s="294"/>
      <c r="G773" s="294"/>
      <c r="H773" s="294"/>
      <c r="I773" s="294"/>
      <c r="J773" s="294"/>
      <c r="K773" s="294"/>
    </row>
    <row r="774" spans="1:11" ht="15" hidden="1" x14ac:dyDescent="0.25">
      <c r="A774" s="294"/>
      <c r="B774" s="294"/>
      <c r="C774" s="294"/>
      <c r="D774" s="294"/>
      <c r="E774" s="294"/>
      <c r="F774" s="294"/>
      <c r="G774" s="294"/>
      <c r="H774" s="294"/>
      <c r="I774" s="294"/>
      <c r="J774" s="294"/>
      <c r="K774" s="294"/>
    </row>
    <row r="775" spans="1:11" ht="15" hidden="1" x14ac:dyDescent="0.25">
      <c r="A775" s="294"/>
      <c r="B775" s="294"/>
      <c r="C775" s="294"/>
      <c r="D775" s="294"/>
      <c r="E775" s="294"/>
      <c r="F775" s="294"/>
      <c r="G775" s="294"/>
      <c r="H775" s="294"/>
      <c r="I775" s="294"/>
      <c r="J775" s="294"/>
      <c r="K775" s="294"/>
    </row>
    <row r="776" spans="1:11" ht="15" hidden="1" x14ac:dyDescent="0.25">
      <c r="A776" s="294"/>
      <c r="B776" s="294"/>
      <c r="C776" s="294"/>
      <c r="D776" s="294"/>
      <c r="E776" s="294"/>
      <c r="F776" s="294"/>
      <c r="G776" s="294"/>
      <c r="H776" s="294"/>
      <c r="I776" s="294"/>
      <c r="J776" s="294"/>
      <c r="K776" s="294"/>
    </row>
    <row r="777" spans="1:11" ht="15" hidden="1" x14ac:dyDescent="0.25">
      <c r="A777" s="294"/>
      <c r="B777" s="294"/>
      <c r="C777" s="294"/>
      <c r="D777" s="294"/>
      <c r="E777" s="294"/>
      <c r="F777" s="294"/>
      <c r="G777" s="294"/>
      <c r="H777" s="294"/>
      <c r="I777" s="294"/>
      <c r="J777" s="294"/>
      <c r="K777" s="294"/>
    </row>
    <row r="778" spans="1:11" ht="15" hidden="1" x14ac:dyDescent="0.25">
      <c r="A778" s="294"/>
      <c r="B778" s="294"/>
      <c r="C778" s="294"/>
      <c r="D778" s="294"/>
      <c r="E778" s="294"/>
      <c r="F778" s="294"/>
      <c r="G778" s="294"/>
      <c r="H778" s="294"/>
      <c r="I778" s="294"/>
      <c r="J778" s="294"/>
      <c r="K778" s="294"/>
    </row>
    <row r="779" spans="1:11" ht="15" hidden="1" x14ac:dyDescent="0.25">
      <c r="A779" s="294"/>
      <c r="B779" s="294"/>
      <c r="C779" s="294"/>
      <c r="D779" s="294"/>
      <c r="E779" s="294"/>
      <c r="F779" s="294"/>
      <c r="G779" s="294"/>
      <c r="H779" s="294"/>
      <c r="I779" s="294"/>
      <c r="J779" s="294"/>
      <c r="K779" s="294"/>
    </row>
    <row r="780" spans="1:11" ht="15" hidden="1" x14ac:dyDescent="0.25">
      <c r="A780" s="294"/>
      <c r="B780" s="294"/>
      <c r="C780" s="294"/>
      <c r="D780" s="294"/>
      <c r="E780" s="294"/>
      <c r="F780" s="294"/>
      <c r="G780" s="294"/>
      <c r="H780" s="294"/>
      <c r="I780" s="294"/>
      <c r="J780" s="294"/>
      <c r="K780" s="294"/>
    </row>
    <row r="781" spans="1:11" ht="15" hidden="1" x14ac:dyDescent="0.25">
      <c r="A781" s="294"/>
      <c r="B781" s="294"/>
      <c r="C781" s="294"/>
      <c r="D781" s="294"/>
      <c r="E781" s="294"/>
      <c r="F781" s="294"/>
      <c r="G781" s="294"/>
      <c r="H781" s="294"/>
      <c r="I781" s="294"/>
      <c r="J781" s="294"/>
      <c r="K781" s="294"/>
    </row>
    <row r="782" spans="1:11" ht="15" hidden="1" x14ac:dyDescent="0.25">
      <c r="A782" s="294"/>
      <c r="B782" s="294"/>
      <c r="C782" s="294"/>
      <c r="D782" s="294"/>
      <c r="E782" s="294"/>
      <c r="F782" s="294"/>
      <c r="G782" s="294"/>
      <c r="H782" s="294"/>
      <c r="I782" s="294"/>
      <c r="J782" s="294"/>
      <c r="K782" s="294"/>
    </row>
    <row r="783" spans="1:11" ht="15" hidden="1" x14ac:dyDescent="0.25">
      <c r="A783" s="294"/>
      <c r="B783" s="294"/>
      <c r="C783" s="294"/>
      <c r="D783" s="294"/>
      <c r="E783" s="294"/>
      <c r="F783" s="294"/>
      <c r="G783" s="294"/>
      <c r="H783" s="294"/>
      <c r="I783" s="294"/>
      <c r="J783" s="294"/>
      <c r="K783" s="294"/>
    </row>
    <row r="784" spans="1:11" ht="15" hidden="1" x14ac:dyDescent="0.25">
      <c r="A784" s="294"/>
      <c r="B784" s="294"/>
      <c r="C784" s="294"/>
      <c r="D784" s="294"/>
      <c r="E784" s="294"/>
      <c r="F784" s="294"/>
      <c r="G784" s="294"/>
      <c r="H784" s="294"/>
      <c r="I784" s="294"/>
      <c r="J784" s="294"/>
      <c r="K784" s="294"/>
    </row>
    <row r="785" spans="1:11" ht="15" hidden="1" x14ac:dyDescent="0.25">
      <c r="A785" s="294"/>
      <c r="B785" s="294"/>
      <c r="C785" s="294"/>
      <c r="D785" s="294"/>
      <c r="E785" s="294"/>
      <c r="F785" s="294"/>
      <c r="G785" s="294"/>
      <c r="H785" s="294"/>
      <c r="I785" s="294"/>
      <c r="J785" s="294"/>
      <c r="K785" s="294"/>
    </row>
    <row r="786" spans="1:11" ht="15" hidden="1" x14ac:dyDescent="0.25">
      <c r="A786" s="294"/>
      <c r="B786" s="294"/>
      <c r="C786" s="294"/>
      <c r="D786" s="294"/>
      <c r="E786" s="294"/>
      <c r="F786" s="294"/>
      <c r="G786" s="294"/>
      <c r="H786" s="294"/>
      <c r="I786" s="294"/>
      <c r="J786" s="294"/>
      <c r="K786" s="294"/>
    </row>
    <row r="787" spans="1:11" ht="15" hidden="1" x14ac:dyDescent="0.25">
      <c r="A787" s="294"/>
      <c r="B787" s="294"/>
      <c r="C787" s="294"/>
      <c r="D787" s="294"/>
      <c r="E787" s="294"/>
      <c r="F787" s="294"/>
      <c r="G787" s="294"/>
      <c r="H787" s="294"/>
      <c r="I787" s="294"/>
      <c r="J787" s="294"/>
      <c r="K787" s="294"/>
    </row>
    <row r="788" spans="1:11" ht="15" hidden="1" x14ac:dyDescent="0.25">
      <c r="A788" s="294"/>
      <c r="B788" s="294"/>
      <c r="C788" s="294"/>
      <c r="D788" s="294"/>
      <c r="E788" s="294"/>
      <c r="F788" s="294"/>
      <c r="G788" s="294"/>
      <c r="H788" s="294"/>
      <c r="I788" s="294"/>
      <c r="J788" s="294"/>
      <c r="K788" s="294"/>
    </row>
    <row r="789" spans="1:11" ht="15" hidden="1" x14ac:dyDescent="0.25">
      <c r="A789" s="294"/>
      <c r="B789" s="294"/>
      <c r="C789" s="294"/>
      <c r="D789" s="294"/>
      <c r="E789" s="294"/>
      <c r="F789" s="294"/>
      <c r="G789" s="294"/>
      <c r="H789" s="294"/>
      <c r="I789" s="294"/>
      <c r="J789" s="294"/>
      <c r="K789" s="294"/>
    </row>
    <row r="790" spans="1:11" ht="15" hidden="1" x14ac:dyDescent="0.25">
      <c r="A790" s="294"/>
      <c r="B790" s="294"/>
      <c r="C790" s="294"/>
      <c r="D790" s="294"/>
      <c r="E790" s="294"/>
      <c r="F790" s="294"/>
      <c r="G790" s="294"/>
      <c r="H790" s="294"/>
      <c r="I790" s="294"/>
      <c r="J790" s="294"/>
      <c r="K790" s="294"/>
    </row>
    <row r="791" spans="1:11" ht="15" hidden="1" x14ac:dyDescent="0.25">
      <c r="A791" s="294"/>
      <c r="B791" s="294"/>
      <c r="C791" s="294"/>
      <c r="D791" s="294"/>
      <c r="E791" s="294"/>
      <c r="F791" s="294"/>
      <c r="G791" s="294"/>
      <c r="H791" s="294"/>
      <c r="I791" s="294"/>
      <c r="J791" s="294"/>
      <c r="K791" s="294"/>
    </row>
    <row r="792" spans="1:11" ht="15" hidden="1" x14ac:dyDescent="0.25">
      <c r="A792" s="294"/>
      <c r="B792" s="294"/>
      <c r="C792" s="294"/>
      <c r="D792" s="294"/>
      <c r="E792" s="294"/>
      <c r="F792" s="294"/>
      <c r="G792" s="294"/>
      <c r="H792" s="294"/>
      <c r="I792" s="294"/>
      <c r="J792" s="294"/>
      <c r="K792" s="294"/>
    </row>
    <row r="793" spans="1:11" ht="15" hidden="1" x14ac:dyDescent="0.25">
      <c r="A793" s="294"/>
      <c r="B793" s="294"/>
      <c r="C793" s="294"/>
      <c r="D793" s="294"/>
      <c r="E793" s="294"/>
      <c r="F793" s="294"/>
      <c r="G793" s="294"/>
      <c r="H793" s="294"/>
      <c r="I793" s="294"/>
      <c r="J793" s="294"/>
      <c r="K793" s="294"/>
    </row>
    <row r="794" spans="1:11" ht="15" hidden="1" x14ac:dyDescent="0.25">
      <c r="A794" s="294"/>
      <c r="B794" s="294"/>
      <c r="C794" s="294"/>
      <c r="D794" s="294"/>
      <c r="E794" s="294"/>
      <c r="F794" s="294"/>
      <c r="G794" s="294"/>
      <c r="H794" s="294"/>
      <c r="I794" s="294"/>
      <c r="J794" s="294"/>
      <c r="K794" s="294"/>
    </row>
    <row r="795" spans="1:11" ht="15" hidden="1" x14ac:dyDescent="0.25">
      <c r="A795" s="294"/>
      <c r="B795" s="294"/>
      <c r="C795" s="294"/>
      <c r="D795" s="294"/>
      <c r="E795" s="294"/>
      <c r="F795" s="294"/>
      <c r="G795" s="294"/>
      <c r="H795" s="294"/>
      <c r="I795" s="294"/>
      <c r="J795" s="294"/>
      <c r="K795" s="294"/>
    </row>
    <row r="796" spans="1:11" ht="15" hidden="1" x14ac:dyDescent="0.25">
      <c r="A796" s="294"/>
      <c r="B796" s="294"/>
      <c r="C796" s="294"/>
      <c r="D796" s="294"/>
      <c r="E796" s="294"/>
      <c r="F796" s="294"/>
      <c r="G796" s="294"/>
      <c r="H796" s="294"/>
      <c r="I796" s="294"/>
      <c r="J796" s="294"/>
      <c r="K796" s="294"/>
    </row>
    <row r="797" spans="1:11" ht="15" hidden="1" x14ac:dyDescent="0.25">
      <c r="A797" s="294"/>
      <c r="B797" s="294"/>
      <c r="C797" s="294"/>
      <c r="D797" s="294"/>
      <c r="E797" s="294"/>
      <c r="F797" s="294"/>
      <c r="G797" s="294"/>
      <c r="H797" s="294"/>
      <c r="I797" s="294"/>
      <c r="J797" s="294"/>
      <c r="K797" s="294"/>
    </row>
    <row r="798" spans="1:11" ht="15" hidden="1" x14ac:dyDescent="0.25">
      <c r="A798" s="294"/>
      <c r="B798" s="294"/>
      <c r="C798" s="294"/>
      <c r="D798" s="294"/>
      <c r="E798" s="294"/>
      <c r="F798" s="294"/>
      <c r="G798" s="294"/>
      <c r="H798" s="294"/>
      <c r="I798" s="294"/>
      <c r="J798" s="294"/>
      <c r="K798" s="294"/>
    </row>
    <row r="799" spans="1:11" ht="15" hidden="1" x14ac:dyDescent="0.25">
      <c r="A799" s="294"/>
      <c r="B799" s="294"/>
      <c r="C799" s="294"/>
      <c r="D799" s="294"/>
      <c r="E799" s="294"/>
      <c r="F799" s="294"/>
      <c r="G799" s="294"/>
      <c r="H799" s="294"/>
      <c r="I799" s="294"/>
      <c r="J799" s="294"/>
      <c r="K799" s="294"/>
    </row>
    <row r="800" spans="1:11" ht="15" hidden="1" x14ac:dyDescent="0.25">
      <c r="A800" s="294"/>
      <c r="B800" s="294"/>
      <c r="C800" s="294"/>
      <c r="D800" s="294"/>
      <c r="E800" s="294"/>
      <c r="F800" s="294"/>
      <c r="G800" s="294"/>
      <c r="H800" s="294"/>
      <c r="I800" s="294"/>
      <c r="J800" s="294"/>
      <c r="K800" s="294"/>
    </row>
    <row r="801" spans="1:11" ht="15" hidden="1" x14ac:dyDescent="0.25">
      <c r="A801" s="294"/>
      <c r="B801" s="294"/>
      <c r="C801" s="294"/>
      <c r="D801" s="294"/>
      <c r="E801" s="294"/>
      <c r="F801" s="294"/>
      <c r="G801" s="294"/>
      <c r="H801" s="294"/>
      <c r="I801" s="294"/>
      <c r="J801" s="294"/>
      <c r="K801" s="294"/>
    </row>
    <row r="802" spans="1:11" ht="15" hidden="1" x14ac:dyDescent="0.25">
      <c r="A802" s="294"/>
      <c r="B802" s="294"/>
      <c r="C802" s="294"/>
      <c r="D802" s="294"/>
      <c r="E802" s="294"/>
      <c r="F802" s="294"/>
      <c r="G802" s="294"/>
      <c r="H802" s="294"/>
      <c r="I802" s="294"/>
      <c r="J802" s="294"/>
      <c r="K802" s="294"/>
    </row>
    <row r="803" spans="1:11" ht="15" hidden="1" x14ac:dyDescent="0.25">
      <c r="A803" s="294"/>
      <c r="B803" s="294"/>
      <c r="C803" s="294"/>
      <c r="D803" s="294"/>
      <c r="E803" s="294"/>
      <c r="F803" s="294"/>
      <c r="G803" s="294"/>
      <c r="H803" s="294"/>
      <c r="I803" s="294"/>
      <c r="J803" s="294"/>
      <c r="K803" s="294"/>
    </row>
    <row r="804" spans="1:11" ht="15" hidden="1" x14ac:dyDescent="0.25">
      <c r="A804" s="294"/>
      <c r="B804" s="294"/>
      <c r="C804" s="294"/>
      <c r="D804" s="294"/>
      <c r="E804" s="294"/>
      <c r="F804" s="294"/>
      <c r="G804" s="294"/>
      <c r="H804" s="294"/>
      <c r="I804" s="294"/>
      <c r="J804" s="294"/>
      <c r="K804" s="294"/>
    </row>
    <row r="805" spans="1:11" ht="15" hidden="1" x14ac:dyDescent="0.25">
      <c r="A805" s="294"/>
      <c r="B805" s="294"/>
      <c r="C805" s="294"/>
      <c r="D805" s="294"/>
      <c r="E805" s="294"/>
      <c r="F805" s="294"/>
      <c r="G805" s="294"/>
      <c r="H805" s="294"/>
      <c r="I805" s="294"/>
      <c r="J805" s="294"/>
      <c r="K805" s="294"/>
    </row>
    <row r="806" spans="1:11" ht="15" hidden="1" x14ac:dyDescent="0.25">
      <c r="A806" s="294"/>
      <c r="B806" s="294"/>
      <c r="C806" s="294"/>
      <c r="D806" s="294"/>
      <c r="E806" s="294"/>
      <c r="F806" s="294"/>
      <c r="G806" s="294"/>
      <c r="H806" s="294"/>
      <c r="I806" s="294"/>
      <c r="J806" s="294"/>
      <c r="K806" s="294"/>
    </row>
    <row r="807" spans="1:11" ht="15" hidden="1" x14ac:dyDescent="0.25">
      <c r="A807" s="294"/>
      <c r="B807" s="294"/>
      <c r="C807" s="294"/>
      <c r="D807" s="294"/>
      <c r="E807" s="294"/>
      <c r="F807" s="294"/>
      <c r="G807" s="294"/>
      <c r="H807" s="294"/>
      <c r="I807" s="294"/>
      <c r="J807" s="294"/>
      <c r="K807" s="294"/>
    </row>
    <row r="808" spans="1:11" ht="15" hidden="1" x14ac:dyDescent="0.25">
      <c r="A808" s="294"/>
      <c r="B808" s="294"/>
      <c r="C808" s="294"/>
      <c r="D808" s="294"/>
      <c r="E808" s="294"/>
      <c r="F808" s="294"/>
      <c r="G808" s="294"/>
      <c r="H808" s="294"/>
      <c r="I808" s="294"/>
      <c r="J808" s="294"/>
      <c r="K808" s="294"/>
    </row>
    <row r="809" spans="1:11" ht="15" hidden="1" x14ac:dyDescent="0.25">
      <c r="A809" s="294"/>
      <c r="B809" s="294"/>
      <c r="C809" s="294"/>
      <c r="D809" s="294"/>
      <c r="E809" s="294"/>
      <c r="F809" s="294"/>
      <c r="G809" s="294"/>
      <c r="H809" s="294"/>
      <c r="I809" s="294"/>
      <c r="J809" s="294"/>
      <c r="K809" s="294"/>
    </row>
    <row r="810" spans="1:11" ht="15" hidden="1" x14ac:dyDescent="0.25">
      <c r="A810" s="294"/>
      <c r="B810" s="294"/>
      <c r="C810" s="294"/>
      <c r="D810" s="294"/>
      <c r="E810" s="294"/>
      <c r="F810" s="294"/>
      <c r="G810" s="294"/>
      <c r="H810" s="294"/>
      <c r="I810" s="294"/>
      <c r="J810" s="294"/>
      <c r="K810" s="294"/>
    </row>
    <row r="811" spans="1:11" ht="15" hidden="1" x14ac:dyDescent="0.25">
      <c r="A811" s="294"/>
      <c r="B811" s="294"/>
      <c r="C811" s="294"/>
      <c r="D811" s="294"/>
      <c r="E811" s="294"/>
      <c r="F811" s="294"/>
      <c r="G811" s="294"/>
      <c r="H811" s="294"/>
      <c r="I811" s="294"/>
      <c r="J811" s="294"/>
      <c r="K811" s="294"/>
    </row>
    <row r="812" spans="1:11" ht="15" hidden="1" x14ac:dyDescent="0.25">
      <c r="A812" s="294"/>
      <c r="B812" s="294"/>
      <c r="C812" s="294"/>
      <c r="D812" s="294"/>
      <c r="E812" s="294"/>
      <c r="F812" s="294"/>
      <c r="G812" s="294"/>
      <c r="H812" s="294"/>
      <c r="I812" s="294"/>
      <c r="J812" s="294"/>
      <c r="K812" s="294"/>
    </row>
    <row r="813" spans="1:11" ht="15" hidden="1" x14ac:dyDescent="0.25">
      <c r="A813" s="294"/>
      <c r="B813" s="294"/>
      <c r="C813" s="294"/>
      <c r="D813" s="294"/>
      <c r="E813" s="294"/>
      <c r="F813" s="294"/>
      <c r="G813" s="294"/>
      <c r="H813" s="294"/>
      <c r="I813" s="294"/>
      <c r="J813" s="294"/>
      <c r="K813" s="294"/>
    </row>
    <row r="814" spans="1:11" ht="15" hidden="1" x14ac:dyDescent="0.25">
      <c r="A814" s="294"/>
      <c r="B814" s="294"/>
      <c r="C814" s="294"/>
      <c r="D814" s="294"/>
      <c r="E814" s="294"/>
      <c r="F814" s="294"/>
      <c r="G814" s="294"/>
      <c r="H814" s="294"/>
      <c r="I814" s="294"/>
      <c r="J814" s="294"/>
      <c r="K814" s="294"/>
    </row>
    <row r="815" spans="1:11" ht="15" hidden="1" x14ac:dyDescent="0.25">
      <c r="A815" s="294"/>
      <c r="B815" s="294"/>
      <c r="C815" s="294"/>
      <c r="D815" s="294"/>
      <c r="E815" s="294"/>
      <c r="F815" s="294"/>
      <c r="G815" s="294"/>
      <c r="H815" s="294"/>
      <c r="I815" s="294"/>
      <c r="J815" s="294"/>
      <c r="K815" s="294"/>
    </row>
    <row r="816" spans="1:11" ht="15" hidden="1" x14ac:dyDescent="0.25">
      <c r="A816" s="294"/>
      <c r="B816" s="294"/>
      <c r="C816" s="294"/>
      <c r="D816" s="294"/>
      <c r="E816" s="294"/>
      <c r="F816" s="294"/>
      <c r="G816" s="294"/>
      <c r="H816" s="294"/>
      <c r="I816" s="294"/>
      <c r="J816" s="294"/>
      <c r="K816" s="294"/>
    </row>
    <row r="817" spans="1:11" ht="15" hidden="1" x14ac:dyDescent="0.25">
      <c r="A817" s="294"/>
      <c r="B817" s="294"/>
      <c r="C817" s="294"/>
      <c r="D817" s="294"/>
      <c r="E817" s="294"/>
      <c r="F817" s="294"/>
      <c r="G817" s="294"/>
      <c r="H817" s="294"/>
      <c r="I817" s="294"/>
      <c r="J817" s="294"/>
      <c r="K817" s="294"/>
    </row>
    <row r="818" spans="1:11" ht="15" hidden="1" x14ac:dyDescent="0.25">
      <c r="A818" s="294"/>
      <c r="B818" s="294"/>
      <c r="C818" s="294"/>
      <c r="D818" s="294"/>
      <c r="E818" s="294"/>
      <c r="F818" s="294"/>
      <c r="G818" s="294"/>
      <c r="H818" s="294"/>
      <c r="I818" s="294"/>
      <c r="J818" s="294"/>
      <c r="K818" s="294"/>
    </row>
    <row r="819" spans="1:11" ht="15" hidden="1" x14ac:dyDescent="0.25">
      <c r="A819" s="294"/>
      <c r="B819" s="294"/>
      <c r="C819" s="294"/>
      <c r="D819" s="294"/>
      <c r="E819" s="294"/>
      <c r="F819" s="294"/>
      <c r="G819" s="294"/>
      <c r="H819" s="294"/>
      <c r="I819" s="294"/>
      <c r="J819" s="294"/>
      <c r="K819" s="294"/>
    </row>
    <row r="820" spans="1:11" ht="15" hidden="1" x14ac:dyDescent="0.25">
      <c r="A820" s="294"/>
      <c r="B820" s="294"/>
      <c r="C820" s="294"/>
      <c r="D820" s="294"/>
      <c r="E820" s="294"/>
      <c r="F820" s="294"/>
      <c r="G820" s="294"/>
      <c r="H820" s="294"/>
      <c r="I820" s="294"/>
      <c r="J820" s="294"/>
      <c r="K820" s="294"/>
    </row>
    <row r="821" spans="1:11" ht="15" hidden="1" x14ac:dyDescent="0.25">
      <c r="A821" s="294"/>
      <c r="B821" s="294"/>
      <c r="C821" s="294"/>
      <c r="D821" s="294"/>
      <c r="E821" s="294"/>
      <c r="F821" s="294"/>
      <c r="G821" s="294"/>
      <c r="H821" s="294"/>
      <c r="I821" s="294"/>
      <c r="J821" s="294"/>
      <c r="K821" s="294"/>
    </row>
    <row r="822" spans="1:11" ht="15" hidden="1" x14ac:dyDescent="0.25">
      <c r="A822" s="294"/>
      <c r="B822" s="294"/>
      <c r="C822" s="294"/>
      <c r="D822" s="294"/>
      <c r="E822" s="294"/>
      <c r="F822" s="294"/>
      <c r="G822" s="294"/>
      <c r="H822" s="294"/>
      <c r="I822" s="294"/>
      <c r="J822" s="294"/>
      <c r="K822" s="294"/>
    </row>
    <row r="823" spans="1:11" ht="15" hidden="1" x14ac:dyDescent="0.25">
      <c r="A823" s="294"/>
      <c r="B823" s="294"/>
      <c r="C823" s="294"/>
      <c r="D823" s="294"/>
      <c r="E823" s="294"/>
      <c r="F823" s="294"/>
      <c r="G823" s="294"/>
      <c r="H823" s="294"/>
      <c r="I823" s="294"/>
      <c r="J823" s="294"/>
      <c r="K823" s="294"/>
    </row>
    <row r="824" spans="1:11" ht="15" hidden="1" x14ac:dyDescent="0.25">
      <c r="A824" s="294"/>
      <c r="B824" s="294"/>
      <c r="C824" s="294"/>
      <c r="D824" s="294"/>
      <c r="E824" s="294"/>
      <c r="F824" s="294"/>
      <c r="G824" s="294"/>
      <c r="H824" s="294"/>
      <c r="I824" s="294"/>
      <c r="J824" s="294"/>
      <c r="K824" s="294"/>
    </row>
    <row r="825" spans="1:11" ht="15" hidden="1" x14ac:dyDescent="0.25">
      <c r="A825" s="294"/>
      <c r="B825" s="294"/>
      <c r="C825" s="294"/>
      <c r="D825" s="294"/>
      <c r="E825" s="294"/>
      <c r="F825" s="294"/>
      <c r="G825" s="294"/>
      <c r="H825" s="294"/>
      <c r="I825" s="294"/>
      <c r="J825" s="294"/>
      <c r="K825" s="294"/>
    </row>
    <row r="826" spans="1:11" ht="15" hidden="1" x14ac:dyDescent="0.25">
      <c r="A826" s="294"/>
      <c r="B826" s="294"/>
      <c r="C826" s="294"/>
      <c r="D826" s="294"/>
      <c r="E826" s="294"/>
      <c r="F826" s="294"/>
      <c r="G826" s="294"/>
      <c r="H826" s="294"/>
      <c r="I826" s="294"/>
      <c r="J826" s="294"/>
      <c r="K826" s="294"/>
    </row>
    <row r="827" spans="1:11" ht="15" hidden="1" x14ac:dyDescent="0.25">
      <c r="A827" s="294"/>
      <c r="B827" s="294"/>
      <c r="C827" s="294"/>
      <c r="D827" s="294"/>
      <c r="E827" s="294"/>
      <c r="F827" s="294"/>
      <c r="G827" s="294"/>
      <c r="H827" s="294"/>
      <c r="I827" s="294"/>
      <c r="J827" s="294"/>
      <c r="K827" s="294"/>
    </row>
    <row r="828" spans="1:11" ht="15" hidden="1" x14ac:dyDescent="0.25">
      <c r="A828" s="294"/>
      <c r="B828" s="294"/>
      <c r="C828" s="294"/>
      <c r="D828" s="294"/>
      <c r="E828" s="294"/>
      <c r="F828" s="294"/>
      <c r="G828" s="294"/>
      <c r="H828" s="294"/>
      <c r="I828" s="294"/>
      <c r="J828" s="294"/>
      <c r="K828" s="294"/>
    </row>
    <row r="829" spans="1:11" ht="15" hidden="1" x14ac:dyDescent="0.25">
      <c r="A829" s="294"/>
      <c r="B829" s="294"/>
      <c r="C829" s="294"/>
      <c r="D829" s="294"/>
      <c r="E829" s="294"/>
      <c r="F829" s="294"/>
      <c r="G829" s="294"/>
      <c r="H829" s="294"/>
      <c r="I829" s="294"/>
      <c r="J829" s="294"/>
      <c r="K829" s="294"/>
    </row>
    <row r="830" spans="1:11" ht="15" hidden="1" x14ac:dyDescent="0.25">
      <c r="A830" s="294"/>
      <c r="B830" s="294"/>
      <c r="C830" s="294"/>
      <c r="D830" s="294"/>
      <c r="E830" s="294"/>
      <c r="F830" s="294"/>
      <c r="G830" s="294"/>
      <c r="H830" s="294"/>
      <c r="I830" s="294"/>
      <c r="J830" s="294"/>
      <c r="K830" s="294"/>
    </row>
    <row r="831" spans="1:11" ht="15" hidden="1" x14ac:dyDescent="0.25">
      <c r="A831" s="294"/>
      <c r="B831" s="294"/>
      <c r="C831" s="294"/>
      <c r="D831" s="294"/>
      <c r="E831" s="294"/>
      <c r="F831" s="294"/>
      <c r="G831" s="294"/>
      <c r="H831" s="294"/>
      <c r="I831" s="294"/>
      <c r="J831" s="294"/>
      <c r="K831" s="294"/>
    </row>
    <row r="832" spans="1:11" ht="15" hidden="1" x14ac:dyDescent="0.25">
      <c r="A832" s="294"/>
      <c r="B832" s="294"/>
      <c r="C832" s="294"/>
      <c r="D832" s="294"/>
      <c r="E832" s="294"/>
      <c r="F832" s="294"/>
      <c r="G832" s="294"/>
      <c r="H832" s="294"/>
      <c r="I832" s="294"/>
      <c r="J832" s="294"/>
      <c r="K832" s="294"/>
    </row>
    <row r="833" spans="1:11" ht="15" hidden="1" x14ac:dyDescent="0.25">
      <c r="A833" s="294"/>
      <c r="B833" s="294"/>
      <c r="C833" s="294"/>
      <c r="D833" s="294"/>
      <c r="E833" s="294"/>
      <c r="F833" s="294"/>
      <c r="G833" s="294"/>
      <c r="H833" s="294"/>
      <c r="I833" s="294"/>
      <c r="J833" s="294"/>
      <c r="K833" s="294"/>
    </row>
    <row r="834" spans="1:11" ht="15" hidden="1" x14ac:dyDescent="0.25">
      <c r="A834" s="294"/>
      <c r="B834" s="294"/>
      <c r="C834" s="294"/>
      <c r="D834" s="294"/>
      <c r="E834" s="294"/>
      <c r="F834" s="294"/>
      <c r="G834" s="294"/>
      <c r="H834" s="294"/>
      <c r="I834" s="294"/>
      <c r="J834" s="294"/>
      <c r="K834" s="294"/>
    </row>
    <row r="835" spans="1:11" ht="15" hidden="1" x14ac:dyDescent="0.25">
      <c r="A835" s="294"/>
      <c r="B835" s="294"/>
      <c r="C835" s="294"/>
      <c r="D835" s="294"/>
      <c r="E835" s="294"/>
      <c r="F835" s="294"/>
      <c r="G835" s="294"/>
      <c r="H835" s="294"/>
      <c r="I835" s="294"/>
      <c r="J835" s="294"/>
      <c r="K835" s="294"/>
    </row>
    <row r="836" spans="1:11" ht="15" hidden="1" x14ac:dyDescent="0.25">
      <c r="A836" s="294"/>
      <c r="B836" s="294"/>
      <c r="C836" s="294"/>
      <c r="D836" s="294"/>
      <c r="E836" s="294"/>
      <c r="F836" s="294"/>
      <c r="G836" s="294"/>
      <c r="H836" s="294"/>
      <c r="I836" s="294"/>
      <c r="J836" s="294"/>
      <c r="K836" s="294"/>
    </row>
    <row r="837" spans="1:11" ht="15" hidden="1" x14ac:dyDescent="0.25">
      <c r="A837" s="294"/>
      <c r="B837" s="294"/>
      <c r="C837" s="294"/>
      <c r="D837" s="294"/>
      <c r="E837" s="294"/>
      <c r="F837" s="294"/>
      <c r="G837" s="294"/>
      <c r="H837" s="294"/>
      <c r="I837" s="294"/>
      <c r="J837" s="294"/>
      <c r="K837" s="294"/>
    </row>
    <row r="838" spans="1:11" ht="15" hidden="1" x14ac:dyDescent="0.25">
      <c r="A838" s="294"/>
      <c r="B838" s="294"/>
      <c r="C838" s="294"/>
      <c r="D838" s="294"/>
      <c r="E838" s="294"/>
      <c r="F838" s="294"/>
      <c r="G838" s="294"/>
      <c r="H838" s="294"/>
      <c r="I838" s="294"/>
      <c r="J838" s="294"/>
      <c r="K838" s="294"/>
    </row>
    <row r="839" spans="1:11" ht="15" hidden="1" x14ac:dyDescent="0.25">
      <c r="A839" s="294"/>
      <c r="B839" s="294"/>
      <c r="C839" s="294"/>
      <c r="D839" s="294"/>
      <c r="E839" s="294"/>
      <c r="F839" s="294"/>
      <c r="G839" s="294"/>
      <c r="H839" s="294"/>
      <c r="I839" s="294"/>
      <c r="J839" s="294"/>
      <c r="K839" s="294"/>
    </row>
    <row r="840" spans="1:11" ht="15" hidden="1" x14ac:dyDescent="0.25">
      <c r="A840" s="294"/>
      <c r="B840" s="294"/>
      <c r="C840" s="294"/>
      <c r="D840" s="294"/>
      <c r="E840" s="294"/>
      <c r="F840" s="294"/>
      <c r="G840" s="294"/>
      <c r="H840" s="294"/>
      <c r="I840" s="294"/>
      <c r="J840" s="294"/>
      <c r="K840" s="294"/>
    </row>
    <row r="841" spans="1:11" ht="15" hidden="1" x14ac:dyDescent="0.25">
      <c r="A841" s="294"/>
      <c r="B841" s="294"/>
      <c r="C841" s="294"/>
      <c r="D841" s="294"/>
      <c r="E841" s="294"/>
      <c r="F841" s="294"/>
      <c r="G841" s="294"/>
      <c r="H841" s="294"/>
      <c r="I841" s="294"/>
      <c r="J841" s="294"/>
      <c r="K841" s="294"/>
    </row>
    <row r="842" spans="1:11" ht="15" hidden="1" x14ac:dyDescent="0.25">
      <c r="A842" s="294"/>
      <c r="B842" s="294"/>
      <c r="C842" s="294"/>
      <c r="D842" s="294"/>
      <c r="E842" s="294"/>
      <c r="F842" s="294"/>
      <c r="G842" s="294"/>
      <c r="H842" s="294"/>
      <c r="I842" s="294"/>
      <c r="J842" s="294"/>
      <c r="K842" s="294"/>
    </row>
    <row r="843" spans="1:11" ht="15" hidden="1" x14ac:dyDescent="0.25">
      <c r="A843" s="294"/>
      <c r="B843" s="294"/>
      <c r="C843" s="294"/>
      <c r="D843" s="294"/>
      <c r="E843" s="294"/>
      <c r="F843" s="294"/>
      <c r="G843" s="294"/>
      <c r="H843" s="294"/>
      <c r="I843" s="294"/>
      <c r="J843" s="294"/>
      <c r="K843" s="294"/>
    </row>
    <row r="844" spans="1:11" ht="15" hidden="1" x14ac:dyDescent="0.25">
      <c r="A844" s="294"/>
      <c r="B844" s="294"/>
      <c r="C844" s="294"/>
      <c r="D844" s="294"/>
      <c r="E844" s="294"/>
      <c r="F844" s="294"/>
      <c r="G844" s="294"/>
      <c r="H844" s="294"/>
      <c r="I844" s="294"/>
      <c r="J844" s="294"/>
      <c r="K844" s="294"/>
    </row>
    <row r="845" spans="1:11" ht="15" hidden="1" x14ac:dyDescent="0.25">
      <c r="A845" s="294"/>
      <c r="B845" s="294"/>
      <c r="C845" s="294"/>
      <c r="D845" s="294"/>
      <c r="E845" s="294"/>
      <c r="F845" s="294"/>
      <c r="G845" s="294"/>
      <c r="H845" s="294"/>
      <c r="I845" s="294"/>
      <c r="J845" s="294"/>
      <c r="K845" s="294"/>
    </row>
    <row r="846" spans="1:11" ht="15" hidden="1" x14ac:dyDescent="0.25">
      <c r="A846" s="294"/>
      <c r="B846" s="294"/>
      <c r="C846" s="294"/>
      <c r="D846" s="294"/>
      <c r="E846" s="294"/>
      <c r="F846" s="294"/>
      <c r="G846" s="294"/>
      <c r="H846" s="294"/>
      <c r="I846" s="294"/>
      <c r="J846" s="294"/>
      <c r="K846" s="294"/>
    </row>
    <row r="847" spans="1:11" ht="15" hidden="1" x14ac:dyDescent="0.25">
      <c r="A847" s="294"/>
      <c r="B847" s="294"/>
      <c r="C847" s="294"/>
      <c r="D847" s="294"/>
      <c r="E847" s="294"/>
      <c r="F847" s="294"/>
      <c r="G847" s="294"/>
      <c r="H847" s="294"/>
      <c r="I847" s="294"/>
      <c r="J847" s="294"/>
      <c r="K847" s="294"/>
    </row>
    <row r="848" spans="1:11" ht="15" hidden="1" x14ac:dyDescent="0.25">
      <c r="A848" s="294"/>
      <c r="B848" s="294"/>
      <c r="C848" s="294"/>
      <c r="D848" s="294"/>
      <c r="E848" s="294"/>
      <c r="F848" s="294"/>
      <c r="G848" s="294"/>
      <c r="H848" s="294"/>
      <c r="I848" s="294"/>
      <c r="J848" s="294"/>
      <c r="K848" s="294"/>
    </row>
    <row r="849" spans="1:11" ht="15" hidden="1" x14ac:dyDescent="0.25">
      <c r="A849" s="294"/>
      <c r="B849" s="294"/>
      <c r="C849" s="294"/>
      <c r="D849" s="294"/>
      <c r="E849" s="294"/>
      <c r="F849" s="294"/>
      <c r="G849" s="294"/>
      <c r="H849" s="294"/>
      <c r="I849" s="294"/>
      <c r="J849" s="294"/>
      <c r="K849" s="294"/>
    </row>
    <row r="850" spans="1:11" ht="15" hidden="1" x14ac:dyDescent="0.25">
      <c r="A850" s="294"/>
      <c r="B850" s="294"/>
      <c r="C850" s="294"/>
      <c r="D850" s="294"/>
      <c r="E850" s="294"/>
      <c r="F850" s="294"/>
      <c r="G850" s="294"/>
      <c r="H850" s="294"/>
      <c r="I850" s="294"/>
      <c r="J850" s="294"/>
      <c r="K850" s="294"/>
    </row>
    <row r="851" spans="1:11" ht="15" hidden="1" x14ac:dyDescent="0.25">
      <c r="A851" s="294"/>
      <c r="B851" s="294"/>
      <c r="C851" s="294"/>
      <c r="D851" s="294"/>
      <c r="E851" s="294"/>
      <c r="F851" s="294"/>
      <c r="G851" s="294"/>
      <c r="H851" s="294"/>
      <c r="I851" s="294"/>
      <c r="J851" s="294"/>
      <c r="K851" s="294"/>
    </row>
    <row r="852" spans="1:11" ht="15" hidden="1" x14ac:dyDescent="0.25">
      <c r="A852" s="294"/>
      <c r="B852" s="294"/>
      <c r="C852" s="294"/>
      <c r="D852" s="294"/>
      <c r="E852" s="294"/>
      <c r="F852" s="294"/>
      <c r="G852" s="294"/>
      <c r="H852" s="294"/>
      <c r="I852" s="294"/>
      <c r="J852" s="294"/>
      <c r="K852" s="294"/>
    </row>
    <row r="853" spans="1:11" ht="15" hidden="1" x14ac:dyDescent="0.25">
      <c r="A853" s="294"/>
      <c r="B853" s="294"/>
      <c r="C853" s="294"/>
      <c r="D853" s="294"/>
      <c r="E853" s="294"/>
      <c r="F853" s="294"/>
      <c r="G853" s="294"/>
      <c r="H853" s="294"/>
      <c r="I853" s="294"/>
      <c r="J853" s="294"/>
      <c r="K853" s="294"/>
    </row>
    <row r="854" spans="1:11" ht="15" hidden="1" x14ac:dyDescent="0.25">
      <c r="A854" s="294"/>
      <c r="B854" s="294"/>
      <c r="C854" s="294"/>
      <c r="D854" s="294"/>
      <c r="E854" s="294"/>
      <c r="F854" s="294"/>
      <c r="G854" s="294"/>
      <c r="H854" s="294"/>
      <c r="I854" s="294"/>
      <c r="J854" s="294"/>
      <c r="K854" s="294"/>
    </row>
    <row r="855" spans="1:11" ht="15" hidden="1" x14ac:dyDescent="0.25">
      <c r="A855" s="294"/>
      <c r="B855" s="294"/>
      <c r="C855" s="294"/>
      <c r="D855" s="294"/>
      <c r="E855" s="294"/>
      <c r="F855" s="294"/>
      <c r="G855" s="294"/>
      <c r="H855" s="294"/>
      <c r="I855" s="294"/>
      <c r="J855" s="294"/>
      <c r="K855" s="294"/>
    </row>
    <row r="856" spans="1:11" ht="15" hidden="1" x14ac:dyDescent="0.25">
      <c r="A856" s="294"/>
      <c r="B856" s="294"/>
      <c r="C856" s="294"/>
      <c r="D856" s="294"/>
      <c r="E856" s="294"/>
      <c r="F856" s="294"/>
      <c r="G856" s="294"/>
      <c r="H856" s="294"/>
      <c r="I856" s="294"/>
      <c r="J856" s="294"/>
      <c r="K856" s="294"/>
    </row>
    <row r="857" spans="1:11" ht="15" hidden="1" x14ac:dyDescent="0.25">
      <c r="A857" s="294"/>
      <c r="B857" s="294"/>
      <c r="C857" s="294"/>
      <c r="D857" s="294"/>
      <c r="E857" s="294"/>
      <c r="F857" s="294"/>
      <c r="G857" s="294"/>
      <c r="H857" s="294"/>
      <c r="I857" s="294"/>
      <c r="J857" s="294"/>
      <c r="K857" s="294"/>
    </row>
    <row r="858" spans="1:11" ht="15" hidden="1" x14ac:dyDescent="0.25">
      <c r="A858" s="294"/>
      <c r="B858" s="294"/>
      <c r="C858" s="294"/>
      <c r="D858" s="294"/>
      <c r="E858" s="294"/>
      <c r="F858" s="294"/>
      <c r="G858" s="294"/>
      <c r="H858" s="294"/>
      <c r="I858" s="294"/>
      <c r="J858" s="294"/>
      <c r="K858" s="294"/>
    </row>
    <row r="859" spans="1:11" ht="15" hidden="1" x14ac:dyDescent="0.25">
      <c r="A859" s="294"/>
      <c r="B859" s="294"/>
      <c r="C859" s="294"/>
      <c r="D859" s="294"/>
      <c r="E859" s="294"/>
      <c r="F859" s="294"/>
      <c r="G859" s="294"/>
      <c r="H859" s="294"/>
      <c r="I859" s="294"/>
      <c r="J859" s="294"/>
      <c r="K859" s="294"/>
    </row>
    <row r="860" spans="1:11" ht="15" hidden="1" x14ac:dyDescent="0.25">
      <c r="A860" s="294"/>
      <c r="B860" s="294"/>
      <c r="C860" s="294"/>
      <c r="D860" s="294"/>
      <c r="E860" s="294"/>
      <c r="F860" s="294"/>
      <c r="G860" s="294"/>
      <c r="H860" s="294"/>
      <c r="I860" s="294"/>
      <c r="J860" s="294"/>
      <c r="K860" s="294"/>
    </row>
    <row r="861" spans="1:11" ht="15" hidden="1" x14ac:dyDescent="0.25">
      <c r="A861" s="294"/>
      <c r="B861" s="294"/>
      <c r="C861" s="294"/>
      <c r="D861" s="294"/>
      <c r="E861" s="294"/>
      <c r="F861" s="294"/>
      <c r="G861" s="294"/>
      <c r="H861" s="294"/>
      <c r="I861" s="294"/>
      <c r="J861" s="294"/>
      <c r="K861" s="294"/>
    </row>
    <row r="862" spans="1:11" ht="15" hidden="1" x14ac:dyDescent="0.25">
      <c r="A862" s="294"/>
      <c r="B862" s="294"/>
      <c r="C862" s="294"/>
      <c r="D862" s="294"/>
      <c r="E862" s="294"/>
      <c r="F862" s="294"/>
      <c r="G862" s="294"/>
      <c r="H862" s="294"/>
      <c r="I862" s="294"/>
      <c r="J862" s="294"/>
      <c r="K862" s="294"/>
    </row>
    <row r="863" spans="1:11" ht="15" hidden="1" x14ac:dyDescent="0.25">
      <c r="A863" s="294"/>
      <c r="B863" s="294"/>
      <c r="C863" s="294"/>
      <c r="D863" s="294"/>
      <c r="E863" s="294"/>
      <c r="F863" s="294"/>
      <c r="G863" s="294"/>
      <c r="H863" s="294"/>
      <c r="I863" s="294"/>
      <c r="J863" s="294"/>
      <c r="K863" s="294"/>
    </row>
    <row r="864" spans="1:11" ht="15" hidden="1" x14ac:dyDescent="0.25">
      <c r="A864" s="294"/>
      <c r="B864" s="294"/>
      <c r="C864" s="294"/>
      <c r="D864" s="294"/>
      <c r="E864" s="294"/>
      <c r="F864" s="294"/>
      <c r="G864" s="294"/>
      <c r="H864" s="294"/>
      <c r="I864" s="294"/>
      <c r="J864" s="294"/>
      <c r="K864" s="294"/>
    </row>
    <row r="865" spans="1:11" ht="15" hidden="1" x14ac:dyDescent="0.25">
      <c r="A865" s="294"/>
      <c r="B865" s="294"/>
      <c r="C865" s="294"/>
      <c r="D865" s="294"/>
      <c r="E865" s="294"/>
      <c r="F865" s="294"/>
      <c r="G865" s="294"/>
      <c r="H865" s="294"/>
      <c r="I865" s="294"/>
      <c r="J865" s="294"/>
      <c r="K865" s="294"/>
    </row>
    <row r="866" spans="1:11" ht="15" hidden="1" x14ac:dyDescent="0.25">
      <c r="A866" s="294"/>
      <c r="B866" s="294"/>
      <c r="C866" s="294"/>
      <c r="D866" s="294"/>
      <c r="E866" s="294"/>
      <c r="F866" s="294"/>
      <c r="G866" s="294"/>
      <c r="H866" s="294"/>
      <c r="I866" s="294"/>
      <c r="J866" s="294"/>
      <c r="K866" s="294"/>
    </row>
    <row r="867" spans="1:11" ht="15" hidden="1" x14ac:dyDescent="0.25">
      <c r="A867" s="294"/>
      <c r="B867" s="294"/>
      <c r="C867" s="294"/>
      <c r="D867" s="294"/>
      <c r="E867" s="294"/>
      <c r="F867" s="294"/>
      <c r="G867" s="294"/>
      <c r="H867" s="294"/>
      <c r="I867" s="294"/>
      <c r="J867" s="294"/>
      <c r="K867" s="294"/>
    </row>
    <row r="868" spans="1:11" ht="15" hidden="1" x14ac:dyDescent="0.25">
      <c r="A868" s="294"/>
      <c r="B868" s="294"/>
      <c r="C868" s="294"/>
      <c r="D868" s="294"/>
      <c r="E868" s="294"/>
      <c r="F868" s="294"/>
      <c r="G868" s="294"/>
      <c r="H868" s="294"/>
      <c r="I868" s="294"/>
      <c r="J868" s="294"/>
      <c r="K868" s="294"/>
    </row>
    <row r="869" spans="1:11" ht="15" hidden="1" x14ac:dyDescent="0.25">
      <c r="A869" s="294"/>
      <c r="B869" s="294"/>
      <c r="C869" s="294"/>
      <c r="D869" s="294"/>
      <c r="E869" s="294"/>
      <c r="F869" s="294"/>
      <c r="G869" s="294"/>
      <c r="H869" s="294"/>
      <c r="I869" s="294"/>
      <c r="J869" s="294"/>
      <c r="K869" s="294"/>
    </row>
    <row r="870" spans="1:11" ht="15" hidden="1" x14ac:dyDescent="0.25">
      <c r="A870" s="294"/>
      <c r="B870" s="294"/>
      <c r="C870" s="294"/>
      <c r="D870" s="294"/>
      <c r="E870" s="294"/>
      <c r="F870" s="294"/>
      <c r="G870" s="294"/>
      <c r="H870" s="294"/>
      <c r="I870" s="294"/>
      <c r="J870" s="294"/>
      <c r="K870" s="294"/>
    </row>
    <row r="871" spans="1:11" ht="15" hidden="1" x14ac:dyDescent="0.25">
      <c r="A871" s="294"/>
      <c r="B871" s="294"/>
      <c r="C871" s="294"/>
      <c r="D871" s="294"/>
      <c r="E871" s="294"/>
      <c r="F871" s="294"/>
      <c r="G871" s="294"/>
      <c r="H871" s="294"/>
      <c r="I871" s="294"/>
      <c r="J871" s="294"/>
      <c r="K871" s="294"/>
    </row>
    <row r="872" spans="1:11" ht="15" hidden="1" x14ac:dyDescent="0.25">
      <c r="A872" s="294"/>
      <c r="B872" s="294"/>
      <c r="C872" s="294"/>
      <c r="D872" s="294"/>
      <c r="E872" s="294"/>
      <c r="F872" s="294"/>
      <c r="G872" s="294"/>
      <c r="H872" s="294"/>
      <c r="I872" s="294"/>
      <c r="J872" s="294"/>
      <c r="K872" s="294"/>
    </row>
    <row r="873" spans="1:11" ht="15" hidden="1" x14ac:dyDescent="0.25">
      <c r="A873" s="294"/>
      <c r="B873" s="294"/>
      <c r="C873" s="294"/>
      <c r="D873" s="294"/>
      <c r="E873" s="294"/>
      <c r="F873" s="294"/>
      <c r="G873" s="294"/>
      <c r="H873" s="294"/>
      <c r="I873" s="294"/>
      <c r="J873" s="294"/>
      <c r="K873" s="294"/>
    </row>
    <row r="874" spans="1:11" ht="15" hidden="1" x14ac:dyDescent="0.25">
      <c r="A874" s="294"/>
      <c r="B874" s="294"/>
      <c r="C874" s="294"/>
      <c r="D874" s="294"/>
      <c r="E874" s="294"/>
      <c r="F874" s="294"/>
      <c r="G874" s="294"/>
      <c r="H874" s="294"/>
      <c r="I874" s="294"/>
      <c r="J874" s="294"/>
      <c r="K874" s="294"/>
    </row>
    <row r="875" spans="1:11" ht="15" hidden="1" x14ac:dyDescent="0.25">
      <c r="A875" s="294"/>
      <c r="B875" s="294"/>
      <c r="C875" s="294"/>
      <c r="D875" s="294"/>
      <c r="E875" s="294"/>
      <c r="F875" s="294"/>
      <c r="G875" s="294"/>
      <c r="H875" s="294"/>
      <c r="I875" s="294"/>
      <c r="J875" s="294"/>
      <c r="K875" s="294"/>
    </row>
    <row r="876" spans="1:11" ht="15" hidden="1" x14ac:dyDescent="0.25">
      <c r="A876" s="294"/>
      <c r="B876" s="294"/>
      <c r="C876" s="294"/>
      <c r="D876" s="294"/>
      <c r="E876" s="294"/>
      <c r="F876" s="294"/>
      <c r="G876" s="294"/>
      <c r="H876" s="294"/>
      <c r="I876" s="294"/>
      <c r="J876" s="294"/>
      <c r="K876" s="294"/>
    </row>
    <row r="877" spans="1:11" ht="15" hidden="1" x14ac:dyDescent="0.25">
      <c r="A877" s="294"/>
      <c r="B877" s="294"/>
      <c r="C877" s="294"/>
      <c r="D877" s="294"/>
      <c r="E877" s="294"/>
      <c r="F877" s="294"/>
      <c r="G877" s="294"/>
      <c r="H877" s="294"/>
      <c r="I877" s="294"/>
      <c r="J877" s="294"/>
      <c r="K877" s="294"/>
    </row>
    <row r="878" spans="1:11" ht="15" hidden="1" x14ac:dyDescent="0.25">
      <c r="A878" s="294"/>
      <c r="B878" s="294"/>
      <c r="C878" s="294"/>
      <c r="D878" s="294"/>
      <c r="E878" s="294"/>
      <c r="F878" s="294"/>
      <c r="G878" s="294"/>
      <c r="H878" s="294"/>
      <c r="I878" s="294"/>
      <c r="J878" s="294"/>
      <c r="K878" s="294"/>
    </row>
    <row r="879" spans="1:11" ht="15" hidden="1" x14ac:dyDescent="0.25">
      <c r="A879" s="294"/>
      <c r="B879" s="294"/>
      <c r="C879" s="294"/>
      <c r="D879" s="294"/>
      <c r="E879" s="294"/>
      <c r="F879" s="294"/>
      <c r="G879" s="294"/>
      <c r="H879" s="294"/>
      <c r="I879" s="294"/>
      <c r="J879" s="294"/>
      <c r="K879" s="294"/>
    </row>
    <row r="880" spans="1:11" ht="15" hidden="1" x14ac:dyDescent="0.25">
      <c r="A880" s="294"/>
      <c r="B880" s="294"/>
      <c r="C880" s="294"/>
      <c r="D880" s="294"/>
      <c r="E880" s="294"/>
      <c r="F880" s="294"/>
      <c r="G880" s="294"/>
      <c r="H880" s="294"/>
      <c r="I880" s="294"/>
      <c r="J880" s="294"/>
      <c r="K880" s="294"/>
    </row>
    <row r="881" spans="1:11" ht="15" hidden="1" x14ac:dyDescent="0.25">
      <c r="A881" s="294"/>
      <c r="B881" s="294"/>
      <c r="C881" s="294"/>
      <c r="D881" s="294"/>
      <c r="E881" s="294"/>
      <c r="F881" s="294"/>
      <c r="G881" s="294"/>
      <c r="H881" s="294"/>
      <c r="I881" s="294"/>
      <c r="J881" s="294"/>
      <c r="K881" s="294"/>
    </row>
    <row r="882" spans="1:11" ht="15" hidden="1" x14ac:dyDescent="0.25">
      <c r="A882" s="294"/>
      <c r="B882" s="294"/>
      <c r="C882" s="294"/>
      <c r="D882" s="294"/>
      <c r="E882" s="294"/>
      <c r="F882" s="294"/>
      <c r="G882" s="294"/>
      <c r="H882" s="294"/>
      <c r="I882" s="294"/>
      <c r="J882" s="294"/>
      <c r="K882" s="294"/>
    </row>
    <row r="883" spans="1:11" ht="15" hidden="1" x14ac:dyDescent="0.25">
      <c r="A883" s="294"/>
      <c r="B883" s="294"/>
      <c r="C883" s="294"/>
      <c r="D883" s="294"/>
      <c r="E883" s="294"/>
      <c r="F883" s="294"/>
      <c r="G883" s="294"/>
      <c r="H883" s="294"/>
      <c r="I883" s="294"/>
      <c r="J883" s="294"/>
      <c r="K883" s="294"/>
    </row>
    <row r="884" spans="1:11" ht="15" hidden="1" x14ac:dyDescent="0.25">
      <c r="A884" s="294"/>
      <c r="B884" s="294"/>
      <c r="C884" s="294"/>
      <c r="D884" s="294"/>
      <c r="E884" s="294"/>
      <c r="F884" s="294"/>
      <c r="G884" s="294"/>
      <c r="H884" s="294"/>
      <c r="I884" s="294"/>
      <c r="J884" s="294"/>
      <c r="K884" s="294"/>
    </row>
    <row r="885" spans="1:11" ht="15" hidden="1" x14ac:dyDescent="0.25">
      <c r="A885" s="294"/>
      <c r="B885" s="294"/>
      <c r="C885" s="294"/>
      <c r="D885" s="294"/>
      <c r="E885" s="294"/>
      <c r="F885" s="294"/>
      <c r="G885" s="294"/>
      <c r="H885" s="294"/>
      <c r="I885" s="294"/>
      <c r="J885" s="294"/>
      <c r="K885" s="294"/>
    </row>
    <row r="886" spans="1:11" ht="15" hidden="1" x14ac:dyDescent="0.25">
      <c r="A886" s="294"/>
      <c r="B886" s="294"/>
      <c r="C886" s="294"/>
      <c r="D886" s="294"/>
      <c r="E886" s="294"/>
      <c r="F886" s="294"/>
      <c r="G886" s="294"/>
      <c r="H886" s="294"/>
      <c r="I886" s="294"/>
      <c r="J886" s="294"/>
      <c r="K886" s="294"/>
    </row>
    <row r="887" spans="1:11" ht="15" hidden="1" x14ac:dyDescent="0.25">
      <c r="A887" s="294"/>
      <c r="B887" s="294"/>
      <c r="C887" s="294"/>
      <c r="D887" s="294"/>
      <c r="E887" s="294"/>
      <c r="F887" s="294"/>
      <c r="G887" s="294"/>
      <c r="H887" s="294"/>
      <c r="I887" s="294"/>
      <c r="J887" s="294"/>
      <c r="K887" s="294"/>
    </row>
    <row r="888" spans="1:11" ht="15" hidden="1" x14ac:dyDescent="0.25">
      <c r="A888" s="294"/>
      <c r="B888" s="294"/>
      <c r="C888" s="294"/>
      <c r="D888" s="294"/>
      <c r="E888" s="294"/>
      <c r="F888" s="294"/>
      <c r="G888" s="294"/>
      <c r="H888" s="294"/>
      <c r="I888" s="294"/>
      <c r="J888" s="294"/>
      <c r="K888" s="294"/>
    </row>
    <row r="889" spans="1:11" ht="15" hidden="1" x14ac:dyDescent="0.25">
      <c r="A889" s="294"/>
      <c r="B889" s="294"/>
      <c r="C889" s="294"/>
      <c r="D889" s="294"/>
      <c r="E889" s="294"/>
      <c r="F889" s="294"/>
      <c r="G889" s="294"/>
      <c r="H889" s="294"/>
      <c r="I889" s="294"/>
      <c r="J889" s="294"/>
      <c r="K889" s="294"/>
    </row>
    <row r="890" spans="1:11" ht="15" hidden="1" x14ac:dyDescent="0.25">
      <c r="A890" s="294"/>
      <c r="B890" s="294"/>
      <c r="C890" s="294"/>
      <c r="D890" s="294"/>
      <c r="E890" s="294"/>
      <c r="F890" s="294"/>
      <c r="G890" s="294"/>
      <c r="H890" s="294"/>
      <c r="I890" s="294"/>
      <c r="J890" s="294"/>
      <c r="K890" s="294"/>
    </row>
    <row r="891" spans="1:11" ht="15" hidden="1" x14ac:dyDescent="0.25">
      <c r="A891" s="294"/>
      <c r="B891" s="294"/>
      <c r="C891" s="294"/>
      <c r="D891" s="294"/>
      <c r="E891" s="294"/>
      <c r="F891" s="294"/>
      <c r="G891" s="294"/>
      <c r="H891" s="294"/>
      <c r="I891" s="294"/>
      <c r="J891" s="294"/>
      <c r="K891" s="294"/>
    </row>
    <row r="892" spans="1:11" ht="15" hidden="1" x14ac:dyDescent="0.25">
      <c r="A892" s="294"/>
      <c r="B892" s="294"/>
      <c r="C892" s="294"/>
      <c r="D892" s="294"/>
      <c r="E892" s="294"/>
      <c r="F892" s="294"/>
      <c r="G892" s="294"/>
      <c r="H892" s="294"/>
      <c r="I892" s="294"/>
      <c r="J892" s="294"/>
      <c r="K892" s="294"/>
    </row>
    <row r="893" spans="1:11" ht="15" hidden="1" x14ac:dyDescent="0.25">
      <c r="A893" s="294"/>
      <c r="B893" s="294"/>
      <c r="C893" s="294"/>
      <c r="D893" s="294"/>
      <c r="E893" s="294"/>
      <c r="F893" s="294"/>
      <c r="G893" s="294"/>
      <c r="H893" s="294"/>
      <c r="I893" s="294"/>
      <c r="J893" s="294"/>
      <c r="K893" s="294"/>
    </row>
    <row r="894" spans="1:11" ht="15" hidden="1" x14ac:dyDescent="0.25">
      <c r="A894" s="294"/>
      <c r="B894" s="294"/>
      <c r="C894" s="294"/>
      <c r="D894" s="294"/>
      <c r="E894" s="294"/>
      <c r="F894" s="294"/>
      <c r="G894" s="294"/>
      <c r="H894" s="294"/>
      <c r="I894" s="294"/>
      <c r="J894" s="294"/>
      <c r="K894" s="294"/>
    </row>
    <row r="895" spans="1:11" ht="15" hidden="1" x14ac:dyDescent="0.25">
      <c r="A895" s="294"/>
      <c r="B895" s="294"/>
      <c r="C895" s="294"/>
      <c r="D895" s="294"/>
      <c r="E895" s="294"/>
      <c r="F895" s="294"/>
      <c r="G895" s="294"/>
      <c r="H895" s="294"/>
      <c r="I895" s="294"/>
      <c r="J895" s="294"/>
      <c r="K895" s="294"/>
    </row>
    <row r="896" spans="1:11" ht="15" hidden="1" x14ac:dyDescent="0.25">
      <c r="A896" s="294"/>
      <c r="B896" s="294"/>
      <c r="C896" s="294"/>
      <c r="D896" s="294"/>
      <c r="E896" s="294"/>
      <c r="F896" s="294"/>
      <c r="G896" s="294"/>
      <c r="H896" s="294"/>
      <c r="I896" s="294"/>
      <c r="J896" s="294"/>
      <c r="K896" s="294"/>
    </row>
    <row r="897" spans="1:11" ht="15" hidden="1" x14ac:dyDescent="0.25">
      <c r="A897" s="294"/>
      <c r="B897" s="294"/>
      <c r="C897" s="294"/>
      <c r="D897" s="294"/>
      <c r="E897" s="294"/>
      <c r="F897" s="294"/>
      <c r="G897" s="294"/>
      <c r="H897" s="294"/>
      <c r="I897" s="294"/>
      <c r="J897" s="294"/>
      <c r="K897" s="294"/>
    </row>
    <row r="898" spans="1:11" ht="15" hidden="1" x14ac:dyDescent="0.25">
      <c r="A898" s="294"/>
      <c r="B898" s="294"/>
      <c r="C898" s="294"/>
      <c r="D898" s="294"/>
      <c r="E898" s="294"/>
      <c r="F898" s="294"/>
      <c r="G898" s="294"/>
      <c r="H898" s="294"/>
      <c r="I898" s="294"/>
      <c r="J898" s="294"/>
      <c r="K898" s="294"/>
    </row>
    <row r="899" spans="1:11" ht="15" hidden="1" x14ac:dyDescent="0.25">
      <c r="A899" s="294"/>
      <c r="B899" s="294"/>
      <c r="C899" s="294"/>
      <c r="D899" s="294"/>
      <c r="E899" s="294"/>
      <c r="F899" s="294"/>
      <c r="G899" s="294"/>
      <c r="H899" s="294"/>
      <c r="I899" s="294"/>
      <c r="J899" s="294"/>
      <c r="K899" s="294"/>
    </row>
    <row r="900" spans="1:11" ht="15" hidden="1" x14ac:dyDescent="0.25">
      <c r="A900" s="294"/>
      <c r="B900" s="294"/>
      <c r="C900" s="294"/>
      <c r="D900" s="294"/>
      <c r="E900" s="294"/>
      <c r="F900" s="294"/>
      <c r="G900" s="294"/>
      <c r="H900" s="294"/>
      <c r="I900" s="294"/>
      <c r="J900" s="294"/>
      <c r="K900" s="294"/>
    </row>
    <row r="901" spans="1:11" ht="15" hidden="1" x14ac:dyDescent="0.25">
      <c r="A901" s="294"/>
      <c r="B901" s="294"/>
      <c r="C901" s="294"/>
      <c r="D901" s="294"/>
      <c r="E901" s="294"/>
      <c r="F901" s="294"/>
      <c r="G901" s="294"/>
      <c r="H901" s="294"/>
      <c r="I901" s="294"/>
      <c r="J901" s="294"/>
      <c r="K901" s="294"/>
    </row>
    <row r="902" spans="1:11" ht="15" hidden="1" x14ac:dyDescent="0.25">
      <c r="A902" s="294"/>
      <c r="B902" s="294"/>
      <c r="C902" s="294"/>
      <c r="D902" s="294"/>
      <c r="E902" s="294"/>
      <c r="F902" s="294"/>
      <c r="G902" s="294"/>
      <c r="H902" s="294"/>
      <c r="I902" s="294"/>
      <c r="J902" s="294"/>
      <c r="K902" s="294"/>
    </row>
    <row r="903" spans="1:11" ht="15" hidden="1" x14ac:dyDescent="0.25">
      <c r="A903" s="294"/>
      <c r="B903" s="294"/>
      <c r="C903" s="294"/>
      <c r="D903" s="294"/>
      <c r="E903" s="294"/>
      <c r="F903" s="294"/>
      <c r="G903" s="294"/>
      <c r="H903" s="294"/>
      <c r="I903" s="294"/>
      <c r="J903" s="294"/>
      <c r="K903" s="294"/>
    </row>
    <row r="904" spans="1:11" ht="15" hidden="1" x14ac:dyDescent="0.25">
      <c r="A904" s="294"/>
      <c r="B904" s="294"/>
      <c r="C904" s="294"/>
      <c r="D904" s="294"/>
      <c r="E904" s="294"/>
      <c r="F904" s="294"/>
      <c r="G904" s="294"/>
      <c r="H904" s="294"/>
      <c r="I904" s="294"/>
      <c r="J904" s="294"/>
      <c r="K904" s="294"/>
    </row>
    <row r="905" spans="1:11" ht="15" hidden="1" x14ac:dyDescent="0.25">
      <c r="A905" s="294"/>
      <c r="B905" s="294"/>
      <c r="C905" s="294"/>
      <c r="D905" s="294"/>
      <c r="E905" s="294"/>
      <c r="F905" s="294"/>
      <c r="G905" s="294"/>
      <c r="H905" s="294"/>
      <c r="I905" s="294"/>
      <c r="J905" s="294"/>
      <c r="K905" s="294"/>
    </row>
    <row r="906" spans="1:11" ht="15" hidden="1" x14ac:dyDescent="0.25">
      <c r="A906" s="294"/>
      <c r="B906" s="294"/>
      <c r="C906" s="294"/>
      <c r="D906" s="294"/>
      <c r="E906" s="294"/>
      <c r="F906" s="294"/>
      <c r="G906" s="294"/>
      <c r="H906" s="294"/>
      <c r="I906" s="294"/>
      <c r="J906" s="294"/>
      <c r="K906" s="294"/>
    </row>
    <row r="907" spans="1:11" ht="15" hidden="1" x14ac:dyDescent="0.25">
      <c r="A907" s="294"/>
      <c r="B907" s="294"/>
      <c r="C907" s="294"/>
      <c r="D907" s="294"/>
      <c r="E907" s="294"/>
      <c r="F907" s="294"/>
      <c r="G907" s="294"/>
      <c r="H907" s="294"/>
      <c r="I907" s="294"/>
      <c r="J907" s="294"/>
      <c r="K907" s="294"/>
    </row>
    <row r="908" spans="1:11" ht="15" hidden="1" x14ac:dyDescent="0.25">
      <c r="A908" s="294"/>
      <c r="B908" s="294"/>
      <c r="C908" s="294"/>
      <c r="D908" s="294"/>
      <c r="E908" s="294"/>
      <c r="F908" s="294"/>
      <c r="G908" s="294"/>
      <c r="H908" s="294"/>
      <c r="I908" s="294"/>
      <c r="J908" s="294"/>
      <c r="K908" s="294"/>
    </row>
  </sheetData>
  <mergeCells count="2">
    <mergeCell ref="A2:A3"/>
    <mergeCell ref="B2:D2"/>
  </mergeCells>
  <pageMargins left="0.70000000000000007" right="0.70000000000000007" top="0.75000000000000011" bottom="0.75000000000000011" header="0" footer="0"/>
  <pageSetup paperSize="9" fitToWidth="0" fitToHeight="0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80683-A330-4752-8F78-0FB7C67FCDCB}">
  <sheetPr>
    <tabColor rgb="FF00B050"/>
  </sheetPr>
  <dimension ref="A1:V351"/>
  <sheetViews>
    <sheetView topLeftCell="A257" zoomScaleNormal="100" workbookViewId="0">
      <selection activeCell="S341" sqref="S341"/>
    </sheetView>
  </sheetViews>
  <sheetFormatPr defaultColWidth="0" defaultRowHeight="15" customHeight="1" zeroHeight="1" x14ac:dyDescent="0.25"/>
  <cols>
    <col min="1" max="1" width="13.42578125" style="75" customWidth="1"/>
    <col min="2" max="2" width="7" style="126" bestFit="1" customWidth="1"/>
    <col min="3" max="3" width="10" style="126" bestFit="1" customWidth="1"/>
    <col min="4" max="4" width="19.85546875" style="70" customWidth="1"/>
    <col min="5" max="5" width="17.5703125" style="70" customWidth="1"/>
    <col min="6" max="6" width="16" style="70" bestFit="1" customWidth="1"/>
    <col min="7" max="7" width="60.5703125" style="63" bestFit="1" customWidth="1"/>
    <col min="8" max="8" width="138.5703125" style="124" customWidth="1"/>
    <col min="9" max="10" width="13.7109375" style="108" bestFit="1" customWidth="1"/>
    <col min="11" max="11" width="12.140625" style="394" bestFit="1" customWidth="1"/>
    <col min="12" max="12" width="20.85546875" style="108" bestFit="1" customWidth="1"/>
    <col min="13" max="13" width="15" style="108" bestFit="1" customWidth="1"/>
    <col min="14" max="14" width="18.28515625" style="63" bestFit="1" customWidth="1"/>
    <col min="15" max="15" width="17.7109375" style="63" bestFit="1" customWidth="1"/>
    <col min="16" max="16" width="16.28515625" style="125" bestFit="1" customWidth="1"/>
    <col min="17" max="17" width="21" style="127" bestFit="1" customWidth="1"/>
    <col min="18" max="18" width="9.140625" style="75" customWidth="1"/>
    <col min="19" max="19" width="16.5703125" style="63" bestFit="1" customWidth="1"/>
    <col min="20" max="20" width="9.140625" style="75" customWidth="1"/>
    <col min="21" max="21" width="13.28515625" style="75" bestFit="1" customWidth="1"/>
    <col min="22" max="22" width="0" style="63" hidden="1" customWidth="1"/>
    <col min="23" max="16384" width="9.140625" style="63" hidden="1"/>
  </cols>
  <sheetData>
    <row r="1" spans="1:22" s="105" customFormat="1" ht="45.75" thickBot="1" x14ac:dyDescent="0.3">
      <c r="A1" s="53"/>
      <c r="B1" s="123" t="s">
        <v>75</v>
      </c>
      <c r="C1" s="128" t="s">
        <v>76</v>
      </c>
      <c r="D1" s="122" t="s">
        <v>77</v>
      </c>
      <c r="E1" s="129" t="s">
        <v>78</v>
      </c>
      <c r="F1" s="251" t="s">
        <v>79</v>
      </c>
      <c r="G1" s="250" t="s">
        <v>80</v>
      </c>
      <c r="H1" s="129" t="s">
        <v>12</v>
      </c>
      <c r="I1" s="130" t="s">
        <v>81</v>
      </c>
      <c r="J1" s="130" t="s">
        <v>82</v>
      </c>
      <c r="K1" s="473" t="s">
        <v>83</v>
      </c>
      <c r="L1" s="130" t="s">
        <v>84</v>
      </c>
      <c r="M1" s="130" t="s">
        <v>85</v>
      </c>
      <c r="N1" s="131" t="s">
        <v>86</v>
      </c>
      <c r="O1" s="131" t="s">
        <v>87</v>
      </c>
      <c r="P1" s="132" t="s">
        <v>88</v>
      </c>
      <c r="Q1" s="133" t="s">
        <v>89</v>
      </c>
      <c r="R1" s="53"/>
      <c r="S1" s="472" t="s">
        <v>90</v>
      </c>
      <c r="T1" s="53"/>
      <c r="U1" s="53"/>
      <c r="V1" s="105" t="s">
        <v>11</v>
      </c>
    </row>
    <row r="2" spans="1:22" ht="15" customHeight="1" x14ac:dyDescent="0.25">
      <c r="B2" s="725" t="s">
        <v>122</v>
      </c>
      <c r="C2" s="710" t="s">
        <v>640</v>
      </c>
      <c r="D2" s="710" t="s">
        <v>123</v>
      </c>
      <c r="E2" s="707" t="s">
        <v>641</v>
      </c>
      <c r="F2" s="728">
        <v>44711</v>
      </c>
      <c r="G2" s="330" t="s">
        <v>574</v>
      </c>
      <c r="H2" s="313" t="s">
        <v>642</v>
      </c>
      <c r="I2" s="315">
        <v>10953</v>
      </c>
      <c r="J2" s="315">
        <v>18876.29</v>
      </c>
      <c r="K2" s="390">
        <v>1</v>
      </c>
      <c r="L2" s="315">
        <f>I2*K2</f>
        <v>10953</v>
      </c>
      <c r="M2" s="315">
        <f>J2*K2</f>
        <v>18876.29</v>
      </c>
      <c r="N2" s="719">
        <f>SUM(L2:L28)</f>
        <v>255099.29499999998</v>
      </c>
      <c r="O2" s="719">
        <f>SUM(M2:M28)</f>
        <v>454726.42999999993</v>
      </c>
      <c r="P2" s="317">
        <f>J2/I2</f>
        <v>1.7233899388295444</v>
      </c>
      <c r="Q2" s="722">
        <f>O2/N2</f>
        <v>1.7825467922206526</v>
      </c>
      <c r="R2" s="461"/>
      <c r="S2" s="272">
        <f>IF(G2&lt;&gt;"-",ROUNDUP(P2,2),"")</f>
        <v>1.73</v>
      </c>
    </row>
    <row r="3" spans="1:22" ht="15" customHeight="1" x14ac:dyDescent="0.25">
      <c r="B3" s="726"/>
      <c r="C3" s="711"/>
      <c r="D3" s="711"/>
      <c r="E3" s="708"/>
      <c r="F3" s="711"/>
      <c r="G3" s="331" t="s">
        <v>574</v>
      </c>
      <c r="H3" s="326" t="s">
        <v>643</v>
      </c>
      <c r="I3" s="318">
        <v>9309.75</v>
      </c>
      <c r="J3" s="318">
        <v>16192.09</v>
      </c>
      <c r="K3" s="340">
        <v>1</v>
      </c>
      <c r="L3" s="318">
        <f t="shared" ref="L3:L66" si="0">I3*K3</f>
        <v>9309.75</v>
      </c>
      <c r="M3" s="318">
        <f t="shared" ref="M3:M66" si="1">J3*K3</f>
        <v>16192.09</v>
      </c>
      <c r="N3" s="720"/>
      <c r="O3" s="720"/>
      <c r="P3" s="327">
        <f t="shared" ref="P3:P66" si="2">J3/I3</f>
        <v>1.7392615268938478</v>
      </c>
      <c r="Q3" s="723"/>
      <c r="R3" s="461"/>
      <c r="S3" s="286">
        <f>IF(G3&lt;&gt;"-",ROUND(P3,2),"")</f>
        <v>1.74</v>
      </c>
    </row>
    <row r="4" spans="1:22" ht="15" customHeight="1" x14ac:dyDescent="0.25">
      <c r="B4" s="726"/>
      <c r="C4" s="711"/>
      <c r="D4" s="711"/>
      <c r="E4" s="708"/>
      <c r="F4" s="711"/>
      <c r="G4" s="331" t="s">
        <v>573</v>
      </c>
      <c r="H4" s="326" t="s">
        <v>644</v>
      </c>
      <c r="I4" s="318">
        <v>6693.75</v>
      </c>
      <c r="J4" s="318">
        <v>11918.94</v>
      </c>
      <c r="K4" s="340">
        <v>1</v>
      </c>
      <c r="L4" s="318">
        <f t="shared" si="0"/>
        <v>6693.75</v>
      </c>
      <c r="M4" s="318">
        <f t="shared" si="1"/>
        <v>11918.94</v>
      </c>
      <c r="N4" s="720"/>
      <c r="O4" s="720"/>
      <c r="P4" s="327">
        <f t="shared" si="2"/>
        <v>1.7806072829131654</v>
      </c>
      <c r="Q4" s="723"/>
      <c r="R4" s="461"/>
      <c r="S4" s="286">
        <f t="shared" ref="S4:S67" si="3">IF(G4&lt;&gt;"-",ROUND(P4,2),"")</f>
        <v>1.78</v>
      </c>
    </row>
    <row r="5" spans="1:22" ht="15" customHeight="1" x14ac:dyDescent="0.25">
      <c r="B5" s="726"/>
      <c r="C5" s="711"/>
      <c r="D5" s="711"/>
      <c r="E5" s="708"/>
      <c r="F5" s="711"/>
      <c r="G5" s="331" t="s">
        <v>574</v>
      </c>
      <c r="H5" s="326" t="s">
        <v>645</v>
      </c>
      <c r="I5" s="318">
        <v>9309.75</v>
      </c>
      <c r="J5" s="318">
        <v>16192.09</v>
      </c>
      <c r="K5" s="340">
        <v>1</v>
      </c>
      <c r="L5" s="318">
        <f t="shared" si="0"/>
        <v>9309.75</v>
      </c>
      <c r="M5" s="318">
        <f t="shared" si="1"/>
        <v>16192.09</v>
      </c>
      <c r="N5" s="720"/>
      <c r="O5" s="720"/>
      <c r="P5" s="327">
        <f t="shared" si="2"/>
        <v>1.7392615268938478</v>
      </c>
      <c r="Q5" s="723"/>
      <c r="R5" s="461"/>
      <c r="S5" s="286">
        <f t="shared" si="3"/>
        <v>1.74</v>
      </c>
    </row>
    <row r="6" spans="1:22" ht="15" customHeight="1" x14ac:dyDescent="0.25">
      <c r="B6" s="726"/>
      <c r="C6" s="711"/>
      <c r="D6" s="711"/>
      <c r="E6" s="708"/>
      <c r="F6" s="711"/>
      <c r="G6" s="331" t="s">
        <v>573</v>
      </c>
      <c r="H6" s="326" t="s">
        <v>646</v>
      </c>
      <c r="I6" s="318">
        <v>6693.75</v>
      </c>
      <c r="J6" s="318">
        <v>11918.94</v>
      </c>
      <c r="K6" s="340" t="s">
        <v>669</v>
      </c>
      <c r="L6" s="318">
        <f t="shared" si="0"/>
        <v>3346.875</v>
      </c>
      <c r="M6" s="318">
        <f t="shared" si="1"/>
        <v>5959.47</v>
      </c>
      <c r="N6" s="720"/>
      <c r="O6" s="720"/>
      <c r="P6" s="327">
        <f t="shared" si="2"/>
        <v>1.7806072829131654</v>
      </c>
      <c r="Q6" s="723"/>
      <c r="R6" s="461"/>
      <c r="S6" s="286">
        <f t="shared" si="3"/>
        <v>1.78</v>
      </c>
    </row>
    <row r="7" spans="1:22" ht="15" customHeight="1" x14ac:dyDescent="0.25">
      <c r="B7" s="726"/>
      <c r="C7" s="711"/>
      <c r="D7" s="711"/>
      <c r="E7" s="708"/>
      <c r="F7" s="711"/>
      <c r="G7" s="331" t="s">
        <v>570</v>
      </c>
      <c r="H7" s="326" t="s">
        <v>647</v>
      </c>
      <c r="I7" s="318">
        <v>6418.25</v>
      </c>
      <c r="J7" s="318">
        <v>11468.92</v>
      </c>
      <c r="K7" s="340">
        <v>1</v>
      </c>
      <c r="L7" s="318">
        <f t="shared" si="0"/>
        <v>6418.25</v>
      </c>
      <c r="M7" s="318">
        <f t="shared" si="1"/>
        <v>11468.92</v>
      </c>
      <c r="N7" s="720"/>
      <c r="O7" s="720"/>
      <c r="P7" s="327">
        <f t="shared" si="2"/>
        <v>1.7869232267362598</v>
      </c>
      <c r="Q7" s="723"/>
      <c r="R7" s="461"/>
      <c r="S7" s="286">
        <f t="shared" si="3"/>
        <v>1.79</v>
      </c>
    </row>
    <row r="8" spans="1:22" ht="15" customHeight="1" x14ac:dyDescent="0.25">
      <c r="B8" s="726"/>
      <c r="C8" s="711"/>
      <c r="D8" s="711"/>
      <c r="E8" s="708"/>
      <c r="F8" s="711"/>
      <c r="G8" s="331" t="s">
        <v>571</v>
      </c>
      <c r="H8" s="326" t="s">
        <v>648</v>
      </c>
      <c r="I8" s="318">
        <v>9184.5</v>
      </c>
      <c r="J8" s="318">
        <v>15987.5</v>
      </c>
      <c r="K8" s="340">
        <v>1</v>
      </c>
      <c r="L8" s="318">
        <f t="shared" si="0"/>
        <v>9184.5</v>
      </c>
      <c r="M8" s="318">
        <f t="shared" si="1"/>
        <v>15987.5</v>
      </c>
      <c r="N8" s="720"/>
      <c r="O8" s="720"/>
      <c r="P8" s="327">
        <f t="shared" si="2"/>
        <v>1.7407044477108171</v>
      </c>
      <c r="Q8" s="723"/>
      <c r="R8" s="461"/>
      <c r="S8" s="286">
        <f t="shared" si="3"/>
        <v>1.74</v>
      </c>
    </row>
    <row r="9" spans="1:22" ht="15" customHeight="1" x14ac:dyDescent="0.25">
      <c r="B9" s="726"/>
      <c r="C9" s="711"/>
      <c r="D9" s="711"/>
      <c r="E9" s="708"/>
      <c r="F9" s="711"/>
      <c r="G9" s="331" t="s">
        <v>571</v>
      </c>
      <c r="H9" s="326" t="s">
        <v>649</v>
      </c>
      <c r="I9" s="318">
        <v>9184.5</v>
      </c>
      <c r="J9" s="318">
        <v>15987.5</v>
      </c>
      <c r="K9" s="340">
        <v>1</v>
      </c>
      <c r="L9" s="318">
        <f t="shared" si="0"/>
        <v>9184.5</v>
      </c>
      <c r="M9" s="318">
        <f t="shared" si="1"/>
        <v>15987.5</v>
      </c>
      <c r="N9" s="720"/>
      <c r="O9" s="720"/>
      <c r="P9" s="327">
        <f t="shared" si="2"/>
        <v>1.7407044477108171</v>
      </c>
      <c r="Q9" s="723"/>
      <c r="R9" s="461"/>
      <c r="S9" s="286">
        <f t="shared" si="3"/>
        <v>1.74</v>
      </c>
    </row>
    <row r="10" spans="1:22" ht="15" customHeight="1" x14ac:dyDescent="0.25">
      <c r="B10" s="726"/>
      <c r="C10" s="711"/>
      <c r="D10" s="711"/>
      <c r="E10" s="708"/>
      <c r="F10" s="711"/>
      <c r="G10" s="331" t="s">
        <v>567</v>
      </c>
      <c r="H10" s="326" t="s">
        <v>650</v>
      </c>
      <c r="I10" s="318">
        <v>8678.25</v>
      </c>
      <c r="J10" s="318">
        <v>15160.56</v>
      </c>
      <c r="K10" s="340">
        <v>1</v>
      </c>
      <c r="L10" s="318">
        <f t="shared" si="0"/>
        <v>8678.25</v>
      </c>
      <c r="M10" s="318">
        <f t="shared" si="1"/>
        <v>15160.56</v>
      </c>
      <c r="N10" s="720"/>
      <c r="O10" s="720"/>
      <c r="P10" s="327">
        <f t="shared" si="2"/>
        <v>1.7469605047100509</v>
      </c>
      <c r="Q10" s="723"/>
      <c r="R10" s="461"/>
      <c r="S10" s="286">
        <f t="shared" si="3"/>
        <v>1.75</v>
      </c>
    </row>
    <row r="11" spans="1:22" ht="15" customHeight="1" x14ac:dyDescent="0.25">
      <c r="B11" s="726"/>
      <c r="C11" s="711"/>
      <c r="D11" s="711"/>
      <c r="E11" s="708"/>
      <c r="F11" s="711"/>
      <c r="G11" s="331" t="s">
        <v>566</v>
      </c>
      <c r="H11" s="326" t="s">
        <v>651</v>
      </c>
      <c r="I11" s="318">
        <v>6476</v>
      </c>
      <c r="J11" s="318">
        <v>11563.26</v>
      </c>
      <c r="K11" s="340">
        <v>1</v>
      </c>
      <c r="L11" s="318">
        <f t="shared" si="0"/>
        <v>6476</v>
      </c>
      <c r="M11" s="318">
        <f t="shared" si="1"/>
        <v>11563.26</v>
      </c>
      <c r="N11" s="720"/>
      <c r="O11" s="720"/>
      <c r="P11" s="327">
        <f t="shared" si="2"/>
        <v>1.785555898702903</v>
      </c>
      <c r="Q11" s="723"/>
      <c r="R11" s="461"/>
      <c r="S11" s="286">
        <f t="shared" si="3"/>
        <v>1.79</v>
      </c>
    </row>
    <row r="12" spans="1:22" ht="15" customHeight="1" x14ac:dyDescent="0.25">
      <c r="B12" s="726"/>
      <c r="C12" s="711"/>
      <c r="D12" s="711"/>
      <c r="E12" s="708"/>
      <c r="F12" s="711"/>
      <c r="G12" s="331" t="s">
        <v>574</v>
      </c>
      <c r="H12" s="326" t="s">
        <v>652</v>
      </c>
      <c r="I12" s="318">
        <v>9058.33</v>
      </c>
      <c r="J12" s="318">
        <v>15781.41</v>
      </c>
      <c r="K12" s="340">
        <v>2</v>
      </c>
      <c r="L12" s="318">
        <f t="shared" si="0"/>
        <v>18116.66</v>
      </c>
      <c r="M12" s="318">
        <f t="shared" si="1"/>
        <v>31562.82</v>
      </c>
      <c r="N12" s="720"/>
      <c r="O12" s="720"/>
      <c r="P12" s="327">
        <f t="shared" si="2"/>
        <v>1.7421986171844037</v>
      </c>
      <c r="Q12" s="723"/>
      <c r="R12" s="461"/>
      <c r="S12" s="286">
        <f t="shared" si="3"/>
        <v>1.74</v>
      </c>
    </row>
    <row r="13" spans="1:22" ht="15" customHeight="1" x14ac:dyDescent="0.25">
      <c r="B13" s="726"/>
      <c r="C13" s="711"/>
      <c r="D13" s="711"/>
      <c r="E13" s="708"/>
      <c r="F13" s="711"/>
      <c r="G13" s="331" t="s">
        <v>573</v>
      </c>
      <c r="H13" s="326" t="s">
        <v>653</v>
      </c>
      <c r="I13" s="318">
        <v>6495.86</v>
      </c>
      <c r="J13" s="318">
        <v>15132.62</v>
      </c>
      <c r="K13" s="340" t="s">
        <v>669</v>
      </c>
      <c r="L13" s="318">
        <f t="shared" si="0"/>
        <v>3247.93</v>
      </c>
      <c r="M13" s="318">
        <f t="shared" si="1"/>
        <v>7566.31</v>
      </c>
      <c r="N13" s="720"/>
      <c r="O13" s="720"/>
      <c r="P13" s="327">
        <f t="shared" si="2"/>
        <v>2.3295791473338405</v>
      </c>
      <c r="Q13" s="723"/>
      <c r="R13" s="461"/>
      <c r="S13" s="286">
        <f t="shared" si="3"/>
        <v>2.33</v>
      </c>
    </row>
    <row r="14" spans="1:22" ht="15" customHeight="1" x14ac:dyDescent="0.25">
      <c r="B14" s="726"/>
      <c r="C14" s="711"/>
      <c r="D14" s="711"/>
      <c r="E14" s="708"/>
      <c r="F14" s="711"/>
      <c r="G14" s="331" t="s">
        <v>574</v>
      </c>
      <c r="H14" s="326" t="s">
        <v>654</v>
      </c>
      <c r="I14" s="318">
        <v>9058.33</v>
      </c>
      <c r="J14" s="318">
        <v>15781.41</v>
      </c>
      <c r="K14" s="340">
        <v>1</v>
      </c>
      <c r="L14" s="318">
        <f t="shared" si="0"/>
        <v>9058.33</v>
      </c>
      <c r="M14" s="318">
        <f t="shared" si="1"/>
        <v>15781.41</v>
      </c>
      <c r="N14" s="720"/>
      <c r="O14" s="720"/>
      <c r="P14" s="327">
        <f t="shared" si="2"/>
        <v>1.7421986171844037</v>
      </c>
      <c r="Q14" s="723"/>
      <c r="R14" s="461"/>
      <c r="S14" s="286">
        <f t="shared" si="3"/>
        <v>1.74</v>
      </c>
    </row>
    <row r="15" spans="1:22" ht="15" customHeight="1" x14ac:dyDescent="0.25">
      <c r="B15" s="726"/>
      <c r="C15" s="711"/>
      <c r="D15" s="711"/>
      <c r="E15" s="708"/>
      <c r="F15" s="711"/>
      <c r="G15" s="331" t="s">
        <v>577</v>
      </c>
      <c r="H15" s="326" t="s">
        <v>656</v>
      </c>
      <c r="I15" s="318">
        <v>8933.5</v>
      </c>
      <c r="J15" s="318">
        <v>15577.5</v>
      </c>
      <c r="K15" s="340">
        <v>1</v>
      </c>
      <c r="L15" s="318">
        <f t="shared" si="0"/>
        <v>8933.5</v>
      </c>
      <c r="M15" s="318">
        <f t="shared" si="1"/>
        <v>15577.5</v>
      </c>
      <c r="N15" s="720"/>
      <c r="O15" s="720"/>
      <c r="P15" s="327">
        <f t="shared" si="2"/>
        <v>1.7437174679576875</v>
      </c>
      <c r="Q15" s="723"/>
      <c r="R15" s="461"/>
      <c r="S15" s="286">
        <f t="shared" si="3"/>
        <v>1.74</v>
      </c>
    </row>
    <row r="16" spans="1:22" ht="15" customHeight="1" x14ac:dyDescent="0.25">
      <c r="B16" s="726"/>
      <c r="C16" s="711"/>
      <c r="D16" s="711"/>
      <c r="E16" s="708"/>
      <c r="F16" s="711"/>
      <c r="G16" s="331" t="s">
        <v>576</v>
      </c>
      <c r="H16" s="326" t="s">
        <v>657</v>
      </c>
      <c r="I16" s="318">
        <v>6014.75</v>
      </c>
      <c r="J16" s="318">
        <v>10809.82</v>
      </c>
      <c r="K16" s="340">
        <v>1</v>
      </c>
      <c r="L16" s="318">
        <f t="shared" si="0"/>
        <v>6014.75</v>
      </c>
      <c r="M16" s="318">
        <f t="shared" si="1"/>
        <v>10809.82</v>
      </c>
      <c r="N16" s="720"/>
      <c r="O16" s="720"/>
      <c r="P16" s="327">
        <f t="shared" si="2"/>
        <v>1.7972185045097469</v>
      </c>
      <c r="Q16" s="723"/>
      <c r="R16" s="461"/>
      <c r="S16" s="286">
        <f t="shared" si="3"/>
        <v>1.8</v>
      </c>
    </row>
    <row r="17" spans="2:19" ht="15" customHeight="1" x14ac:dyDescent="0.25">
      <c r="B17" s="726"/>
      <c r="C17" s="711"/>
      <c r="D17" s="711"/>
      <c r="E17" s="708"/>
      <c r="F17" s="711"/>
      <c r="G17" s="331" t="s">
        <v>589</v>
      </c>
      <c r="H17" s="326" t="s">
        <v>658</v>
      </c>
      <c r="I17" s="318">
        <v>11404.25</v>
      </c>
      <c r="J17" s="318">
        <v>19613.39</v>
      </c>
      <c r="K17" s="340">
        <v>1</v>
      </c>
      <c r="L17" s="318">
        <f t="shared" si="0"/>
        <v>11404.25</v>
      </c>
      <c r="M17" s="318">
        <f t="shared" si="1"/>
        <v>19613.39</v>
      </c>
      <c r="N17" s="720"/>
      <c r="O17" s="720"/>
      <c r="P17" s="327">
        <f t="shared" si="2"/>
        <v>1.7198316417125195</v>
      </c>
      <c r="Q17" s="723"/>
      <c r="R17" s="461"/>
      <c r="S17" s="286">
        <f t="shared" si="3"/>
        <v>1.72</v>
      </c>
    </row>
    <row r="18" spans="2:19" ht="15" customHeight="1" x14ac:dyDescent="0.25">
      <c r="B18" s="726"/>
      <c r="C18" s="711"/>
      <c r="D18" s="711"/>
      <c r="E18" s="708"/>
      <c r="F18" s="711"/>
      <c r="G18" s="331" t="s">
        <v>588</v>
      </c>
      <c r="H18" s="326" t="s">
        <v>659</v>
      </c>
      <c r="I18" s="318">
        <v>6502</v>
      </c>
      <c r="J18" s="318">
        <v>15145.99</v>
      </c>
      <c r="K18" s="340">
        <v>1</v>
      </c>
      <c r="L18" s="318">
        <f t="shared" si="0"/>
        <v>6502</v>
      </c>
      <c r="M18" s="318">
        <f t="shared" si="1"/>
        <v>15145.99</v>
      </c>
      <c r="N18" s="720"/>
      <c r="O18" s="720"/>
      <c r="P18" s="327">
        <f t="shared" si="2"/>
        <v>2.3294355582897568</v>
      </c>
      <c r="Q18" s="723"/>
      <c r="R18" s="461"/>
      <c r="S18" s="286">
        <f t="shared" si="3"/>
        <v>2.33</v>
      </c>
    </row>
    <row r="19" spans="2:19" ht="15" customHeight="1" x14ac:dyDescent="0.25">
      <c r="B19" s="726"/>
      <c r="C19" s="711"/>
      <c r="D19" s="711"/>
      <c r="E19" s="708"/>
      <c r="F19" s="711"/>
      <c r="G19" s="331" t="s">
        <v>588</v>
      </c>
      <c r="H19" s="326" t="s">
        <v>660</v>
      </c>
      <c r="I19" s="318">
        <v>6502</v>
      </c>
      <c r="J19" s="318">
        <v>11605.73</v>
      </c>
      <c r="K19" s="340">
        <v>1</v>
      </c>
      <c r="L19" s="318">
        <f t="shared" si="0"/>
        <v>6502</v>
      </c>
      <c r="M19" s="318">
        <f t="shared" si="1"/>
        <v>11605.73</v>
      </c>
      <c r="N19" s="720"/>
      <c r="O19" s="720"/>
      <c r="P19" s="327">
        <f t="shared" si="2"/>
        <v>1.7849477083974161</v>
      </c>
      <c r="Q19" s="723"/>
      <c r="R19" s="461"/>
      <c r="S19" s="286">
        <f t="shared" si="3"/>
        <v>1.78</v>
      </c>
    </row>
    <row r="20" spans="2:19" ht="15" customHeight="1" x14ac:dyDescent="0.25">
      <c r="B20" s="726"/>
      <c r="C20" s="711"/>
      <c r="D20" s="711"/>
      <c r="E20" s="708"/>
      <c r="F20" s="711"/>
      <c r="G20" s="331" t="s">
        <v>566</v>
      </c>
      <c r="H20" s="326" t="s">
        <v>661</v>
      </c>
      <c r="I20" s="318">
        <v>5439.5</v>
      </c>
      <c r="J20" s="318">
        <v>9774.42</v>
      </c>
      <c r="K20" s="340">
        <v>8</v>
      </c>
      <c r="L20" s="318">
        <f t="shared" si="0"/>
        <v>43516</v>
      </c>
      <c r="M20" s="318">
        <f t="shared" si="1"/>
        <v>78195.360000000001</v>
      </c>
      <c r="N20" s="720"/>
      <c r="O20" s="720"/>
      <c r="P20" s="327">
        <f t="shared" si="2"/>
        <v>1.7969335416858168</v>
      </c>
      <c r="Q20" s="723"/>
      <c r="R20" s="461"/>
      <c r="S20" s="286">
        <f t="shared" si="3"/>
        <v>1.8</v>
      </c>
    </row>
    <row r="21" spans="2:19" ht="15" customHeight="1" x14ac:dyDescent="0.25">
      <c r="B21" s="726"/>
      <c r="C21" s="711"/>
      <c r="D21" s="711"/>
      <c r="E21" s="708"/>
      <c r="F21" s="711"/>
      <c r="G21" s="331" t="s">
        <v>566</v>
      </c>
      <c r="H21" s="326" t="s">
        <v>665</v>
      </c>
      <c r="I21" s="318">
        <v>5858.75</v>
      </c>
      <c r="J21" s="318">
        <v>10555</v>
      </c>
      <c r="K21" s="340">
        <v>1</v>
      </c>
      <c r="L21" s="318">
        <f t="shared" si="0"/>
        <v>5858.75</v>
      </c>
      <c r="M21" s="318">
        <f t="shared" si="1"/>
        <v>10555</v>
      </c>
      <c r="N21" s="720"/>
      <c r="O21" s="720"/>
      <c r="P21" s="327">
        <f t="shared" si="2"/>
        <v>1.8015788350757413</v>
      </c>
      <c r="Q21" s="723"/>
      <c r="R21" s="461"/>
      <c r="S21" s="286">
        <f t="shared" si="3"/>
        <v>1.8</v>
      </c>
    </row>
    <row r="22" spans="2:19" ht="15" customHeight="1" x14ac:dyDescent="0.25">
      <c r="B22" s="726"/>
      <c r="C22" s="711"/>
      <c r="D22" s="711"/>
      <c r="E22" s="708"/>
      <c r="F22" s="711"/>
      <c r="G22" s="331" t="s">
        <v>566</v>
      </c>
      <c r="H22" s="326" t="s">
        <v>662</v>
      </c>
      <c r="I22" s="318">
        <v>5257</v>
      </c>
      <c r="J22" s="318">
        <v>9572.06</v>
      </c>
      <c r="K22" s="340">
        <v>1</v>
      </c>
      <c r="L22" s="318">
        <f t="shared" si="0"/>
        <v>5257</v>
      </c>
      <c r="M22" s="318">
        <f t="shared" si="1"/>
        <v>9572.06</v>
      </c>
      <c r="N22" s="720"/>
      <c r="O22" s="720"/>
      <c r="P22" s="327">
        <f t="shared" si="2"/>
        <v>1.8208217614609092</v>
      </c>
      <c r="Q22" s="723"/>
      <c r="R22" s="461"/>
      <c r="S22" s="286">
        <f t="shared" si="3"/>
        <v>1.82</v>
      </c>
    </row>
    <row r="23" spans="2:19" ht="15" customHeight="1" x14ac:dyDescent="0.25">
      <c r="B23" s="726"/>
      <c r="C23" s="711"/>
      <c r="D23" s="711"/>
      <c r="E23" s="708"/>
      <c r="F23" s="711"/>
      <c r="G23" s="331" t="s">
        <v>566</v>
      </c>
      <c r="H23" s="326" t="s">
        <v>663</v>
      </c>
      <c r="I23" s="318">
        <v>5771</v>
      </c>
      <c r="J23" s="318">
        <v>10411.66</v>
      </c>
      <c r="K23" s="340">
        <v>1</v>
      </c>
      <c r="L23" s="318">
        <f t="shared" si="0"/>
        <v>5771</v>
      </c>
      <c r="M23" s="318">
        <f t="shared" si="1"/>
        <v>10411.66</v>
      </c>
      <c r="N23" s="720"/>
      <c r="O23" s="720"/>
      <c r="P23" s="327">
        <f t="shared" si="2"/>
        <v>1.8041344654306013</v>
      </c>
      <c r="Q23" s="723"/>
      <c r="R23" s="461"/>
      <c r="S23" s="286">
        <f t="shared" si="3"/>
        <v>1.8</v>
      </c>
    </row>
    <row r="24" spans="2:19" ht="15" customHeight="1" x14ac:dyDescent="0.25">
      <c r="B24" s="726"/>
      <c r="C24" s="711"/>
      <c r="D24" s="711"/>
      <c r="E24" s="708"/>
      <c r="F24" s="711"/>
      <c r="G24" s="331" t="s">
        <v>567</v>
      </c>
      <c r="H24" s="326" t="s">
        <v>664</v>
      </c>
      <c r="I24" s="318">
        <v>8327.25</v>
      </c>
      <c r="J24" s="318">
        <v>14587.21</v>
      </c>
      <c r="K24" s="340">
        <v>1</v>
      </c>
      <c r="L24" s="318">
        <f t="shared" si="0"/>
        <v>8327.25</v>
      </c>
      <c r="M24" s="318">
        <f t="shared" si="1"/>
        <v>14587.21</v>
      </c>
      <c r="N24" s="720"/>
      <c r="O24" s="720"/>
      <c r="P24" s="327">
        <f t="shared" si="2"/>
        <v>1.7517439731003632</v>
      </c>
      <c r="Q24" s="723"/>
      <c r="R24" s="461"/>
      <c r="S24" s="286">
        <f t="shared" si="3"/>
        <v>1.75</v>
      </c>
    </row>
    <row r="25" spans="2:19" ht="15" customHeight="1" x14ac:dyDescent="0.25">
      <c r="B25" s="726"/>
      <c r="C25" s="711"/>
      <c r="D25" s="711"/>
      <c r="E25" s="708"/>
      <c r="F25" s="711"/>
      <c r="G25" s="331" t="s">
        <v>568</v>
      </c>
      <c r="H25" s="326" t="s">
        <v>201</v>
      </c>
      <c r="I25" s="318">
        <v>10900.33</v>
      </c>
      <c r="J25" s="318">
        <v>18790.25</v>
      </c>
      <c r="K25" s="391">
        <v>1</v>
      </c>
      <c r="L25" s="318">
        <f t="shared" si="0"/>
        <v>10900.33</v>
      </c>
      <c r="M25" s="318">
        <f t="shared" si="1"/>
        <v>18790.25</v>
      </c>
      <c r="N25" s="720"/>
      <c r="O25" s="720"/>
      <c r="P25" s="327">
        <f t="shared" si="2"/>
        <v>1.7238239576233014</v>
      </c>
      <c r="Q25" s="723"/>
      <c r="R25" s="461"/>
      <c r="S25" s="286">
        <f t="shared" si="3"/>
        <v>1.72</v>
      </c>
    </row>
    <row r="26" spans="2:19" ht="15" customHeight="1" x14ac:dyDescent="0.25">
      <c r="B26" s="726"/>
      <c r="C26" s="711"/>
      <c r="D26" s="711"/>
      <c r="E26" s="708"/>
      <c r="F26" s="711"/>
      <c r="G26" s="331" t="s">
        <v>564</v>
      </c>
      <c r="H26" s="326" t="s">
        <v>666</v>
      </c>
      <c r="I26" s="318">
        <v>10164.67</v>
      </c>
      <c r="J26" s="318">
        <v>17588.580000000002</v>
      </c>
      <c r="K26" s="391">
        <v>1</v>
      </c>
      <c r="L26" s="318">
        <f t="shared" si="0"/>
        <v>10164.67</v>
      </c>
      <c r="M26" s="318">
        <f t="shared" si="1"/>
        <v>17588.580000000002</v>
      </c>
      <c r="N26" s="720"/>
      <c r="O26" s="720"/>
      <c r="P26" s="327">
        <f t="shared" si="2"/>
        <v>1.7303640944565837</v>
      </c>
      <c r="Q26" s="723"/>
      <c r="R26" s="461"/>
      <c r="S26" s="286">
        <f t="shared" si="3"/>
        <v>1.73</v>
      </c>
    </row>
    <row r="27" spans="2:19" ht="15" customHeight="1" x14ac:dyDescent="0.25">
      <c r="B27" s="726"/>
      <c r="C27" s="711"/>
      <c r="D27" s="711"/>
      <c r="E27" s="708"/>
      <c r="F27" s="711"/>
      <c r="G27" s="331" t="s">
        <v>582</v>
      </c>
      <c r="H27" s="326" t="s">
        <v>667</v>
      </c>
      <c r="I27" s="318">
        <v>6793</v>
      </c>
      <c r="J27" s="318">
        <v>12081.06</v>
      </c>
      <c r="K27" s="391">
        <v>1</v>
      </c>
      <c r="L27" s="318">
        <f t="shared" si="0"/>
        <v>6793</v>
      </c>
      <c r="M27" s="318">
        <f t="shared" si="1"/>
        <v>12081.06</v>
      </c>
      <c r="N27" s="720"/>
      <c r="O27" s="720"/>
      <c r="P27" s="327">
        <f t="shared" si="2"/>
        <v>1.7784572353893713</v>
      </c>
      <c r="Q27" s="723"/>
      <c r="R27" s="461"/>
      <c r="S27" s="286">
        <f t="shared" si="3"/>
        <v>1.78</v>
      </c>
    </row>
    <row r="28" spans="2:19" ht="15" customHeight="1" thickBot="1" x14ac:dyDescent="0.3">
      <c r="B28" s="727"/>
      <c r="C28" s="712"/>
      <c r="D28" s="712"/>
      <c r="E28" s="709"/>
      <c r="F28" s="712"/>
      <c r="G28" s="332" t="s">
        <v>583</v>
      </c>
      <c r="H28" s="314" t="s">
        <v>668</v>
      </c>
      <c r="I28" s="319">
        <v>9177.25</v>
      </c>
      <c r="J28" s="319">
        <v>15975.66</v>
      </c>
      <c r="K28" s="392">
        <v>1</v>
      </c>
      <c r="L28" s="319">
        <f t="shared" si="0"/>
        <v>9177.25</v>
      </c>
      <c r="M28" s="319">
        <f t="shared" si="1"/>
        <v>15975.66</v>
      </c>
      <c r="N28" s="721"/>
      <c r="O28" s="721"/>
      <c r="P28" s="320">
        <f t="shared" si="2"/>
        <v>1.7407894521779399</v>
      </c>
      <c r="Q28" s="724"/>
      <c r="R28" s="461"/>
      <c r="S28" s="286">
        <f t="shared" si="3"/>
        <v>1.74</v>
      </c>
    </row>
    <row r="29" spans="2:19" ht="15" customHeight="1" x14ac:dyDescent="0.25">
      <c r="B29" s="725" t="s">
        <v>671</v>
      </c>
      <c r="C29" s="710" t="s">
        <v>675</v>
      </c>
      <c r="D29" s="710" t="s">
        <v>670</v>
      </c>
      <c r="E29" s="707" t="s">
        <v>672</v>
      </c>
      <c r="F29" s="728">
        <v>44917</v>
      </c>
      <c r="G29" s="330" t="s">
        <v>11</v>
      </c>
      <c r="H29" s="395" t="s">
        <v>1051</v>
      </c>
      <c r="I29" s="315">
        <v>11500</v>
      </c>
      <c r="J29" s="315" t="s">
        <v>11</v>
      </c>
      <c r="K29" s="409">
        <v>1</v>
      </c>
      <c r="L29" s="315">
        <f t="shared" si="0"/>
        <v>11500</v>
      </c>
      <c r="M29" s="315" t="s">
        <v>11</v>
      </c>
      <c r="N29" s="719">
        <f>SUM(L29:L42)</f>
        <v>205302</v>
      </c>
      <c r="O29" s="719">
        <v>395699.07</v>
      </c>
      <c r="P29" s="317">
        <v>1.93</v>
      </c>
      <c r="Q29" s="741">
        <f>O29/N29</f>
        <v>1.9273999766198089</v>
      </c>
      <c r="R29" s="461"/>
      <c r="S29" s="286" t="str">
        <f t="shared" si="3"/>
        <v/>
      </c>
    </row>
    <row r="30" spans="2:19" ht="15" customHeight="1" x14ac:dyDescent="0.25">
      <c r="B30" s="726"/>
      <c r="C30" s="711"/>
      <c r="D30" s="711"/>
      <c r="E30" s="708"/>
      <c r="F30" s="711"/>
      <c r="G30" s="331" t="s">
        <v>11</v>
      </c>
      <c r="H30" s="310" t="s">
        <v>1052</v>
      </c>
      <c r="I30" s="318">
        <v>10302</v>
      </c>
      <c r="J30" s="318" t="s">
        <v>11</v>
      </c>
      <c r="K30" s="391">
        <v>1</v>
      </c>
      <c r="L30" s="318">
        <f t="shared" si="0"/>
        <v>10302</v>
      </c>
      <c r="M30" s="318" t="s">
        <v>11</v>
      </c>
      <c r="N30" s="720">
        <f t="shared" ref="N30:N49" si="4">SUM(L30:L34)</f>
        <v>91402</v>
      </c>
      <c r="O30" s="720"/>
      <c r="P30" s="327">
        <v>1.93</v>
      </c>
      <c r="Q30" s="742"/>
      <c r="R30" s="461"/>
      <c r="S30" s="286" t="str">
        <f t="shared" si="3"/>
        <v/>
      </c>
    </row>
    <row r="31" spans="2:19" ht="15" customHeight="1" x14ac:dyDescent="0.25">
      <c r="B31" s="726"/>
      <c r="C31" s="711"/>
      <c r="D31" s="711"/>
      <c r="E31" s="708"/>
      <c r="F31" s="711"/>
      <c r="G31" s="331" t="s">
        <v>11</v>
      </c>
      <c r="H31" s="310" t="s">
        <v>1053</v>
      </c>
      <c r="I31" s="318">
        <v>4600</v>
      </c>
      <c r="J31" s="318" t="s">
        <v>11</v>
      </c>
      <c r="K31" s="391">
        <v>4</v>
      </c>
      <c r="L31" s="318">
        <f t="shared" si="0"/>
        <v>18400</v>
      </c>
      <c r="M31" s="318" t="s">
        <v>11</v>
      </c>
      <c r="N31" s="720">
        <f t="shared" si="4"/>
        <v>93100</v>
      </c>
      <c r="O31" s="720"/>
      <c r="P31" s="327">
        <v>1.93</v>
      </c>
      <c r="Q31" s="742"/>
      <c r="R31" s="461"/>
      <c r="S31" s="286" t="str">
        <f t="shared" si="3"/>
        <v/>
      </c>
    </row>
    <row r="32" spans="2:19" ht="15" customHeight="1" x14ac:dyDescent="0.25">
      <c r="B32" s="726"/>
      <c r="C32" s="711"/>
      <c r="D32" s="711"/>
      <c r="E32" s="708"/>
      <c r="F32" s="711"/>
      <c r="G32" s="331" t="s">
        <v>563</v>
      </c>
      <c r="H32" s="310" t="s">
        <v>1054</v>
      </c>
      <c r="I32" s="318">
        <v>2600</v>
      </c>
      <c r="J32" s="318" t="s">
        <v>11</v>
      </c>
      <c r="K32" s="391">
        <v>14</v>
      </c>
      <c r="L32" s="318">
        <f t="shared" si="0"/>
        <v>36400</v>
      </c>
      <c r="M32" s="318" t="s">
        <v>11</v>
      </c>
      <c r="N32" s="720">
        <f t="shared" si="4"/>
        <v>81000</v>
      </c>
      <c r="O32" s="720"/>
      <c r="P32" s="327">
        <v>1.93</v>
      </c>
      <c r="Q32" s="742"/>
      <c r="R32" s="461"/>
      <c r="S32" s="286">
        <f t="shared" si="3"/>
        <v>1.93</v>
      </c>
    </row>
    <row r="33" spans="2:19" ht="15" customHeight="1" x14ac:dyDescent="0.25">
      <c r="B33" s="726"/>
      <c r="C33" s="711"/>
      <c r="D33" s="711"/>
      <c r="E33" s="708"/>
      <c r="F33" s="711"/>
      <c r="G33" s="331" t="s">
        <v>562</v>
      </c>
      <c r="H33" s="310" t="s">
        <v>1055</v>
      </c>
      <c r="I33" s="318">
        <v>2100</v>
      </c>
      <c r="J33" s="318" t="s">
        <v>11</v>
      </c>
      <c r="K33" s="391">
        <v>11</v>
      </c>
      <c r="L33" s="318">
        <f t="shared" si="0"/>
        <v>23100</v>
      </c>
      <c r="M33" s="318" t="s">
        <v>11</v>
      </c>
      <c r="N33" s="720">
        <f t="shared" si="4"/>
        <v>66200</v>
      </c>
      <c r="O33" s="720"/>
      <c r="P33" s="327">
        <v>1.93</v>
      </c>
      <c r="Q33" s="742"/>
      <c r="R33" s="461"/>
      <c r="S33" s="286">
        <f t="shared" si="3"/>
        <v>1.93</v>
      </c>
    </row>
    <row r="34" spans="2:19" ht="15" customHeight="1" x14ac:dyDescent="0.25">
      <c r="B34" s="726"/>
      <c r="C34" s="711"/>
      <c r="D34" s="711"/>
      <c r="E34" s="708"/>
      <c r="F34" s="711"/>
      <c r="G34" s="331" t="s">
        <v>11</v>
      </c>
      <c r="H34" s="310" t="s">
        <v>1056</v>
      </c>
      <c r="I34" s="318">
        <v>1600</v>
      </c>
      <c r="J34" s="318" t="s">
        <v>11</v>
      </c>
      <c r="K34" s="391">
        <v>2</v>
      </c>
      <c r="L34" s="318">
        <f t="shared" si="0"/>
        <v>3200</v>
      </c>
      <c r="M34" s="318" t="s">
        <v>11</v>
      </c>
      <c r="N34" s="720">
        <f t="shared" si="4"/>
        <v>49400</v>
      </c>
      <c r="O34" s="720"/>
      <c r="P34" s="327">
        <v>1.93</v>
      </c>
      <c r="Q34" s="742"/>
      <c r="R34" s="461"/>
      <c r="S34" s="286" t="str">
        <f t="shared" si="3"/>
        <v/>
      </c>
    </row>
    <row r="35" spans="2:19" ht="15" customHeight="1" x14ac:dyDescent="0.25">
      <c r="B35" s="726"/>
      <c r="C35" s="711"/>
      <c r="D35" s="711"/>
      <c r="E35" s="708"/>
      <c r="F35" s="711"/>
      <c r="G35" s="331" t="s">
        <v>563</v>
      </c>
      <c r="H35" s="310" t="s">
        <v>1057</v>
      </c>
      <c r="I35" s="318">
        <v>4000</v>
      </c>
      <c r="J35" s="318" t="s">
        <v>11</v>
      </c>
      <c r="K35" s="391">
        <v>3</v>
      </c>
      <c r="L35" s="318">
        <f t="shared" si="0"/>
        <v>12000</v>
      </c>
      <c r="M35" s="318" t="s">
        <v>11</v>
      </c>
      <c r="N35" s="720">
        <f t="shared" si="4"/>
        <v>60200</v>
      </c>
      <c r="O35" s="720"/>
      <c r="P35" s="327">
        <v>1.93</v>
      </c>
      <c r="Q35" s="742"/>
      <c r="R35" s="461"/>
      <c r="S35" s="286">
        <f t="shared" si="3"/>
        <v>1.93</v>
      </c>
    </row>
    <row r="36" spans="2:19" ht="15" customHeight="1" x14ac:dyDescent="0.25">
      <c r="B36" s="726"/>
      <c r="C36" s="711"/>
      <c r="D36" s="711"/>
      <c r="E36" s="708"/>
      <c r="F36" s="711"/>
      <c r="G36" s="331" t="s">
        <v>11</v>
      </c>
      <c r="H36" s="310" t="s">
        <v>1058</v>
      </c>
      <c r="I36" s="318">
        <v>6300</v>
      </c>
      <c r="J36" s="318" t="s">
        <v>11</v>
      </c>
      <c r="K36" s="391">
        <v>1</v>
      </c>
      <c r="L36" s="318">
        <f t="shared" si="0"/>
        <v>6300</v>
      </c>
      <c r="M36" s="318" t="s">
        <v>11</v>
      </c>
      <c r="N36" s="720">
        <f t="shared" si="4"/>
        <v>60800</v>
      </c>
      <c r="O36" s="720"/>
      <c r="P36" s="327">
        <v>1.93</v>
      </c>
      <c r="Q36" s="742"/>
      <c r="R36" s="461"/>
      <c r="S36" s="286" t="str">
        <f t="shared" si="3"/>
        <v/>
      </c>
    </row>
    <row r="37" spans="2:19" ht="15" customHeight="1" x14ac:dyDescent="0.25">
      <c r="B37" s="726"/>
      <c r="C37" s="711"/>
      <c r="D37" s="711"/>
      <c r="E37" s="708"/>
      <c r="F37" s="711"/>
      <c r="G37" s="331" t="s">
        <v>560</v>
      </c>
      <c r="H37" s="310" t="s">
        <v>1059</v>
      </c>
      <c r="I37" s="318">
        <v>2700</v>
      </c>
      <c r="J37" s="318" t="s">
        <v>11</v>
      </c>
      <c r="K37" s="340">
        <v>8</v>
      </c>
      <c r="L37" s="318">
        <f t="shared" si="0"/>
        <v>21600</v>
      </c>
      <c r="M37" s="318" t="s">
        <v>11</v>
      </c>
      <c r="N37" s="720">
        <f t="shared" si="4"/>
        <v>62500</v>
      </c>
      <c r="O37" s="720"/>
      <c r="P37" s="327">
        <v>1.93</v>
      </c>
      <c r="Q37" s="742"/>
      <c r="R37" s="461"/>
      <c r="S37" s="286">
        <f t="shared" si="3"/>
        <v>1.93</v>
      </c>
    </row>
    <row r="38" spans="2:19" ht="15" customHeight="1" x14ac:dyDescent="0.25">
      <c r="B38" s="726"/>
      <c r="C38" s="711"/>
      <c r="D38" s="711"/>
      <c r="E38" s="708"/>
      <c r="F38" s="711"/>
      <c r="G38" s="331" t="s">
        <v>11</v>
      </c>
      <c r="H38" s="310" t="s">
        <v>1060</v>
      </c>
      <c r="I38" s="318">
        <v>6300</v>
      </c>
      <c r="J38" s="318" t="s">
        <v>11</v>
      </c>
      <c r="K38" s="340">
        <v>1</v>
      </c>
      <c r="L38" s="318">
        <f t="shared" si="0"/>
        <v>6300</v>
      </c>
      <c r="M38" s="318" t="s">
        <v>11</v>
      </c>
      <c r="N38" s="720">
        <f t="shared" si="4"/>
        <v>62500</v>
      </c>
      <c r="O38" s="720"/>
      <c r="P38" s="327">
        <v>1.93</v>
      </c>
      <c r="Q38" s="742"/>
      <c r="R38" s="461"/>
      <c r="S38" s="286" t="str">
        <f t="shared" si="3"/>
        <v/>
      </c>
    </row>
    <row r="39" spans="2:19" ht="15" customHeight="1" x14ac:dyDescent="0.25">
      <c r="B39" s="726"/>
      <c r="C39" s="711"/>
      <c r="D39" s="711"/>
      <c r="E39" s="708"/>
      <c r="F39" s="711"/>
      <c r="G39" s="331" t="s">
        <v>565</v>
      </c>
      <c r="H39" s="310" t="s">
        <v>1061</v>
      </c>
      <c r="I39" s="318">
        <v>3500</v>
      </c>
      <c r="J39" s="318" t="s">
        <v>11</v>
      </c>
      <c r="K39" s="340">
        <v>4</v>
      </c>
      <c r="L39" s="318">
        <f t="shared" si="0"/>
        <v>14000</v>
      </c>
      <c r="M39" s="318" t="s">
        <v>11</v>
      </c>
      <c r="N39" s="720">
        <f t="shared" si="4"/>
        <v>58900</v>
      </c>
      <c r="O39" s="720"/>
      <c r="P39" s="327">
        <v>1.93</v>
      </c>
      <c r="Q39" s="742"/>
      <c r="R39" s="461"/>
      <c r="S39" s="286">
        <f t="shared" si="3"/>
        <v>1.93</v>
      </c>
    </row>
    <row r="40" spans="2:19" ht="15" customHeight="1" x14ac:dyDescent="0.25">
      <c r="B40" s="726"/>
      <c r="C40" s="711"/>
      <c r="D40" s="711"/>
      <c r="E40" s="708"/>
      <c r="F40" s="711"/>
      <c r="G40" s="331" t="s">
        <v>581</v>
      </c>
      <c r="H40" s="310" t="s">
        <v>1062</v>
      </c>
      <c r="I40" s="318">
        <v>6300</v>
      </c>
      <c r="J40" s="318" t="s">
        <v>11</v>
      </c>
      <c r="K40" s="340">
        <v>2</v>
      </c>
      <c r="L40" s="318">
        <f t="shared" si="0"/>
        <v>12600</v>
      </c>
      <c r="M40" s="318" t="s">
        <v>11</v>
      </c>
      <c r="N40" s="720">
        <f t="shared" si="4"/>
        <v>58130</v>
      </c>
      <c r="O40" s="720"/>
      <c r="P40" s="327">
        <v>1.93</v>
      </c>
      <c r="Q40" s="742"/>
      <c r="R40" s="461"/>
      <c r="S40" s="286">
        <f t="shared" si="3"/>
        <v>1.93</v>
      </c>
    </row>
    <row r="41" spans="2:19" ht="15" customHeight="1" x14ac:dyDescent="0.25">
      <c r="B41" s="726"/>
      <c r="C41" s="711"/>
      <c r="D41" s="711"/>
      <c r="E41" s="708"/>
      <c r="F41" s="711"/>
      <c r="G41" s="331" t="s">
        <v>570</v>
      </c>
      <c r="H41" s="310" t="s">
        <v>1063</v>
      </c>
      <c r="I41" s="318">
        <v>8000</v>
      </c>
      <c r="J41" s="318" t="s">
        <v>11</v>
      </c>
      <c r="K41" s="340">
        <v>1</v>
      </c>
      <c r="L41" s="318">
        <f t="shared" si="0"/>
        <v>8000</v>
      </c>
      <c r="M41" s="318" t="s">
        <v>11</v>
      </c>
      <c r="N41" s="720">
        <f t="shared" si="4"/>
        <v>58130</v>
      </c>
      <c r="O41" s="720"/>
      <c r="P41" s="327">
        <v>1.93</v>
      </c>
      <c r="Q41" s="742"/>
      <c r="R41" s="461"/>
      <c r="S41" s="286">
        <f t="shared" si="3"/>
        <v>1.93</v>
      </c>
    </row>
    <row r="42" spans="2:19" ht="15" customHeight="1" thickBot="1" x14ac:dyDescent="0.3">
      <c r="B42" s="726"/>
      <c r="C42" s="711"/>
      <c r="D42" s="711"/>
      <c r="E42" s="708"/>
      <c r="F42" s="711"/>
      <c r="G42" s="331" t="s">
        <v>563</v>
      </c>
      <c r="H42" s="310" t="s">
        <v>1064</v>
      </c>
      <c r="I42" s="318">
        <v>2400</v>
      </c>
      <c r="J42" s="318" t="s">
        <v>11</v>
      </c>
      <c r="K42" s="340">
        <v>9</v>
      </c>
      <c r="L42" s="318">
        <f t="shared" si="0"/>
        <v>21600</v>
      </c>
      <c r="M42" s="318" t="s">
        <v>11</v>
      </c>
      <c r="N42" s="720">
        <f t="shared" si="4"/>
        <v>53630</v>
      </c>
      <c r="O42" s="720"/>
      <c r="P42" s="327">
        <v>1.93</v>
      </c>
      <c r="Q42" s="742"/>
      <c r="R42" s="461"/>
      <c r="S42" s="286">
        <f t="shared" si="3"/>
        <v>1.93</v>
      </c>
    </row>
    <row r="43" spans="2:19" ht="15" customHeight="1" x14ac:dyDescent="0.25">
      <c r="B43" s="716" t="s">
        <v>674</v>
      </c>
      <c r="C43" s="713" t="s">
        <v>676</v>
      </c>
      <c r="D43" s="713" t="s">
        <v>673</v>
      </c>
      <c r="E43" s="737" t="s">
        <v>677</v>
      </c>
      <c r="F43" s="713" t="s">
        <v>678</v>
      </c>
      <c r="G43" s="330" t="s">
        <v>558</v>
      </c>
      <c r="H43" s="313" t="s">
        <v>679</v>
      </c>
      <c r="I43" s="315">
        <v>1350</v>
      </c>
      <c r="J43" s="315">
        <v>3503.87</v>
      </c>
      <c r="K43" s="390">
        <v>2</v>
      </c>
      <c r="L43" s="315">
        <f t="shared" si="0"/>
        <v>2700</v>
      </c>
      <c r="M43" s="315">
        <f t="shared" si="1"/>
        <v>7007.74</v>
      </c>
      <c r="N43" s="719">
        <f>SUM(L43:L46)</f>
        <v>32030</v>
      </c>
      <c r="O43" s="719">
        <f>SUM(M43:M46)</f>
        <v>78429.58</v>
      </c>
      <c r="P43" s="317">
        <f t="shared" si="2"/>
        <v>2.5954592592592594</v>
      </c>
      <c r="Q43" s="722">
        <f>O43/N43</f>
        <v>2.4486287855135811</v>
      </c>
      <c r="R43" s="461"/>
      <c r="S43" s="286">
        <f t="shared" si="3"/>
        <v>2.6</v>
      </c>
    </row>
    <row r="44" spans="2:19" ht="15" customHeight="1" x14ac:dyDescent="0.25">
      <c r="B44" s="717"/>
      <c r="C44" s="714"/>
      <c r="D44" s="714"/>
      <c r="E44" s="738"/>
      <c r="F44" s="714"/>
      <c r="G44" s="331" t="s">
        <v>565</v>
      </c>
      <c r="H44" s="326" t="s">
        <v>680</v>
      </c>
      <c r="I44" s="318">
        <v>1470</v>
      </c>
      <c r="J44" s="318">
        <v>3813.07</v>
      </c>
      <c r="K44" s="340">
        <v>9</v>
      </c>
      <c r="L44" s="318">
        <f t="shared" si="0"/>
        <v>13230</v>
      </c>
      <c r="M44" s="318">
        <f t="shared" si="1"/>
        <v>34317.630000000005</v>
      </c>
      <c r="N44" s="720"/>
      <c r="O44" s="720"/>
      <c r="P44" s="327">
        <f t="shared" si="2"/>
        <v>2.5939251700680273</v>
      </c>
      <c r="Q44" s="723"/>
      <c r="R44" s="461"/>
      <c r="S44" s="286">
        <f t="shared" si="3"/>
        <v>2.59</v>
      </c>
    </row>
    <row r="45" spans="2:19" ht="15" customHeight="1" x14ac:dyDescent="0.25">
      <c r="B45" s="717"/>
      <c r="C45" s="714"/>
      <c r="D45" s="714"/>
      <c r="E45" s="738"/>
      <c r="F45" s="714"/>
      <c r="G45" s="331" t="s">
        <v>565</v>
      </c>
      <c r="H45" s="326" t="s">
        <v>681</v>
      </c>
      <c r="I45" s="318">
        <v>2100</v>
      </c>
      <c r="J45" s="318">
        <v>4942.16</v>
      </c>
      <c r="K45" s="340">
        <v>6</v>
      </c>
      <c r="L45" s="318">
        <f t="shared" si="0"/>
        <v>12600</v>
      </c>
      <c r="M45" s="318">
        <f t="shared" si="1"/>
        <v>29652.959999999999</v>
      </c>
      <c r="N45" s="720"/>
      <c r="O45" s="720"/>
      <c r="P45" s="327">
        <f t="shared" si="2"/>
        <v>2.3534095238095238</v>
      </c>
      <c r="Q45" s="723"/>
      <c r="R45" s="461"/>
      <c r="S45" s="286">
        <f t="shared" si="3"/>
        <v>2.35</v>
      </c>
    </row>
    <row r="46" spans="2:19" ht="15" customHeight="1" thickBot="1" x14ac:dyDescent="0.3">
      <c r="B46" s="717"/>
      <c r="C46" s="714"/>
      <c r="D46" s="714"/>
      <c r="E46" s="738"/>
      <c r="F46" s="714"/>
      <c r="G46" s="331" t="s">
        <v>11</v>
      </c>
      <c r="H46" s="326" t="s">
        <v>682</v>
      </c>
      <c r="I46" s="318">
        <v>3500</v>
      </c>
      <c r="J46" s="318">
        <v>7451.25</v>
      </c>
      <c r="K46" s="340">
        <v>1</v>
      </c>
      <c r="L46" s="318">
        <f t="shared" si="0"/>
        <v>3500</v>
      </c>
      <c r="M46" s="318">
        <f t="shared" si="1"/>
        <v>7451.25</v>
      </c>
      <c r="N46" s="720"/>
      <c r="O46" s="720"/>
      <c r="P46" s="327">
        <f t="shared" si="2"/>
        <v>2.1289285714285713</v>
      </c>
      <c r="Q46" s="723"/>
      <c r="R46" s="461"/>
      <c r="S46" s="286" t="str">
        <f t="shared" si="3"/>
        <v/>
      </c>
    </row>
    <row r="47" spans="2:19" ht="15" customHeight="1" thickBot="1" x14ac:dyDescent="0.3">
      <c r="B47" s="321" t="s">
        <v>674</v>
      </c>
      <c r="C47" s="322" t="s">
        <v>683</v>
      </c>
      <c r="D47" s="323" t="s">
        <v>673</v>
      </c>
      <c r="E47" s="433" t="s">
        <v>684</v>
      </c>
      <c r="F47" s="389">
        <v>44609</v>
      </c>
      <c r="G47" s="330" t="s">
        <v>11</v>
      </c>
      <c r="H47" s="336" t="s">
        <v>685</v>
      </c>
      <c r="I47" s="315" t="s">
        <v>11</v>
      </c>
      <c r="J47" s="315" t="s">
        <v>11</v>
      </c>
      <c r="K47" s="390" t="s">
        <v>11</v>
      </c>
      <c r="L47" s="315" t="s">
        <v>11</v>
      </c>
      <c r="M47" s="315" t="s">
        <v>11</v>
      </c>
      <c r="N47" s="316">
        <v>195629.19</v>
      </c>
      <c r="O47" s="316">
        <v>455000</v>
      </c>
      <c r="P47" s="669">
        <f>O47/N47</f>
        <v>2.3258287784149183</v>
      </c>
      <c r="Q47" s="324"/>
      <c r="R47" s="461"/>
      <c r="S47" s="286" t="str">
        <f t="shared" si="3"/>
        <v/>
      </c>
    </row>
    <row r="48" spans="2:19" ht="15" customHeight="1" x14ac:dyDescent="0.25">
      <c r="B48" s="725" t="s">
        <v>687</v>
      </c>
      <c r="C48" s="710" t="s">
        <v>688</v>
      </c>
      <c r="D48" s="710" t="s">
        <v>686</v>
      </c>
      <c r="E48" s="737" t="s">
        <v>689</v>
      </c>
      <c r="F48" s="704">
        <v>44781</v>
      </c>
      <c r="G48" s="330" t="s">
        <v>578</v>
      </c>
      <c r="H48" s="336" t="s">
        <v>690</v>
      </c>
      <c r="I48" s="315">
        <v>1836.12</v>
      </c>
      <c r="J48" s="315">
        <v>5048.18</v>
      </c>
      <c r="K48" s="390">
        <v>1</v>
      </c>
      <c r="L48" s="315">
        <f t="shared" si="0"/>
        <v>1836.12</v>
      </c>
      <c r="M48" s="315">
        <f t="shared" si="1"/>
        <v>5048.18</v>
      </c>
      <c r="N48" s="719">
        <f>SUM(L48:L49)</f>
        <v>6229.76</v>
      </c>
      <c r="O48" s="719">
        <f>SUM(M48:M49)</f>
        <v>16588.28</v>
      </c>
      <c r="P48" s="317">
        <f>J48/I48</f>
        <v>2.7493736792802217</v>
      </c>
      <c r="Q48" s="741">
        <f>O48/N48</f>
        <v>2.6627478426135194</v>
      </c>
      <c r="R48" s="461"/>
      <c r="S48" s="286">
        <f t="shared" si="3"/>
        <v>2.75</v>
      </c>
    </row>
    <row r="49" spans="2:19" ht="15" customHeight="1" thickBot="1" x14ac:dyDescent="0.3">
      <c r="B49" s="726"/>
      <c r="C49" s="711"/>
      <c r="D49" s="711"/>
      <c r="E49" s="738"/>
      <c r="F49" s="705"/>
      <c r="G49" s="331" t="s">
        <v>579</v>
      </c>
      <c r="H49" s="405" t="s">
        <v>691</v>
      </c>
      <c r="I49" s="319">
        <v>2196.8200000000002</v>
      </c>
      <c r="J49" s="319">
        <v>5770.05</v>
      </c>
      <c r="K49" s="393">
        <v>2</v>
      </c>
      <c r="L49" s="319">
        <f t="shared" si="0"/>
        <v>4393.6400000000003</v>
      </c>
      <c r="M49" s="319">
        <f t="shared" si="1"/>
        <v>11540.1</v>
      </c>
      <c r="N49" s="721">
        <f t="shared" si="4"/>
        <v>53516.15</v>
      </c>
      <c r="O49" s="721"/>
      <c r="P49" s="320">
        <f>J49/I49</f>
        <v>2.626546553654828</v>
      </c>
      <c r="Q49" s="743"/>
      <c r="R49" s="461"/>
      <c r="S49" s="286">
        <f t="shared" si="3"/>
        <v>2.63</v>
      </c>
    </row>
    <row r="50" spans="2:19" ht="15" customHeight="1" x14ac:dyDescent="0.25">
      <c r="B50" s="734" t="s">
        <v>693</v>
      </c>
      <c r="C50" s="728" t="s">
        <v>694</v>
      </c>
      <c r="D50" s="728" t="s">
        <v>692</v>
      </c>
      <c r="E50" s="731" t="s">
        <v>695</v>
      </c>
      <c r="F50" s="728" t="s">
        <v>696</v>
      </c>
      <c r="G50" s="330" t="s">
        <v>579</v>
      </c>
      <c r="H50" s="313" t="s">
        <v>697</v>
      </c>
      <c r="I50" s="315">
        <v>2627.81</v>
      </c>
      <c r="J50" s="315">
        <v>6249.11</v>
      </c>
      <c r="K50" s="390">
        <v>6</v>
      </c>
      <c r="L50" s="315">
        <f t="shared" si="0"/>
        <v>15766.86</v>
      </c>
      <c r="M50" s="315">
        <f>J50*K50</f>
        <v>37494.659999999996</v>
      </c>
      <c r="N50" s="719">
        <f>SUM(L50:L61)</f>
        <v>667430.80000000005</v>
      </c>
      <c r="O50" s="719">
        <f>SUM(M50:M61)</f>
        <v>1332026.06</v>
      </c>
      <c r="P50" s="317">
        <f t="shared" si="2"/>
        <v>2.3780676685148467</v>
      </c>
      <c r="Q50" s="722">
        <f>O50/N50</f>
        <v>1.9957515595624296</v>
      </c>
      <c r="R50" s="461"/>
      <c r="S50" s="286">
        <f t="shared" si="3"/>
        <v>2.38</v>
      </c>
    </row>
    <row r="51" spans="2:19" ht="15" customHeight="1" x14ac:dyDescent="0.25">
      <c r="B51" s="735"/>
      <c r="C51" s="729"/>
      <c r="D51" s="729"/>
      <c r="E51" s="732"/>
      <c r="F51" s="729"/>
      <c r="G51" s="331" t="s">
        <v>579</v>
      </c>
      <c r="H51" s="326" t="s">
        <v>698</v>
      </c>
      <c r="I51" s="318">
        <v>2855.55</v>
      </c>
      <c r="J51" s="318">
        <v>6659.23</v>
      </c>
      <c r="K51" s="340">
        <v>3</v>
      </c>
      <c r="L51" s="318">
        <f t="shared" si="0"/>
        <v>8566.6500000000015</v>
      </c>
      <c r="M51" s="318">
        <f t="shared" si="1"/>
        <v>19977.689999999999</v>
      </c>
      <c r="N51" s="720"/>
      <c r="O51" s="720"/>
      <c r="P51" s="327">
        <f t="shared" si="2"/>
        <v>2.3320306070634373</v>
      </c>
      <c r="Q51" s="723"/>
      <c r="R51" s="461"/>
      <c r="S51" s="286">
        <f t="shared" si="3"/>
        <v>2.33</v>
      </c>
    </row>
    <row r="52" spans="2:19" ht="15" customHeight="1" x14ac:dyDescent="0.25">
      <c r="B52" s="735"/>
      <c r="C52" s="729"/>
      <c r="D52" s="729"/>
      <c r="E52" s="732"/>
      <c r="F52" s="729"/>
      <c r="G52" s="331" t="s">
        <v>579</v>
      </c>
      <c r="H52" s="326" t="s">
        <v>699</v>
      </c>
      <c r="I52" s="318">
        <v>3007.38</v>
      </c>
      <c r="J52" s="318">
        <v>6932.62</v>
      </c>
      <c r="K52" s="340">
        <v>3</v>
      </c>
      <c r="L52" s="318">
        <f t="shared" si="0"/>
        <v>9022.14</v>
      </c>
      <c r="M52" s="318">
        <f t="shared" si="1"/>
        <v>20797.86</v>
      </c>
      <c r="N52" s="720"/>
      <c r="O52" s="720"/>
      <c r="P52" s="327">
        <f t="shared" si="2"/>
        <v>2.3052025350969947</v>
      </c>
      <c r="Q52" s="723"/>
      <c r="R52" s="461"/>
      <c r="S52" s="286">
        <f t="shared" si="3"/>
        <v>2.31</v>
      </c>
    </row>
    <row r="53" spans="2:19" ht="15" customHeight="1" x14ac:dyDescent="0.25">
      <c r="B53" s="735"/>
      <c r="C53" s="729"/>
      <c r="D53" s="729"/>
      <c r="E53" s="732"/>
      <c r="F53" s="729"/>
      <c r="G53" s="331" t="s">
        <v>579</v>
      </c>
      <c r="H53" s="326" t="s">
        <v>700</v>
      </c>
      <c r="I53" s="318">
        <v>2627.81</v>
      </c>
      <c r="J53" s="318">
        <v>6249.11</v>
      </c>
      <c r="K53" s="340">
        <v>6</v>
      </c>
      <c r="L53" s="318">
        <f t="shared" si="0"/>
        <v>15766.86</v>
      </c>
      <c r="M53" s="318">
        <f t="shared" si="1"/>
        <v>37494.659999999996</v>
      </c>
      <c r="N53" s="720"/>
      <c r="O53" s="720"/>
      <c r="P53" s="327">
        <f t="shared" si="2"/>
        <v>2.3780676685148467</v>
      </c>
      <c r="Q53" s="723"/>
      <c r="R53" s="461"/>
      <c r="S53" s="286">
        <f t="shared" si="3"/>
        <v>2.38</v>
      </c>
    </row>
    <row r="54" spans="2:19" ht="15" customHeight="1" x14ac:dyDescent="0.25">
      <c r="B54" s="735"/>
      <c r="C54" s="729"/>
      <c r="D54" s="729"/>
      <c r="E54" s="732"/>
      <c r="F54" s="729"/>
      <c r="G54" s="331" t="s">
        <v>579</v>
      </c>
      <c r="H54" s="326" t="s">
        <v>701</v>
      </c>
      <c r="I54" s="318">
        <v>2855.55</v>
      </c>
      <c r="J54" s="318">
        <v>6659.23</v>
      </c>
      <c r="K54" s="340">
        <v>3</v>
      </c>
      <c r="L54" s="318">
        <f t="shared" si="0"/>
        <v>8566.6500000000015</v>
      </c>
      <c r="M54" s="318">
        <f t="shared" si="1"/>
        <v>19977.689999999999</v>
      </c>
      <c r="N54" s="720"/>
      <c r="O54" s="720"/>
      <c r="P54" s="327">
        <f t="shared" si="2"/>
        <v>2.3320306070634373</v>
      </c>
      <c r="Q54" s="723"/>
      <c r="R54" s="461"/>
      <c r="S54" s="286">
        <f t="shared" si="3"/>
        <v>2.33</v>
      </c>
    </row>
    <row r="55" spans="2:19" ht="15" customHeight="1" x14ac:dyDescent="0.25">
      <c r="B55" s="735"/>
      <c r="C55" s="729"/>
      <c r="D55" s="729"/>
      <c r="E55" s="732"/>
      <c r="F55" s="729"/>
      <c r="G55" s="331" t="s">
        <v>579</v>
      </c>
      <c r="H55" s="326" t="s">
        <v>702</v>
      </c>
      <c r="I55" s="318">
        <v>3007.38</v>
      </c>
      <c r="J55" s="318">
        <v>6932.62</v>
      </c>
      <c r="K55" s="340">
        <v>3</v>
      </c>
      <c r="L55" s="318">
        <f t="shared" si="0"/>
        <v>9022.14</v>
      </c>
      <c r="M55" s="318">
        <f t="shared" si="1"/>
        <v>20797.86</v>
      </c>
      <c r="N55" s="720"/>
      <c r="O55" s="720"/>
      <c r="P55" s="327">
        <f t="shared" si="2"/>
        <v>2.3052025350969947</v>
      </c>
      <c r="Q55" s="723"/>
      <c r="R55" s="461"/>
      <c r="S55" s="286">
        <f t="shared" si="3"/>
        <v>2.31</v>
      </c>
    </row>
    <row r="56" spans="2:19" ht="15" customHeight="1" x14ac:dyDescent="0.25">
      <c r="B56" s="735"/>
      <c r="C56" s="729"/>
      <c r="D56" s="729"/>
      <c r="E56" s="732"/>
      <c r="F56" s="729"/>
      <c r="G56" s="331" t="s">
        <v>578</v>
      </c>
      <c r="H56" s="326" t="s">
        <v>703</v>
      </c>
      <c r="I56" s="318">
        <v>2314.46</v>
      </c>
      <c r="J56" s="318">
        <v>6154.58</v>
      </c>
      <c r="K56" s="340">
        <v>7</v>
      </c>
      <c r="L56" s="318">
        <f t="shared" si="0"/>
        <v>16201.220000000001</v>
      </c>
      <c r="M56" s="318">
        <f t="shared" si="1"/>
        <v>43082.06</v>
      </c>
      <c r="N56" s="720"/>
      <c r="O56" s="720"/>
      <c r="P56" s="327">
        <f t="shared" si="2"/>
        <v>2.6591861600546132</v>
      </c>
      <c r="Q56" s="723"/>
      <c r="R56" s="461"/>
      <c r="S56" s="286">
        <f t="shared" si="3"/>
        <v>2.66</v>
      </c>
    </row>
    <row r="57" spans="2:19" ht="15" customHeight="1" x14ac:dyDescent="0.25">
      <c r="B57" s="735"/>
      <c r="C57" s="729"/>
      <c r="D57" s="729"/>
      <c r="E57" s="732"/>
      <c r="F57" s="729"/>
      <c r="G57" s="331" t="s">
        <v>580</v>
      </c>
      <c r="H57" s="326" t="s">
        <v>704</v>
      </c>
      <c r="I57" s="318">
        <v>3130.93</v>
      </c>
      <c r="J57" s="318">
        <v>7392.85</v>
      </c>
      <c r="K57" s="340">
        <v>8</v>
      </c>
      <c r="L57" s="318">
        <f t="shared" si="0"/>
        <v>25047.439999999999</v>
      </c>
      <c r="M57" s="318">
        <f t="shared" si="1"/>
        <v>59142.8</v>
      </c>
      <c r="N57" s="720"/>
      <c r="O57" s="720"/>
      <c r="P57" s="327">
        <f t="shared" si="2"/>
        <v>2.3612313274330634</v>
      </c>
      <c r="Q57" s="723"/>
      <c r="R57" s="461"/>
      <c r="S57" s="286">
        <f t="shared" si="3"/>
        <v>2.36</v>
      </c>
    </row>
    <row r="58" spans="2:19" ht="15" customHeight="1" x14ac:dyDescent="0.25">
      <c r="B58" s="735"/>
      <c r="C58" s="729"/>
      <c r="D58" s="729"/>
      <c r="E58" s="732"/>
      <c r="F58" s="729"/>
      <c r="G58" s="331" t="s">
        <v>576</v>
      </c>
      <c r="H58" s="326" t="s">
        <v>705</v>
      </c>
      <c r="I58" s="318">
        <v>6192.84</v>
      </c>
      <c r="J58" s="318">
        <v>12230.15</v>
      </c>
      <c r="K58" s="340">
        <v>6</v>
      </c>
      <c r="L58" s="318">
        <f t="shared" si="0"/>
        <v>37157.040000000001</v>
      </c>
      <c r="M58" s="318">
        <f t="shared" si="1"/>
        <v>73380.899999999994</v>
      </c>
      <c r="N58" s="720"/>
      <c r="O58" s="720"/>
      <c r="P58" s="327">
        <f t="shared" si="2"/>
        <v>1.9748855129472098</v>
      </c>
      <c r="Q58" s="723"/>
      <c r="R58" s="461"/>
      <c r="S58" s="286">
        <f t="shared" si="3"/>
        <v>1.97</v>
      </c>
    </row>
    <row r="59" spans="2:19" ht="15" customHeight="1" x14ac:dyDescent="0.25">
      <c r="B59" s="735"/>
      <c r="C59" s="729"/>
      <c r="D59" s="729"/>
      <c r="E59" s="732"/>
      <c r="F59" s="729"/>
      <c r="G59" s="331" t="s">
        <v>577</v>
      </c>
      <c r="H59" s="326" t="s">
        <v>706</v>
      </c>
      <c r="I59" s="318">
        <v>8113.11</v>
      </c>
      <c r="J59" s="318">
        <v>15688.19</v>
      </c>
      <c r="K59" s="340">
        <v>26</v>
      </c>
      <c r="L59" s="318">
        <f t="shared" si="0"/>
        <v>210940.86</v>
      </c>
      <c r="M59" s="318">
        <f t="shared" si="1"/>
        <v>407892.94</v>
      </c>
      <c r="N59" s="720"/>
      <c r="O59" s="720"/>
      <c r="P59" s="327">
        <f t="shared" si="2"/>
        <v>1.9336838770828944</v>
      </c>
      <c r="Q59" s="723"/>
      <c r="R59" s="461"/>
      <c r="S59" s="286">
        <f t="shared" si="3"/>
        <v>1.93</v>
      </c>
    </row>
    <row r="60" spans="2:19" ht="15" customHeight="1" x14ac:dyDescent="0.25">
      <c r="B60" s="735"/>
      <c r="C60" s="729"/>
      <c r="D60" s="729"/>
      <c r="E60" s="732"/>
      <c r="F60" s="729"/>
      <c r="G60" s="331" t="s">
        <v>577</v>
      </c>
      <c r="H60" s="326" t="s">
        <v>707</v>
      </c>
      <c r="I60" s="318">
        <v>10366.92</v>
      </c>
      <c r="J60" s="318">
        <v>19746.900000000001</v>
      </c>
      <c r="K60" s="340">
        <v>26</v>
      </c>
      <c r="L60" s="318">
        <f t="shared" si="0"/>
        <v>269539.92</v>
      </c>
      <c r="M60" s="318">
        <f t="shared" si="1"/>
        <v>513419.4</v>
      </c>
      <c r="N60" s="720"/>
      <c r="O60" s="720"/>
      <c r="P60" s="327">
        <f t="shared" si="2"/>
        <v>1.904799111018509</v>
      </c>
      <c r="Q60" s="723"/>
      <c r="R60" s="461"/>
      <c r="S60" s="286">
        <f t="shared" si="3"/>
        <v>1.9</v>
      </c>
    </row>
    <row r="61" spans="2:19" ht="15" customHeight="1" thickBot="1" x14ac:dyDescent="0.3">
      <c r="B61" s="735"/>
      <c r="C61" s="729"/>
      <c r="D61" s="729"/>
      <c r="E61" s="732"/>
      <c r="F61" s="729"/>
      <c r="G61" s="332" t="s">
        <v>568</v>
      </c>
      <c r="H61" s="326" t="s">
        <v>708</v>
      </c>
      <c r="I61" s="318">
        <v>13944.34</v>
      </c>
      <c r="J61" s="318">
        <v>26189.18</v>
      </c>
      <c r="K61" s="340">
        <v>3</v>
      </c>
      <c r="L61" s="318">
        <f t="shared" si="0"/>
        <v>41833.020000000004</v>
      </c>
      <c r="M61" s="318">
        <f t="shared" si="1"/>
        <v>78567.540000000008</v>
      </c>
      <c r="N61" s="720"/>
      <c r="O61" s="720"/>
      <c r="P61" s="327">
        <f t="shared" si="2"/>
        <v>1.8781225931094623</v>
      </c>
      <c r="Q61" s="723"/>
      <c r="R61" s="461"/>
      <c r="S61" s="286">
        <f t="shared" si="3"/>
        <v>1.88</v>
      </c>
    </row>
    <row r="62" spans="2:19" ht="15" customHeight="1" x14ac:dyDescent="0.25">
      <c r="B62" s="734" t="s">
        <v>693</v>
      </c>
      <c r="C62" s="728" t="s">
        <v>710</v>
      </c>
      <c r="D62" s="728" t="s">
        <v>692</v>
      </c>
      <c r="E62" s="731" t="s">
        <v>709</v>
      </c>
      <c r="F62" s="728">
        <v>44872</v>
      </c>
      <c r="G62" s="331" t="s">
        <v>565</v>
      </c>
      <c r="H62" s="313" t="s">
        <v>711</v>
      </c>
      <c r="I62" s="315">
        <v>3698.66</v>
      </c>
      <c r="J62" s="315">
        <v>7689.29</v>
      </c>
      <c r="K62" s="410">
        <v>87</v>
      </c>
      <c r="L62" s="333">
        <f t="shared" si="0"/>
        <v>321783.42</v>
      </c>
      <c r="M62" s="315">
        <f t="shared" si="1"/>
        <v>668968.23</v>
      </c>
      <c r="N62" s="719">
        <f>SUM(L62:L68)</f>
        <v>454453.06000000006</v>
      </c>
      <c r="O62" s="719">
        <f>SUM(M62:M68)</f>
        <v>929234.21000000008</v>
      </c>
      <c r="P62" s="317">
        <f t="shared" si="2"/>
        <v>2.0789393996744767</v>
      </c>
      <c r="Q62" s="722">
        <f>O62/N62</f>
        <v>2.0447308903586214</v>
      </c>
      <c r="R62" s="461"/>
      <c r="S62" s="286">
        <f t="shared" si="3"/>
        <v>2.08</v>
      </c>
    </row>
    <row r="63" spans="2:19" ht="15" customHeight="1" x14ac:dyDescent="0.25">
      <c r="B63" s="735"/>
      <c r="C63" s="729"/>
      <c r="D63" s="729"/>
      <c r="E63" s="732"/>
      <c r="F63" s="729"/>
      <c r="G63" s="331" t="s">
        <v>566</v>
      </c>
      <c r="H63" s="326" t="s">
        <v>712</v>
      </c>
      <c r="I63" s="318">
        <v>5377.41</v>
      </c>
      <c r="J63" s="318">
        <v>10573.73</v>
      </c>
      <c r="K63" s="328">
        <v>14</v>
      </c>
      <c r="L63" s="334">
        <f t="shared" si="0"/>
        <v>75283.739999999991</v>
      </c>
      <c r="M63" s="318">
        <f t="shared" si="1"/>
        <v>148032.22</v>
      </c>
      <c r="N63" s="720"/>
      <c r="O63" s="720"/>
      <c r="P63" s="327">
        <f t="shared" si="2"/>
        <v>1.9663239366163263</v>
      </c>
      <c r="Q63" s="723"/>
      <c r="R63" s="461"/>
      <c r="S63" s="286">
        <f t="shared" si="3"/>
        <v>1.97</v>
      </c>
    </row>
    <row r="64" spans="2:19" ht="15" customHeight="1" x14ac:dyDescent="0.25">
      <c r="B64" s="735"/>
      <c r="C64" s="729"/>
      <c r="D64" s="729"/>
      <c r="E64" s="732"/>
      <c r="F64" s="729"/>
      <c r="G64" s="331" t="s">
        <v>11</v>
      </c>
      <c r="H64" s="326" t="s">
        <v>713</v>
      </c>
      <c r="I64" s="318">
        <v>6483.53</v>
      </c>
      <c r="J64" s="318">
        <v>12536.71</v>
      </c>
      <c r="K64" s="328">
        <v>2</v>
      </c>
      <c r="L64" s="334">
        <f t="shared" si="0"/>
        <v>12967.06</v>
      </c>
      <c r="M64" s="318">
        <f t="shared" si="1"/>
        <v>25073.42</v>
      </c>
      <c r="N64" s="720"/>
      <c r="O64" s="720"/>
      <c r="P64" s="327">
        <f t="shared" si="2"/>
        <v>1.933624121427679</v>
      </c>
      <c r="Q64" s="723"/>
      <c r="R64" s="461"/>
      <c r="S64" s="286" t="str">
        <f t="shared" si="3"/>
        <v/>
      </c>
    </row>
    <row r="65" spans="2:19" ht="15" customHeight="1" x14ac:dyDescent="0.25">
      <c r="B65" s="735"/>
      <c r="C65" s="729"/>
      <c r="D65" s="729"/>
      <c r="E65" s="732"/>
      <c r="F65" s="729"/>
      <c r="G65" s="331" t="s">
        <v>566</v>
      </c>
      <c r="H65" s="326" t="s">
        <v>714</v>
      </c>
      <c r="I65" s="318">
        <v>4846.1400000000003</v>
      </c>
      <c r="J65" s="318">
        <v>9643.15</v>
      </c>
      <c r="K65" s="328">
        <v>2</v>
      </c>
      <c r="L65" s="334">
        <f t="shared" si="0"/>
        <v>9692.2800000000007</v>
      </c>
      <c r="M65" s="318">
        <f t="shared" si="1"/>
        <v>19286.3</v>
      </c>
      <c r="N65" s="720"/>
      <c r="O65" s="720"/>
      <c r="P65" s="327">
        <f t="shared" si="2"/>
        <v>1.9898620345264477</v>
      </c>
      <c r="Q65" s="723"/>
      <c r="R65" s="461"/>
      <c r="S65" s="286">
        <f t="shared" si="3"/>
        <v>1.99</v>
      </c>
    </row>
    <row r="66" spans="2:19" ht="15" customHeight="1" x14ac:dyDescent="0.25">
      <c r="B66" s="735"/>
      <c r="C66" s="729"/>
      <c r="D66" s="729"/>
      <c r="E66" s="732"/>
      <c r="F66" s="729"/>
      <c r="G66" s="331" t="s">
        <v>11</v>
      </c>
      <c r="H66" s="326" t="s">
        <v>717</v>
      </c>
      <c r="I66" s="318">
        <v>5809.79</v>
      </c>
      <c r="J66" s="318">
        <v>11341.03</v>
      </c>
      <c r="K66" s="328">
        <v>2</v>
      </c>
      <c r="L66" s="334">
        <f t="shared" si="0"/>
        <v>11619.58</v>
      </c>
      <c r="M66" s="318">
        <f t="shared" si="1"/>
        <v>22682.06</v>
      </c>
      <c r="N66" s="720"/>
      <c r="O66" s="720"/>
      <c r="P66" s="327">
        <f t="shared" si="2"/>
        <v>1.9520550656736304</v>
      </c>
      <c r="Q66" s="723"/>
      <c r="R66" s="461"/>
      <c r="S66" s="286" t="str">
        <f t="shared" si="3"/>
        <v/>
      </c>
    </row>
    <row r="67" spans="2:19" ht="15" customHeight="1" x14ac:dyDescent="0.25">
      <c r="B67" s="735"/>
      <c r="C67" s="729"/>
      <c r="D67" s="729"/>
      <c r="E67" s="732"/>
      <c r="F67" s="729"/>
      <c r="G67" s="331" t="s">
        <v>566</v>
      </c>
      <c r="H67" s="326" t="s">
        <v>715</v>
      </c>
      <c r="I67" s="318">
        <v>4582.8500000000004</v>
      </c>
      <c r="J67" s="318">
        <v>9194.82</v>
      </c>
      <c r="K67" s="328">
        <v>2</v>
      </c>
      <c r="L67" s="334">
        <f t="shared" ref="L67:L130" si="5">I67*K67</f>
        <v>9165.7000000000007</v>
      </c>
      <c r="M67" s="318">
        <f t="shared" ref="M67:M120" si="6">J67*K67</f>
        <v>18389.64</v>
      </c>
      <c r="N67" s="720"/>
      <c r="O67" s="720"/>
      <c r="P67" s="327">
        <f t="shared" ref="P67:P120" si="7">J67/I67</f>
        <v>2.0063541246167778</v>
      </c>
      <c r="Q67" s="723"/>
      <c r="R67" s="461"/>
      <c r="S67" s="286">
        <f t="shared" si="3"/>
        <v>2.0099999999999998</v>
      </c>
    </row>
    <row r="68" spans="2:19" ht="15" customHeight="1" thickBot="1" x14ac:dyDescent="0.3">
      <c r="B68" s="735"/>
      <c r="C68" s="729"/>
      <c r="D68" s="729"/>
      <c r="E68" s="732"/>
      <c r="F68" s="729"/>
      <c r="G68" s="331" t="s">
        <v>567</v>
      </c>
      <c r="H68" s="326" t="s">
        <v>716</v>
      </c>
      <c r="I68" s="318">
        <v>6970.64</v>
      </c>
      <c r="J68" s="318">
        <v>13401.17</v>
      </c>
      <c r="K68" s="328">
        <v>2</v>
      </c>
      <c r="L68" s="334">
        <f t="shared" si="5"/>
        <v>13941.28</v>
      </c>
      <c r="M68" s="318">
        <f t="shared" si="6"/>
        <v>26802.34</v>
      </c>
      <c r="N68" s="720"/>
      <c r="O68" s="720"/>
      <c r="P68" s="327">
        <f t="shared" si="7"/>
        <v>1.9225164403842401</v>
      </c>
      <c r="Q68" s="723"/>
      <c r="R68" s="461"/>
      <c r="S68" s="286">
        <f t="shared" ref="S68:S131" si="8">IF(G68&lt;&gt;"-",ROUND(P68,2),"")</f>
        <v>1.92</v>
      </c>
    </row>
    <row r="69" spans="2:19" ht="15" customHeight="1" x14ac:dyDescent="0.25">
      <c r="B69" s="734" t="s">
        <v>116</v>
      </c>
      <c r="C69" s="728" t="s">
        <v>720</v>
      </c>
      <c r="D69" s="728" t="s">
        <v>718</v>
      </c>
      <c r="E69" s="731" t="s">
        <v>719</v>
      </c>
      <c r="F69" s="728">
        <v>44907</v>
      </c>
      <c r="G69" s="330" t="s">
        <v>559</v>
      </c>
      <c r="H69" s="336" t="s">
        <v>559</v>
      </c>
      <c r="I69" s="315">
        <v>1600</v>
      </c>
      <c r="J69" s="315">
        <v>3648</v>
      </c>
      <c r="K69" s="390">
        <v>8</v>
      </c>
      <c r="L69" s="315">
        <f t="shared" si="5"/>
        <v>12800</v>
      </c>
      <c r="M69" s="315">
        <f>J69*K69</f>
        <v>29184</v>
      </c>
      <c r="N69" s="719">
        <f>SUM(L69:L78)</f>
        <v>131578.91999999998</v>
      </c>
      <c r="O69" s="719">
        <f>SUM(M69:M78)</f>
        <v>299999.92000000004</v>
      </c>
      <c r="P69" s="317">
        <f t="shared" si="7"/>
        <v>2.2799999999999998</v>
      </c>
      <c r="Q69" s="722">
        <f>O69/N69</f>
        <v>2.2799998662399728</v>
      </c>
      <c r="R69" s="461"/>
      <c r="S69" s="286">
        <f t="shared" si="8"/>
        <v>2.2799999999999998</v>
      </c>
    </row>
    <row r="70" spans="2:19" ht="15" customHeight="1" x14ac:dyDescent="0.25">
      <c r="B70" s="735"/>
      <c r="C70" s="729"/>
      <c r="D70" s="729"/>
      <c r="E70" s="732"/>
      <c r="F70" s="729"/>
      <c r="G70" s="331" t="s">
        <v>560</v>
      </c>
      <c r="H70" s="338" t="s">
        <v>560</v>
      </c>
      <c r="I70" s="318">
        <v>1798</v>
      </c>
      <c r="J70" s="318">
        <v>4099.4399999999996</v>
      </c>
      <c r="K70" s="340">
        <v>6</v>
      </c>
      <c r="L70" s="318">
        <f t="shared" si="5"/>
        <v>10788</v>
      </c>
      <c r="M70" s="318">
        <f t="shared" si="6"/>
        <v>24596.639999999999</v>
      </c>
      <c r="N70" s="720"/>
      <c r="O70" s="720"/>
      <c r="P70" s="327">
        <f t="shared" si="7"/>
        <v>2.2799999999999998</v>
      </c>
      <c r="Q70" s="723"/>
      <c r="R70" s="461"/>
      <c r="S70" s="286">
        <f t="shared" si="8"/>
        <v>2.2799999999999998</v>
      </c>
    </row>
    <row r="71" spans="2:19" ht="15" customHeight="1" x14ac:dyDescent="0.25">
      <c r="B71" s="735"/>
      <c r="C71" s="729"/>
      <c r="D71" s="729"/>
      <c r="E71" s="732"/>
      <c r="F71" s="729"/>
      <c r="G71" s="331" t="s">
        <v>579</v>
      </c>
      <c r="H71" s="338" t="s">
        <v>579</v>
      </c>
      <c r="I71" s="318">
        <v>1653.3</v>
      </c>
      <c r="J71" s="318">
        <v>3769.52</v>
      </c>
      <c r="K71" s="340">
        <v>2</v>
      </c>
      <c r="L71" s="318">
        <f t="shared" si="5"/>
        <v>3306.6</v>
      </c>
      <c r="M71" s="318">
        <f t="shared" si="6"/>
        <v>7539.04</v>
      </c>
      <c r="N71" s="720"/>
      <c r="O71" s="720"/>
      <c r="P71" s="327">
        <f t="shared" si="7"/>
        <v>2.2799975805963832</v>
      </c>
      <c r="Q71" s="723"/>
      <c r="R71" s="461"/>
      <c r="S71" s="286">
        <f t="shared" si="8"/>
        <v>2.2799999999999998</v>
      </c>
    </row>
    <row r="72" spans="2:19" ht="15" customHeight="1" x14ac:dyDescent="0.25">
      <c r="B72" s="735"/>
      <c r="C72" s="729"/>
      <c r="D72" s="729"/>
      <c r="E72" s="732"/>
      <c r="F72" s="729"/>
      <c r="G72" s="331" t="s">
        <v>564</v>
      </c>
      <c r="H72" s="338" t="s">
        <v>564</v>
      </c>
      <c r="I72" s="318">
        <v>4000.08</v>
      </c>
      <c r="J72" s="318">
        <v>9120.18</v>
      </c>
      <c r="K72" s="340">
        <v>1.5</v>
      </c>
      <c r="L72" s="318">
        <f t="shared" si="5"/>
        <v>6000.12</v>
      </c>
      <c r="M72" s="318">
        <f t="shared" si="6"/>
        <v>13680.27</v>
      </c>
      <c r="N72" s="720"/>
      <c r="O72" s="720"/>
      <c r="P72" s="327">
        <f t="shared" si="7"/>
        <v>2.2799994000120001</v>
      </c>
      <c r="Q72" s="723"/>
      <c r="R72" s="461"/>
      <c r="S72" s="286">
        <f t="shared" si="8"/>
        <v>2.2799999999999998</v>
      </c>
    </row>
    <row r="73" spans="2:19" ht="15" customHeight="1" x14ac:dyDescent="0.25">
      <c r="B73" s="735"/>
      <c r="C73" s="729"/>
      <c r="D73" s="729"/>
      <c r="E73" s="732"/>
      <c r="F73" s="729"/>
      <c r="G73" s="331" t="s">
        <v>566</v>
      </c>
      <c r="H73" s="338" t="s">
        <v>566</v>
      </c>
      <c r="I73" s="318">
        <v>3750</v>
      </c>
      <c r="J73" s="318">
        <v>8550</v>
      </c>
      <c r="K73" s="340">
        <v>9</v>
      </c>
      <c r="L73" s="318">
        <f t="shared" si="5"/>
        <v>33750</v>
      </c>
      <c r="M73" s="318">
        <f t="shared" si="6"/>
        <v>76950</v>
      </c>
      <c r="N73" s="720"/>
      <c r="O73" s="720"/>
      <c r="P73" s="327">
        <f t="shared" si="7"/>
        <v>2.2799999999999998</v>
      </c>
      <c r="Q73" s="723"/>
      <c r="R73" s="461"/>
      <c r="S73" s="286">
        <f t="shared" si="8"/>
        <v>2.2799999999999998</v>
      </c>
    </row>
    <row r="74" spans="2:19" ht="15" customHeight="1" x14ac:dyDescent="0.25">
      <c r="B74" s="735"/>
      <c r="C74" s="729"/>
      <c r="D74" s="729"/>
      <c r="E74" s="732"/>
      <c r="F74" s="729"/>
      <c r="G74" s="331" t="s">
        <v>567</v>
      </c>
      <c r="H74" s="338" t="s">
        <v>567</v>
      </c>
      <c r="I74" s="318">
        <v>4400</v>
      </c>
      <c r="J74" s="318">
        <v>10032</v>
      </c>
      <c r="K74" s="340">
        <v>3</v>
      </c>
      <c r="L74" s="318">
        <f t="shared" si="5"/>
        <v>13200</v>
      </c>
      <c r="M74" s="318">
        <f t="shared" si="6"/>
        <v>30096</v>
      </c>
      <c r="N74" s="720"/>
      <c r="O74" s="720"/>
      <c r="P74" s="327">
        <f t="shared" si="7"/>
        <v>2.2799999999999998</v>
      </c>
      <c r="Q74" s="723"/>
      <c r="R74" s="461"/>
      <c r="S74" s="286">
        <f t="shared" si="8"/>
        <v>2.2799999999999998</v>
      </c>
    </row>
    <row r="75" spans="2:19" ht="15" customHeight="1" x14ac:dyDescent="0.25">
      <c r="B75" s="735"/>
      <c r="C75" s="729"/>
      <c r="D75" s="729"/>
      <c r="E75" s="732"/>
      <c r="F75" s="729"/>
      <c r="G75" s="331" t="s">
        <v>568</v>
      </c>
      <c r="H75" s="338" t="s">
        <v>568</v>
      </c>
      <c r="I75" s="318">
        <v>6122</v>
      </c>
      <c r="J75" s="318">
        <v>13958.16</v>
      </c>
      <c r="K75" s="340">
        <v>1.5</v>
      </c>
      <c r="L75" s="318">
        <f t="shared" si="5"/>
        <v>9183</v>
      </c>
      <c r="M75" s="318">
        <f t="shared" si="6"/>
        <v>20937.239999999998</v>
      </c>
      <c r="N75" s="720"/>
      <c r="O75" s="720"/>
      <c r="P75" s="327">
        <f t="shared" si="7"/>
        <v>2.2799999999999998</v>
      </c>
      <c r="Q75" s="723"/>
      <c r="R75" s="461"/>
      <c r="S75" s="286">
        <f t="shared" si="8"/>
        <v>2.2799999999999998</v>
      </c>
    </row>
    <row r="76" spans="2:19" ht="15" customHeight="1" x14ac:dyDescent="0.25">
      <c r="B76" s="735"/>
      <c r="C76" s="729"/>
      <c r="D76" s="729"/>
      <c r="E76" s="732"/>
      <c r="F76" s="729"/>
      <c r="G76" s="331" t="s">
        <v>576</v>
      </c>
      <c r="H76" s="338" t="s">
        <v>576</v>
      </c>
      <c r="I76" s="318">
        <v>3650.4</v>
      </c>
      <c r="J76" s="318">
        <v>8322.91</v>
      </c>
      <c r="K76" s="340">
        <v>3</v>
      </c>
      <c r="L76" s="318">
        <f t="shared" si="5"/>
        <v>10951.2</v>
      </c>
      <c r="M76" s="318">
        <f t="shared" si="6"/>
        <v>24968.73</v>
      </c>
      <c r="N76" s="720"/>
      <c r="O76" s="720"/>
      <c r="P76" s="327">
        <f t="shared" si="7"/>
        <v>2.2799994521148368</v>
      </c>
      <c r="Q76" s="723"/>
      <c r="R76" s="461"/>
      <c r="S76" s="286">
        <f t="shared" si="8"/>
        <v>2.2799999999999998</v>
      </c>
    </row>
    <row r="77" spans="2:19" ht="15" customHeight="1" x14ac:dyDescent="0.25">
      <c r="B77" s="735"/>
      <c r="C77" s="729"/>
      <c r="D77" s="729"/>
      <c r="E77" s="732"/>
      <c r="F77" s="729"/>
      <c r="G77" s="331" t="s">
        <v>588</v>
      </c>
      <c r="H77" s="338" t="s">
        <v>588</v>
      </c>
      <c r="I77" s="318">
        <v>4200</v>
      </c>
      <c r="J77" s="318">
        <v>9576</v>
      </c>
      <c r="K77" s="340">
        <v>3</v>
      </c>
      <c r="L77" s="318">
        <f t="shared" si="5"/>
        <v>12600</v>
      </c>
      <c r="M77" s="318">
        <f t="shared" si="6"/>
        <v>28728</v>
      </c>
      <c r="N77" s="720"/>
      <c r="O77" s="720"/>
      <c r="P77" s="327">
        <f t="shared" si="7"/>
        <v>2.2799999999999998</v>
      </c>
      <c r="Q77" s="723"/>
      <c r="R77" s="461"/>
      <c r="S77" s="286">
        <f t="shared" si="8"/>
        <v>2.2799999999999998</v>
      </c>
    </row>
    <row r="78" spans="2:19" ht="15" customHeight="1" thickBot="1" x14ac:dyDescent="0.3">
      <c r="B78" s="735"/>
      <c r="C78" s="729"/>
      <c r="D78" s="729"/>
      <c r="E78" s="732"/>
      <c r="F78" s="729"/>
      <c r="G78" s="331" t="s">
        <v>585</v>
      </c>
      <c r="H78" s="338" t="s">
        <v>585</v>
      </c>
      <c r="I78" s="318">
        <v>3800</v>
      </c>
      <c r="J78" s="318">
        <v>8664</v>
      </c>
      <c r="K78" s="340">
        <v>5</v>
      </c>
      <c r="L78" s="318">
        <f t="shared" si="5"/>
        <v>19000</v>
      </c>
      <c r="M78" s="318">
        <f t="shared" si="6"/>
        <v>43320</v>
      </c>
      <c r="N78" s="720"/>
      <c r="O78" s="720"/>
      <c r="P78" s="327">
        <f t="shared" si="7"/>
        <v>2.2799999999999998</v>
      </c>
      <c r="Q78" s="723"/>
      <c r="R78" s="461"/>
      <c r="S78" s="286">
        <f t="shared" si="8"/>
        <v>2.2799999999999998</v>
      </c>
    </row>
    <row r="79" spans="2:19" ht="15" customHeight="1" x14ac:dyDescent="0.25">
      <c r="B79" s="734" t="s">
        <v>722</v>
      </c>
      <c r="C79" s="728" t="s">
        <v>723</v>
      </c>
      <c r="D79" s="728" t="s">
        <v>721</v>
      </c>
      <c r="E79" s="731" t="s">
        <v>724</v>
      </c>
      <c r="F79" s="704">
        <v>44629</v>
      </c>
      <c r="G79" s="337" t="s">
        <v>563</v>
      </c>
      <c r="H79" s="313" t="s">
        <v>725</v>
      </c>
      <c r="I79" s="315">
        <v>2600</v>
      </c>
      <c r="J79" s="315" t="s">
        <v>11</v>
      </c>
      <c r="K79" s="390">
        <v>1</v>
      </c>
      <c r="L79" s="333">
        <f t="shared" si="5"/>
        <v>2600</v>
      </c>
      <c r="M79" s="315" t="s">
        <v>11</v>
      </c>
      <c r="N79" s="719">
        <f>SUM(L79:L83)</f>
        <v>30900</v>
      </c>
      <c r="O79" s="719">
        <v>72051.59</v>
      </c>
      <c r="P79" s="317">
        <v>2.33</v>
      </c>
      <c r="Q79" s="722">
        <f>O79/N79</f>
        <v>2.3317666666666668</v>
      </c>
      <c r="R79" s="462"/>
      <c r="S79" s="286">
        <f t="shared" si="8"/>
        <v>2.33</v>
      </c>
    </row>
    <row r="80" spans="2:19" ht="15" customHeight="1" x14ac:dyDescent="0.25">
      <c r="B80" s="735"/>
      <c r="C80" s="729"/>
      <c r="D80" s="729"/>
      <c r="E80" s="732"/>
      <c r="F80" s="705"/>
      <c r="G80" s="339" t="s">
        <v>563</v>
      </c>
      <c r="H80" s="326" t="s">
        <v>725</v>
      </c>
      <c r="I80" s="318">
        <v>2600</v>
      </c>
      <c r="J80" s="318" t="s">
        <v>11</v>
      </c>
      <c r="K80" s="340">
        <v>3</v>
      </c>
      <c r="L80" s="334">
        <f t="shared" si="5"/>
        <v>7800</v>
      </c>
      <c r="M80" s="318" t="s">
        <v>11</v>
      </c>
      <c r="N80" s="720"/>
      <c r="O80" s="720"/>
      <c r="P80" s="327">
        <v>2.33</v>
      </c>
      <c r="Q80" s="723"/>
      <c r="R80" s="461"/>
      <c r="S80" s="286">
        <f t="shared" si="8"/>
        <v>2.33</v>
      </c>
    </row>
    <row r="81" spans="2:19" ht="15" customHeight="1" x14ac:dyDescent="0.25">
      <c r="B81" s="735"/>
      <c r="C81" s="729"/>
      <c r="D81" s="729"/>
      <c r="E81" s="732"/>
      <c r="F81" s="705"/>
      <c r="G81" s="339" t="s">
        <v>568</v>
      </c>
      <c r="H81" s="326" t="s">
        <v>726</v>
      </c>
      <c r="I81" s="318">
        <v>7000</v>
      </c>
      <c r="J81" s="318" t="s">
        <v>11</v>
      </c>
      <c r="K81" s="340">
        <v>1</v>
      </c>
      <c r="L81" s="334">
        <f t="shared" si="5"/>
        <v>7000</v>
      </c>
      <c r="M81" s="318" t="s">
        <v>11</v>
      </c>
      <c r="N81" s="720"/>
      <c r="O81" s="720"/>
      <c r="P81" s="327">
        <v>2.33</v>
      </c>
      <c r="Q81" s="723"/>
      <c r="R81" s="461"/>
      <c r="S81" s="286">
        <f t="shared" si="8"/>
        <v>2.33</v>
      </c>
    </row>
    <row r="82" spans="2:19" ht="15" customHeight="1" x14ac:dyDescent="0.25">
      <c r="B82" s="735"/>
      <c r="C82" s="729"/>
      <c r="D82" s="729"/>
      <c r="E82" s="732"/>
      <c r="F82" s="705"/>
      <c r="G82" s="339" t="s">
        <v>572</v>
      </c>
      <c r="H82" s="326" t="s">
        <v>727</v>
      </c>
      <c r="I82" s="318">
        <v>4500</v>
      </c>
      <c r="J82" s="318" t="s">
        <v>11</v>
      </c>
      <c r="K82" s="340">
        <v>2</v>
      </c>
      <c r="L82" s="334">
        <f t="shared" si="5"/>
        <v>9000</v>
      </c>
      <c r="M82" s="318" t="s">
        <v>11</v>
      </c>
      <c r="N82" s="720"/>
      <c r="O82" s="720"/>
      <c r="P82" s="327">
        <v>2.33</v>
      </c>
      <c r="Q82" s="723"/>
      <c r="R82" s="461"/>
      <c r="S82" s="286">
        <f t="shared" si="8"/>
        <v>2.33</v>
      </c>
    </row>
    <row r="83" spans="2:19" ht="15" customHeight="1" thickBot="1" x14ac:dyDescent="0.3">
      <c r="B83" s="736"/>
      <c r="C83" s="730"/>
      <c r="D83" s="730"/>
      <c r="E83" s="733"/>
      <c r="F83" s="706"/>
      <c r="G83" s="341" t="s">
        <v>582</v>
      </c>
      <c r="H83" s="314" t="s">
        <v>582</v>
      </c>
      <c r="I83" s="319">
        <v>4500</v>
      </c>
      <c r="J83" s="319" t="s">
        <v>11</v>
      </c>
      <c r="K83" s="393">
        <v>1</v>
      </c>
      <c r="L83" s="335">
        <f t="shared" si="5"/>
        <v>4500</v>
      </c>
      <c r="M83" s="319" t="s">
        <v>11</v>
      </c>
      <c r="N83" s="721"/>
      <c r="O83" s="721"/>
      <c r="P83" s="320">
        <v>2.33</v>
      </c>
      <c r="Q83" s="724"/>
      <c r="R83" s="462"/>
      <c r="S83" s="286">
        <f t="shared" si="8"/>
        <v>2.33</v>
      </c>
    </row>
    <row r="84" spans="2:19" ht="15" customHeight="1" x14ac:dyDescent="0.25">
      <c r="B84" s="725" t="s">
        <v>729</v>
      </c>
      <c r="C84" s="710" t="s">
        <v>730</v>
      </c>
      <c r="D84" s="710" t="s">
        <v>728</v>
      </c>
      <c r="E84" s="707" t="s">
        <v>731</v>
      </c>
      <c r="F84" s="704">
        <v>44831</v>
      </c>
      <c r="G84" s="330" t="s">
        <v>566</v>
      </c>
      <c r="H84" s="313" t="s">
        <v>566</v>
      </c>
      <c r="I84" s="315">
        <v>4475</v>
      </c>
      <c r="J84" s="315">
        <v>10307.879999999999</v>
      </c>
      <c r="K84" s="390">
        <v>1</v>
      </c>
      <c r="L84" s="315">
        <f t="shared" si="5"/>
        <v>4475</v>
      </c>
      <c r="M84" s="315">
        <f t="shared" si="6"/>
        <v>10307.879999999999</v>
      </c>
      <c r="N84" s="719">
        <f>SUM(L84:L86)</f>
        <v>17074.84</v>
      </c>
      <c r="O84" s="719">
        <f>SUM(M84:M86)</f>
        <v>39684.21</v>
      </c>
      <c r="P84" s="317">
        <f t="shared" si="7"/>
        <v>2.3034368715083797</v>
      </c>
      <c r="Q84" s="722">
        <f>O84/N84</f>
        <v>2.3241336375626358</v>
      </c>
      <c r="R84" s="461"/>
      <c r="S84" s="286">
        <f t="shared" si="8"/>
        <v>2.2999999999999998</v>
      </c>
    </row>
    <row r="85" spans="2:19" ht="15" customHeight="1" x14ac:dyDescent="0.25">
      <c r="B85" s="726"/>
      <c r="C85" s="711"/>
      <c r="D85" s="711"/>
      <c r="E85" s="708"/>
      <c r="F85" s="705"/>
      <c r="G85" s="331" t="s">
        <v>563</v>
      </c>
      <c r="H85" s="326" t="s">
        <v>725</v>
      </c>
      <c r="I85" s="318">
        <v>2670.74</v>
      </c>
      <c r="J85" s="318">
        <v>6276.24</v>
      </c>
      <c r="K85" s="340">
        <v>1</v>
      </c>
      <c r="L85" s="318">
        <f t="shared" si="5"/>
        <v>2670.74</v>
      </c>
      <c r="M85" s="318">
        <f t="shared" si="6"/>
        <v>6276.24</v>
      </c>
      <c r="N85" s="720"/>
      <c r="O85" s="720"/>
      <c r="P85" s="327">
        <f t="shared" si="7"/>
        <v>2.3500003744280611</v>
      </c>
      <c r="Q85" s="723"/>
      <c r="R85" s="461"/>
      <c r="S85" s="286">
        <f t="shared" si="8"/>
        <v>2.35</v>
      </c>
    </row>
    <row r="86" spans="2:19" ht="15" customHeight="1" thickBot="1" x14ac:dyDescent="0.3">
      <c r="B86" s="727"/>
      <c r="C86" s="712"/>
      <c r="D86" s="712"/>
      <c r="E86" s="709"/>
      <c r="F86" s="406">
        <v>44826</v>
      </c>
      <c r="G86" s="332" t="s">
        <v>571</v>
      </c>
      <c r="H86" s="314" t="s">
        <v>732</v>
      </c>
      <c r="I86" s="319">
        <v>9929.1</v>
      </c>
      <c r="J86" s="319">
        <v>23100.09</v>
      </c>
      <c r="K86" s="393">
        <v>1</v>
      </c>
      <c r="L86" s="319">
        <f t="shared" si="5"/>
        <v>9929.1</v>
      </c>
      <c r="M86" s="319">
        <f t="shared" si="6"/>
        <v>23100.09</v>
      </c>
      <c r="N86" s="721"/>
      <c r="O86" s="721"/>
      <c r="P86" s="320">
        <f t="shared" si="7"/>
        <v>2.3265039127413361</v>
      </c>
      <c r="Q86" s="724"/>
      <c r="R86" s="461"/>
      <c r="S86" s="286">
        <f t="shared" si="8"/>
        <v>2.33</v>
      </c>
    </row>
    <row r="87" spans="2:19" ht="15" customHeight="1" thickBot="1" x14ac:dyDescent="0.3">
      <c r="B87" s="321" t="s">
        <v>734</v>
      </c>
      <c r="C87" s="322" t="s">
        <v>735</v>
      </c>
      <c r="D87" s="323" t="s">
        <v>733</v>
      </c>
      <c r="E87" s="432" t="s">
        <v>736</v>
      </c>
      <c r="F87" s="389">
        <v>44861</v>
      </c>
      <c r="G87" s="400" t="s">
        <v>577</v>
      </c>
      <c r="H87" s="407" t="s">
        <v>737</v>
      </c>
      <c r="I87" s="397">
        <v>8800</v>
      </c>
      <c r="J87" s="397">
        <v>25781.21</v>
      </c>
      <c r="K87" s="411">
        <v>2</v>
      </c>
      <c r="L87" s="397">
        <f t="shared" si="5"/>
        <v>17600</v>
      </c>
      <c r="M87" s="397">
        <f t="shared" si="6"/>
        <v>51562.42</v>
      </c>
      <c r="N87" s="398">
        <f>SUM(L87)</f>
        <v>17600</v>
      </c>
      <c r="O87" s="398">
        <f>SUM(M87)</f>
        <v>51562.42</v>
      </c>
      <c r="P87" s="408">
        <f t="shared" si="7"/>
        <v>2.9296829545454544</v>
      </c>
      <c r="Q87" s="399">
        <f>O87/N87</f>
        <v>2.9296829545454544</v>
      </c>
      <c r="R87" s="461"/>
      <c r="S87" s="286">
        <f t="shared" si="8"/>
        <v>2.93</v>
      </c>
    </row>
    <row r="88" spans="2:19" ht="15" customHeight="1" x14ac:dyDescent="0.25">
      <c r="B88" s="716" t="s">
        <v>740</v>
      </c>
      <c r="C88" s="713" t="s">
        <v>741</v>
      </c>
      <c r="D88" s="713" t="s">
        <v>739</v>
      </c>
      <c r="E88" s="737" t="s">
        <v>742</v>
      </c>
      <c r="F88" s="739" t="s">
        <v>743</v>
      </c>
      <c r="G88" s="337" t="s">
        <v>559</v>
      </c>
      <c r="H88" s="313" t="s">
        <v>738</v>
      </c>
      <c r="I88" s="315">
        <v>2000</v>
      </c>
      <c r="J88" s="315">
        <v>5185.3500000000004</v>
      </c>
      <c r="K88" s="390">
        <v>1</v>
      </c>
      <c r="L88" s="315">
        <f t="shared" si="5"/>
        <v>2000</v>
      </c>
      <c r="M88" s="315">
        <f t="shared" si="6"/>
        <v>5185.3500000000004</v>
      </c>
      <c r="N88" s="719">
        <f>SUM(L88:L91)</f>
        <v>2987.59</v>
      </c>
      <c r="O88" s="719">
        <f>SUM(M88:M91)</f>
        <v>7437.0550000000003</v>
      </c>
      <c r="P88" s="317">
        <f t="shared" si="7"/>
        <v>2.5926750000000003</v>
      </c>
      <c r="Q88" s="722">
        <f>O88/N88</f>
        <v>2.4893158030385694</v>
      </c>
      <c r="R88" s="461"/>
      <c r="S88" s="286">
        <f t="shared" si="8"/>
        <v>2.59</v>
      </c>
    </row>
    <row r="89" spans="2:19" ht="15" customHeight="1" x14ac:dyDescent="0.25">
      <c r="B89" s="717"/>
      <c r="C89" s="714"/>
      <c r="D89" s="714"/>
      <c r="E89" s="738"/>
      <c r="F89" s="740"/>
      <c r="G89" s="339" t="s">
        <v>574</v>
      </c>
      <c r="H89" s="326" t="s">
        <v>574</v>
      </c>
      <c r="I89" s="318">
        <v>3680</v>
      </c>
      <c r="J89" s="318">
        <v>8390.4</v>
      </c>
      <c r="K89" s="340">
        <v>0.1</v>
      </c>
      <c r="L89" s="318">
        <f t="shared" si="5"/>
        <v>368</v>
      </c>
      <c r="M89" s="318">
        <f t="shared" si="6"/>
        <v>839.04</v>
      </c>
      <c r="N89" s="720"/>
      <c r="O89" s="720"/>
      <c r="P89" s="327">
        <f t="shared" si="7"/>
        <v>2.2799999999999998</v>
      </c>
      <c r="Q89" s="723"/>
      <c r="R89" s="461"/>
      <c r="S89" s="286">
        <f t="shared" si="8"/>
        <v>2.2799999999999998</v>
      </c>
    </row>
    <row r="90" spans="2:19" ht="15" customHeight="1" x14ac:dyDescent="0.25">
      <c r="B90" s="717"/>
      <c r="C90" s="714"/>
      <c r="D90" s="714"/>
      <c r="E90" s="738"/>
      <c r="F90" s="740"/>
      <c r="G90" s="339" t="s">
        <v>576</v>
      </c>
      <c r="H90" s="326" t="s">
        <v>576</v>
      </c>
      <c r="I90" s="318">
        <v>3820</v>
      </c>
      <c r="J90" s="318">
        <v>8709.6</v>
      </c>
      <c r="K90" s="340">
        <v>0.1</v>
      </c>
      <c r="L90" s="318">
        <f t="shared" si="5"/>
        <v>382</v>
      </c>
      <c r="M90" s="318">
        <f t="shared" si="6"/>
        <v>870.96</v>
      </c>
      <c r="N90" s="720"/>
      <c r="O90" s="720"/>
      <c r="P90" s="327">
        <f t="shared" si="7"/>
        <v>2.2800000000000002</v>
      </c>
      <c r="Q90" s="723"/>
      <c r="R90" s="461"/>
      <c r="S90" s="286">
        <f t="shared" si="8"/>
        <v>2.2799999999999998</v>
      </c>
    </row>
    <row r="91" spans="2:19" ht="15" customHeight="1" thickBot="1" x14ac:dyDescent="0.3">
      <c r="B91" s="717"/>
      <c r="C91" s="714"/>
      <c r="D91" s="714"/>
      <c r="E91" s="738"/>
      <c r="F91" s="740"/>
      <c r="G91" s="341" t="s">
        <v>566</v>
      </c>
      <c r="H91" s="314" t="s">
        <v>566</v>
      </c>
      <c r="I91" s="319">
        <v>2375.9</v>
      </c>
      <c r="J91" s="319">
        <v>5417.05</v>
      </c>
      <c r="K91" s="393">
        <v>0.1</v>
      </c>
      <c r="L91" s="319">
        <f t="shared" si="5"/>
        <v>237.59000000000003</v>
      </c>
      <c r="M91" s="319">
        <f t="shared" si="6"/>
        <v>541.70500000000004</v>
      </c>
      <c r="N91" s="721"/>
      <c r="O91" s="721"/>
      <c r="P91" s="320">
        <f t="shared" si="7"/>
        <v>2.2799991582137293</v>
      </c>
      <c r="Q91" s="724"/>
      <c r="R91" s="461"/>
      <c r="S91" s="286">
        <f t="shared" si="8"/>
        <v>2.2799999999999998</v>
      </c>
    </row>
    <row r="92" spans="2:19" ht="15" customHeight="1" x14ac:dyDescent="0.25">
      <c r="B92" s="734" t="s">
        <v>745</v>
      </c>
      <c r="C92" s="728" t="s">
        <v>723</v>
      </c>
      <c r="D92" s="728" t="s">
        <v>744</v>
      </c>
      <c r="E92" s="731" t="s">
        <v>746</v>
      </c>
      <c r="F92" s="704">
        <v>44601</v>
      </c>
      <c r="G92" s="337" t="s">
        <v>11</v>
      </c>
      <c r="H92" s="313" t="s">
        <v>747</v>
      </c>
      <c r="I92" s="315">
        <v>4000</v>
      </c>
      <c r="J92" s="315">
        <v>7968.8</v>
      </c>
      <c r="K92" s="390">
        <v>2</v>
      </c>
      <c r="L92" s="315">
        <f t="shared" si="5"/>
        <v>8000</v>
      </c>
      <c r="M92" s="315">
        <f t="shared" si="6"/>
        <v>15937.6</v>
      </c>
      <c r="N92" s="719">
        <f>SUM(L92:L106)</f>
        <v>109233.6376</v>
      </c>
      <c r="O92" s="719">
        <f>SUM(M92:M106)</f>
        <v>267852.13080000004</v>
      </c>
      <c r="P92" s="317">
        <f>J92/I92</f>
        <v>1.9922</v>
      </c>
      <c r="Q92" s="722">
        <f>O92/N92</f>
        <v>2.4521030031137592</v>
      </c>
      <c r="R92" s="461"/>
      <c r="S92" s="286" t="str">
        <f t="shared" si="8"/>
        <v/>
      </c>
    </row>
    <row r="93" spans="2:19" ht="15" customHeight="1" x14ac:dyDescent="0.25">
      <c r="B93" s="735"/>
      <c r="C93" s="729"/>
      <c r="D93" s="729"/>
      <c r="E93" s="732"/>
      <c r="F93" s="705"/>
      <c r="G93" s="339" t="s">
        <v>11</v>
      </c>
      <c r="H93" s="326" t="s">
        <v>748</v>
      </c>
      <c r="I93" s="318">
        <v>4400</v>
      </c>
      <c r="J93" s="318">
        <v>8489.6299999999992</v>
      </c>
      <c r="K93" s="340">
        <v>2</v>
      </c>
      <c r="L93" s="318">
        <f t="shared" si="5"/>
        <v>8800</v>
      </c>
      <c r="M93" s="318">
        <f t="shared" si="6"/>
        <v>16979.259999999998</v>
      </c>
      <c r="N93" s="720"/>
      <c r="O93" s="720"/>
      <c r="P93" s="327">
        <f t="shared" si="7"/>
        <v>1.9294613636363636</v>
      </c>
      <c r="Q93" s="723"/>
      <c r="R93" s="461"/>
      <c r="S93" s="286" t="str">
        <f t="shared" si="8"/>
        <v/>
      </c>
    </row>
    <row r="94" spans="2:19" ht="15" customHeight="1" x14ac:dyDescent="0.25">
      <c r="B94" s="735"/>
      <c r="C94" s="729"/>
      <c r="D94" s="729"/>
      <c r="E94" s="732"/>
      <c r="F94" s="705"/>
      <c r="G94" s="339" t="s">
        <v>558</v>
      </c>
      <c r="H94" s="326" t="s">
        <v>749</v>
      </c>
      <c r="I94" s="318">
        <v>1319.17</v>
      </c>
      <c r="J94" s="318">
        <v>4269.17</v>
      </c>
      <c r="K94" s="340">
        <v>1</v>
      </c>
      <c r="L94" s="318">
        <f t="shared" si="5"/>
        <v>1319.17</v>
      </c>
      <c r="M94" s="318">
        <f t="shared" si="6"/>
        <v>4269.17</v>
      </c>
      <c r="N94" s="720"/>
      <c r="O94" s="720"/>
      <c r="P94" s="327">
        <f t="shared" si="7"/>
        <v>3.2362546146440563</v>
      </c>
      <c r="Q94" s="723"/>
      <c r="R94" s="461"/>
      <c r="S94" s="286">
        <f t="shared" si="8"/>
        <v>3.24</v>
      </c>
    </row>
    <row r="95" spans="2:19" ht="15" customHeight="1" x14ac:dyDescent="0.25">
      <c r="B95" s="735"/>
      <c r="C95" s="729"/>
      <c r="D95" s="729"/>
      <c r="E95" s="732"/>
      <c r="F95" s="705"/>
      <c r="G95" s="339" t="s">
        <v>558</v>
      </c>
      <c r="H95" s="326" t="s">
        <v>750</v>
      </c>
      <c r="I95" s="318">
        <v>1191.48</v>
      </c>
      <c r="J95" s="318">
        <v>3998.54</v>
      </c>
      <c r="K95" s="340">
        <v>7</v>
      </c>
      <c r="L95" s="318">
        <f t="shared" si="5"/>
        <v>8340.36</v>
      </c>
      <c r="M95" s="318">
        <f t="shared" si="6"/>
        <v>27989.78</v>
      </c>
      <c r="N95" s="720"/>
      <c r="O95" s="720"/>
      <c r="P95" s="327">
        <f t="shared" si="7"/>
        <v>3.3559438681303924</v>
      </c>
      <c r="Q95" s="723"/>
      <c r="R95" s="461"/>
      <c r="S95" s="286">
        <f t="shared" si="8"/>
        <v>3.36</v>
      </c>
    </row>
    <row r="96" spans="2:19" ht="15" customHeight="1" x14ac:dyDescent="0.25">
      <c r="B96" s="735"/>
      <c r="C96" s="729"/>
      <c r="D96" s="729"/>
      <c r="E96" s="732"/>
      <c r="F96" s="705"/>
      <c r="G96" s="339" t="s">
        <v>558</v>
      </c>
      <c r="H96" s="326" t="s">
        <v>751</v>
      </c>
      <c r="I96" s="318">
        <v>1191.48</v>
      </c>
      <c r="J96" s="318">
        <v>3208.33</v>
      </c>
      <c r="K96" s="340">
        <v>2</v>
      </c>
      <c r="L96" s="318">
        <f t="shared" si="5"/>
        <v>2382.96</v>
      </c>
      <c r="M96" s="318">
        <f t="shared" si="6"/>
        <v>6416.66</v>
      </c>
      <c r="N96" s="720"/>
      <c r="O96" s="720"/>
      <c r="P96" s="327">
        <f t="shared" si="7"/>
        <v>2.6927266928525868</v>
      </c>
      <c r="Q96" s="723"/>
      <c r="R96" s="461"/>
      <c r="S96" s="286">
        <f t="shared" si="8"/>
        <v>2.69</v>
      </c>
    </row>
    <row r="97" spans="2:20" ht="15" customHeight="1" x14ac:dyDescent="0.25">
      <c r="B97" s="735"/>
      <c r="C97" s="729"/>
      <c r="D97" s="729"/>
      <c r="E97" s="732"/>
      <c r="F97" s="705"/>
      <c r="G97" s="339" t="s">
        <v>558</v>
      </c>
      <c r="H97" s="326" t="s">
        <v>752</v>
      </c>
      <c r="I97" s="318">
        <v>1191.48</v>
      </c>
      <c r="J97" s="318">
        <v>3177.08</v>
      </c>
      <c r="K97" s="340">
        <v>4</v>
      </c>
      <c r="L97" s="318">
        <f t="shared" si="5"/>
        <v>4765.92</v>
      </c>
      <c r="M97" s="318">
        <f t="shared" si="6"/>
        <v>12708.32</v>
      </c>
      <c r="N97" s="720"/>
      <c r="O97" s="720"/>
      <c r="P97" s="327">
        <f t="shared" si="7"/>
        <v>2.6664988082049215</v>
      </c>
      <c r="Q97" s="723"/>
      <c r="R97" s="461"/>
      <c r="S97" s="286">
        <f t="shared" si="8"/>
        <v>2.67</v>
      </c>
    </row>
    <row r="98" spans="2:20" ht="15" customHeight="1" x14ac:dyDescent="0.25">
      <c r="B98" s="735"/>
      <c r="C98" s="729"/>
      <c r="D98" s="729"/>
      <c r="E98" s="732"/>
      <c r="F98" s="705"/>
      <c r="G98" s="339" t="s">
        <v>558</v>
      </c>
      <c r="H98" s="326" t="s">
        <v>753</v>
      </c>
      <c r="I98" s="318">
        <v>1191.48</v>
      </c>
      <c r="J98" s="318">
        <v>3215.28</v>
      </c>
      <c r="K98" s="340">
        <v>6</v>
      </c>
      <c r="L98" s="318">
        <f t="shared" si="5"/>
        <v>7148.88</v>
      </c>
      <c r="M98" s="318">
        <f t="shared" si="6"/>
        <v>19291.68</v>
      </c>
      <c r="N98" s="720"/>
      <c r="O98" s="720"/>
      <c r="P98" s="327">
        <f t="shared" si="7"/>
        <v>2.6985597743982277</v>
      </c>
      <c r="Q98" s="723"/>
      <c r="R98" s="461"/>
      <c r="S98" s="286">
        <f t="shared" si="8"/>
        <v>2.7</v>
      </c>
    </row>
    <row r="99" spans="2:20" ht="15" customHeight="1" x14ac:dyDescent="0.25">
      <c r="B99" s="735"/>
      <c r="C99" s="729"/>
      <c r="D99" s="729"/>
      <c r="E99" s="732"/>
      <c r="F99" s="705"/>
      <c r="G99" s="339" t="s">
        <v>558</v>
      </c>
      <c r="H99" s="326" t="s">
        <v>754</v>
      </c>
      <c r="I99" s="318">
        <v>1191.48</v>
      </c>
      <c r="J99" s="318">
        <v>3312.5</v>
      </c>
      <c r="K99" s="340">
        <v>2</v>
      </c>
      <c r="L99" s="318">
        <f t="shared" si="5"/>
        <v>2382.96</v>
      </c>
      <c r="M99" s="318">
        <f t="shared" si="6"/>
        <v>6625</v>
      </c>
      <c r="N99" s="720"/>
      <c r="O99" s="720"/>
      <c r="P99" s="327">
        <f t="shared" si="7"/>
        <v>2.7801557726524995</v>
      </c>
      <c r="Q99" s="723"/>
      <c r="R99" s="461"/>
      <c r="S99" s="286">
        <f t="shared" si="8"/>
        <v>2.78</v>
      </c>
    </row>
    <row r="100" spans="2:20" ht="15" customHeight="1" x14ac:dyDescent="0.25">
      <c r="B100" s="735"/>
      <c r="C100" s="729"/>
      <c r="D100" s="729"/>
      <c r="E100" s="732"/>
      <c r="F100" s="705"/>
      <c r="G100" s="339" t="s">
        <v>558</v>
      </c>
      <c r="H100" s="326" t="s">
        <v>755</v>
      </c>
      <c r="I100" s="318">
        <v>1191.48</v>
      </c>
      <c r="J100" s="318">
        <v>3155.34</v>
      </c>
      <c r="K100" s="340">
        <v>4.12</v>
      </c>
      <c r="L100" s="318">
        <f t="shared" si="5"/>
        <v>4908.8976000000002</v>
      </c>
      <c r="M100" s="318">
        <f t="shared" si="6"/>
        <v>13000.000800000002</v>
      </c>
      <c r="N100" s="720"/>
      <c r="O100" s="720"/>
      <c r="P100" s="327">
        <f t="shared" si="7"/>
        <v>2.6482525934132339</v>
      </c>
      <c r="Q100" s="723"/>
      <c r="R100" s="461"/>
      <c r="S100" s="286">
        <f t="shared" si="8"/>
        <v>2.65</v>
      </c>
    </row>
    <row r="101" spans="2:20" ht="15" customHeight="1" x14ac:dyDescent="0.25">
      <c r="B101" s="735"/>
      <c r="C101" s="729"/>
      <c r="D101" s="729"/>
      <c r="E101" s="732"/>
      <c r="F101" s="705"/>
      <c r="G101" s="339" t="s">
        <v>559</v>
      </c>
      <c r="H101" s="326" t="s">
        <v>756</v>
      </c>
      <c r="I101" s="318">
        <v>1723.79</v>
      </c>
      <c r="J101" s="318">
        <v>3995.11</v>
      </c>
      <c r="K101" s="340">
        <v>1</v>
      </c>
      <c r="L101" s="318">
        <f t="shared" si="5"/>
        <v>1723.79</v>
      </c>
      <c r="M101" s="318">
        <f t="shared" si="6"/>
        <v>3995.11</v>
      </c>
      <c r="N101" s="720"/>
      <c r="O101" s="720"/>
      <c r="P101" s="327">
        <f t="shared" si="7"/>
        <v>2.3176314980363037</v>
      </c>
      <c r="Q101" s="723"/>
      <c r="R101" s="461"/>
      <c r="S101" s="286">
        <f t="shared" si="8"/>
        <v>2.3199999999999998</v>
      </c>
    </row>
    <row r="102" spans="2:20" ht="15" customHeight="1" x14ac:dyDescent="0.25">
      <c r="B102" s="735"/>
      <c r="C102" s="729"/>
      <c r="D102" s="729"/>
      <c r="E102" s="732"/>
      <c r="F102" s="705"/>
      <c r="G102" s="339" t="s">
        <v>562</v>
      </c>
      <c r="H102" s="326" t="s">
        <v>757</v>
      </c>
      <c r="I102" s="318">
        <v>1723.79</v>
      </c>
      <c r="J102" s="318">
        <v>3815.37</v>
      </c>
      <c r="K102" s="340">
        <v>1</v>
      </c>
      <c r="L102" s="318">
        <f t="shared" si="5"/>
        <v>1723.79</v>
      </c>
      <c r="M102" s="318">
        <f t="shared" si="6"/>
        <v>3815.37</v>
      </c>
      <c r="N102" s="720"/>
      <c r="O102" s="720"/>
      <c r="P102" s="327">
        <f t="shared" si="7"/>
        <v>2.2133612563015217</v>
      </c>
      <c r="Q102" s="723"/>
      <c r="R102" s="461"/>
      <c r="S102" s="286">
        <f t="shared" si="8"/>
        <v>2.21</v>
      </c>
    </row>
    <row r="103" spans="2:20" ht="15" customHeight="1" x14ac:dyDescent="0.25">
      <c r="B103" s="735"/>
      <c r="C103" s="729"/>
      <c r="D103" s="729"/>
      <c r="E103" s="732"/>
      <c r="F103" s="705"/>
      <c r="G103" s="339" t="s">
        <v>558</v>
      </c>
      <c r="H103" s="326" t="s">
        <v>758</v>
      </c>
      <c r="I103" s="318">
        <v>1389.82</v>
      </c>
      <c r="J103" s="318">
        <v>3590.17</v>
      </c>
      <c r="K103" s="340">
        <v>4</v>
      </c>
      <c r="L103" s="318">
        <f t="shared" si="5"/>
        <v>5559.28</v>
      </c>
      <c r="M103" s="318">
        <f t="shared" si="6"/>
        <v>14360.68</v>
      </c>
      <c r="N103" s="720"/>
      <c r="O103" s="720"/>
      <c r="P103" s="327">
        <f t="shared" si="7"/>
        <v>2.583190629002317</v>
      </c>
      <c r="Q103" s="723"/>
      <c r="R103" s="461"/>
      <c r="S103" s="286">
        <f t="shared" si="8"/>
        <v>2.58</v>
      </c>
    </row>
    <row r="104" spans="2:20" ht="15" customHeight="1" x14ac:dyDescent="0.25">
      <c r="B104" s="735"/>
      <c r="C104" s="729"/>
      <c r="D104" s="729"/>
      <c r="E104" s="732"/>
      <c r="F104" s="705"/>
      <c r="G104" s="339" t="s">
        <v>561</v>
      </c>
      <c r="H104" s="326" t="s">
        <v>759</v>
      </c>
      <c r="I104" s="318">
        <v>1389.82</v>
      </c>
      <c r="J104" s="318">
        <v>3428.64</v>
      </c>
      <c r="K104" s="340">
        <v>1.5</v>
      </c>
      <c r="L104" s="318">
        <f t="shared" si="5"/>
        <v>2084.73</v>
      </c>
      <c r="M104" s="318">
        <f t="shared" si="6"/>
        <v>5142.96</v>
      </c>
      <c r="N104" s="720"/>
      <c r="O104" s="720"/>
      <c r="P104" s="327">
        <f t="shared" si="7"/>
        <v>2.4669669453598306</v>
      </c>
      <c r="Q104" s="723"/>
      <c r="R104" s="461"/>
      <c r="S104" s="286">
        <f t="shared" si="8"/>
        <v>2.4700000000000002</v>
      </c>
    </row>
    <row r="105" spans="2:20" ht="15" customHeight="1" x14ac:dyDescent="0.25">
      <c r="B105" s="735"/>
      <c r="C105" s="729"/>
      <c r="D105" s="729"/>
      <c r="E105" s="732"/>
      <c r="F105" s="705"/>
      <c r="G105" s="339" t="s">
        <v>559</v>
      </c>
      <c r="H105" s="326" t="s">
        <v>760</v>
      </c>
      <c r="I105" s="318">
        <v>1935.96</v>
      </c>
      <c r="J105" s="318">
        <v>5239.63</v>
      </c>
      <c r="K105" s="340">
        <v>2</v>
      </c>
      <c r="L105" s="318">
        <f t="shared" si="5"/>
        <v>3871.92</v>
      </c>
      <c r="M105" s="318">
        <f t="shared" si="6"/>
        <v>10479.26</v>
      </c>
      <c r="N105" s="720"/>
      <c r="O105" s="720"/>
      <c r="P105" s="327">
        <f t="shared" si="7"/>
        <v>2.7064763734787909</v>
      </c>
      <c r="Q105" s="723"/>
      <c r="R105" s="461"/>
      <c r="S105" s="286">
        <f t="shared" si="8"/>
        <v>2.71</v>
      </c>
    </row>
    <row r="106" spans="2:20" ht="15" customHeight="1" thickBot="1" x14ac:dyDescent="0.3">
      <c r="B106" s="736"/>
      <c r="C106" s="730"/>
      <c r="D106" s="730"/>
      <c r="E106" s="733"/>
      <c r="F106" s="706"/>
      <c r="G106" s="339" t="s">
        <v>559</v>
      </c>
      <c r="H106" s="326" t="s">
        <v>761</v>
      </c>
      <c r="I106" s="318">
        <v>1777.73</v>
      </c>
      <c r="J106" s="318">
        <v>4109.28</v>
      </c>
      <c r="K106" s="340">
        <v>26</v>
      </c>
      <c r="L106" s="318">
        <f t="shared" si="5"/>
        <v>46220.98</v>
      </c>
      <c r="M106" s="318">
        <f t="shared" si="6"/>
        <v>106841.28</v>
      </c>
      <c r="N106" s="720"/>
      <c r="O106" s="720"/>
      <c r="P106" s="327">
        <f>J106/I106</f>
        <v>2.3115321224257901</v>
      </c>
      <c r="Q106" s="723"/>
      <c r="R106" s="462"/>
      <c r="S106" s="286">
        <f t="shared" si="8"/>
        <v>2.31</v>
      </c>
    </row>
    <row r="107" spans="2:20" ht="15" customHeight="1" x14ac:dyDescent="0.25">
      <c r="B107" s="716" t="s">
        <v>763</v>
      </c>
      <c r="C107" s="713" t="s">
        <v>121</v>
      </c>
      <c r="D107" s="710" t="s">
        <v>773</v>
      </c>
      <c r="E107" s="707" t="s">
        <v>764</v>
      </c>
      <c r="F107" s="728">
        <v>44851</v>
      </c>
      <c r="G107" s="330" t="s">
        <v>564</v>
      </c>
      <c r="H107" s="313" t="s">
        <v>564</v>
      </c>
      <c r="I107" s="315">
        <v>9632.9599999999991</v>
      </c>
      <c r="J107" s="315">
        <v>19054.11</v>
      </c>
      <c r="K107" s="410">
        <v>1</v>
      </c>
      <c r="L107" s="333">
        <f t="shared" si="5"/>
        <v>9632.9599999999991</v>
      </c>
      <c r="M107" s="315">
        <f t="shared" si="6"/>
        <v>19054.11</v>
      </c>
      <c r="N107" s="719">
        <f>SUM(L107:L120)</f>
        <v>156950.4835</v>
      </c>
      <c r="O107" s="719">
        <f>SUM(M107:M120)</f>
        <v>337912.45750000002</v>
      </c>
      <c r="P107" s="317">
        <v>2.23</v>
      </c>
      <c r="Q107" s="722">
        <f>O107/N107</f>
        <v>2.1529876809841113</v>
      </c>
      <c r="R107" s="670"/>
      <c r="S107" s="287">
        <f t="shared" si="8"/>
        <v>2.23</v>
      </c>
      <c r="T107" s="464"/>
    </row>
    <row r="108" spans="2:20" ht="15" customHeight="1" x14ac:dyDescent="0.25">
      <c r="B108" s="717"/>
      <c r="C108" s="714"/>
      <c r="D108" s="711"/>
      <c r="E108" s="708"/>
      <c r="F108" s="729"/>
      <c r="G108" s="331" t="s">
        <v>560</v>
      </c>
      <c r="H108" s="326" t="s">
        <v>765</v>
      </c>
      <c r="I108" s="318">
        <v>2635.52</v>
      </c>
      <c r="J108" s="318">
        <v>11745.75</v>
      </c>
      <c r="K108" s="328">
        <v>2</v>
      </c>
      <c r="L108" s="334">
        <f t="shared" si="5"/>
        <v>5271.04</v>
      </c>
      <c r="M108" s="318">
        <f t="shared" si="6"/>
        <v>23491.5</v>
      </c>
      <c r="N108" s="720"/>
      <c r="O108" s="720"/>
      <c r="P108" s="327">
        <v>2.23</v>
      </c>
      <c r="Q108" s="723"/>
      <c r="R108" s="670"/>
      <c r="S108" s="287">
        <f t="shared" si="8"/>
        <v>2.23</v>
      </c>
      <c r="T108" s="464"/>
    </row>
    <row r="109" spans="2:20" ht="15" customHeight="1" x14ac:dyDescent="0.25">
      <c r="B109" s="717"/>
      <c r="C109" s="714"/>
      <c r="D109" s="711"/>
      <c r="E109" s="708"/>
      <c r="F109" s="729"/>
      <c r="G109" s="331" t="s">
        <v>563</v>
      </c>
      <c r="H109" s="326" t="s">
        <v>766</v>
      </c>
      <c r="I109" s="318">
        <v>2670.74</v>
      </c>
      <c r="J109" s="318">
        <v>6591.66</v>
      </c>
      <c r="K109" s="328">
        <v>7</v>
      </c>
      <c r="L109" s="334">
        <f t="shared" si="5"/>
        <v>18695.18</v>
      </c>
      <c r="M109" s="318">
        <f t="shared" si="6"/>
        <v>46141.619999999995</v>
      </c>
      <c r="N109" s="720"/>
      <c r="O109" s="720"/>
      <c r="P109" s="327">
        <v>2.23</v>
      </c>
      <c r="Q109" s="723"/>
      <c r="R109" s="670"/>
      <c r="S109" s="287">
        <f t="shared" si="8"/>
        <v>2.23</v>
      </c>
      <c r="T109" s="464"/>
    </row>
    <row r="110" spans="2:20" ht="15" customHeight="1" x14ac:dyDescent="0.25">
      <c r="B110" s="717"/>
      <c r="C110" s="714"/>
      <c r="D110" s="711"/>
      <c r="E110" s="708"/>
      <c r="F110" s="729"/>
      <c r="G110" s="331" t="s">
        <v>567</v>
      </c>
      <c r="H110" s="326" t="s">
        <v>768</v>
      </c>
      <c r="I110" s="318">
        <v>6590.9</v>
      </c>
      <c r="J110" s="318">
        <v>19932.259999999998</v>
      </c>
      <c r="K110" s="328">
        <v>1</v>
      </c>
      <c r="L110" s="334">
        <f t="shared" si="5"/>
        <v>6590.9</v>
      </c>
      <c r="M110" s="318">
        <f t="shared" si="6"/>
        <v>19932.259999999998</v>
      </c>
      <c r="N110" s="720"/>
      <c r="O110" s="720"/>
      <c r="P110" s="327">
        <v>2.23</v>
      </c>
      <c r="Q110" s="723"/>
      <c r="R110" s="670"/>
      <c r="S110" s="287">
        <f t="shared" si="8"/>
        <v>2.23</v>
      </c>
      <c r="T110" s="464"/>
    </row>
    <row r="111" spans="2:20" ht="15" customHeight="1" x14ac:dyDescent="0.25">
      <c r="B111" s="717"/>
      <c r="C111" s="714"/>
      <c r="D111" s="711"/>
      <c r="E111" s="708"/>
      <c r="F111" s="729"/>
      <c r="G111" s="331" t="s">
        <v>568</v>
      </c>
      <c r="H111" s="326" t="s">
        <v>568</v>
      </c>
      <c r="I111" s="318">
        <v>16582.2</v>
      </c>
      <c r="J111" s="318">
        <v>32235.24</v>
      </c>
      <c r="K111" s="328">
        <v>1</v>
      </c>
      <c r="L111" s="334">
        <f t="shared" si="5"/>
        <v>16582.2</v>
      </c>
      <c r="M111" s="318">
        <f t="shared" si="6"/>
        <v>32235.24</v>
      </c>
      <c r="N111" s="720"/>
      <c r="O111" s="720"/>
      <c r="P111" s="327">
        <v>1.72</v>
      </c>
      <c r="Q111" s="723"/>
      <c r="R111" s="670"/>
      <c r="S111" s="287">
        <f t="shared" si="8"/>
        <v>1.72</v>
      </c>
      <c r="T111" s="464"/>
    </row>
    <row r="112" spans="2:20" ht="15" customHeight="1" x14ac:dyDescent="0.25">
      <c r="B112" s="717"/>
      <c r="C112" s="714"/>
      <c r="D112" s="711"/>
      <c r="E112" s="708"/>
      <c r="F112" s="729"/>
      <c r="G112" s="331" t="s">
        <v>568</v>
      </c>
      <c r="H112" s="326" t="s">
        <v>769</v>
      </c>
      <c r="I112" s="318">
        <v>16582.2</v>
      </c>
      <c r="J112" s="318">
        <v>30847.34</v>
      </c>
      <c r="K112" s="328">
        <v>0.8</v>
      </c>
      <c r="L112" s="334">
        <f t="shared" si="5"/>
        <v>13265.760000000002</v>
      </c>
      <c r="M112" s="318">
        <f t="shared" si="6"/>
        <v>24677.872000000003</v>
      </c>
      <c r="N112" s="720"/>
      <c r="O112" s="720"/>
      <c r="P112" s="327">
        <v>1.72</v>
      </c>
      <c r="Q112" s="723"/>
      <c r="R112" s="670"/>
      <c r="S112" s="287">
        <f t="shared" si="8"/>
        <v>1.72</v>
      </c>
      <c r="T112" s="464"/>
    </row>
    <row r="113" spans="2:20" ht="15" customHeight="1" x14ac:dyDescent="0.25">
      <c r="B113" s="717"/>
      <c r="C113" s="714"/>
      <c r="D113" s="711"/>
      <c r="E113" s="708"/>
      <c r="F113" s="729"/>
      <c r="G113" s="331" t="s">
        <v>571</v>
      </c>
      <c r="H113" s="326" t="s">
        <v>571</v>
      </c>
      <c r="I113" s="318">
        <v>9929.1</v>
      </c>
      <c r="J113" s="318">
        <v>18921.22</v>
      </c>
      <c r="K113" s="328">
        <v>1.7</v>
      </c>
      <c r="L113" s="334">
        <f t="shared" si="5"/>
        <v>16879.47</v>
      </c>
      <c r="M113" s="318">
        <f t="shared" si="6"/>
        <v>32166.074000000001</v>
      </c>
      <c r="N113" s="720"/>
      <c r="O113" s="720"/>
      <c r="P113" s="327">
        <f t="shared" si="7"/>
        <v>1.9056329375270669</v>
      </c>
      <c r="Q113" s="723"/>
      <c r="R113" s="670"/>
      <c r="S113" s="287">
        <f t="shared" si="8"/>
        <v>1.91</v>
      </c>
      <c r="T113" s="464"/>
    </row>
    <row r="114" spans="2:20" ht="15" customHeight="1" x14ac:dyDescent="0.25">
      <c r="B114" s="717"/>
      <c r="C114" s="714"/>
      <c r="D114" s="711"/>
      <c r="E114" s="708"/>
      <c r="F114" s="729"/>
      <c r="G114" s="331" t="s">
        <v>567</v>
      </c>
      <c r="H114" s="326" t="s">
        <v>767</v>
      </c>
      <c r="I114" s="318">
        <v>6590.9</v>
      </c>
      <c r="J114" s="318">
        <v>13074.74</v>
      </c>
      <c r="K114" s="328">
        <v>1.5</v>
      </c>
      <c r="L114" s="334">
        <f t="shared" si="5"/>
        <v>9886.3499999999985</v>
      </c>
      <c r="M114" s="318">
        <f t="shared" si="6"/>
        <v>19612.11</v>
      </c>
      <c r="N114" s="720"/>
      <c r="O114" s="720"/>
      <c r="P114" s="327">
        <v>1.95</v>
      </c>
      <c r="Q114" s="723"/>
      <c r="R114" s="670"/>
      <c r="S114" s="287">
        <f t="shared" si="8"/>
        <v>1.95</v>
      </c>
      <c r="T114" s="464"/>
    </row>
    <row r="115" spans="2:20" ht="15" customHeight="1" x14ac:dyDescent="0.25">
      <c r="B115" s="717"/>
      <c r="C115" s="714"/>
      <c r="D115" s="711"/>
      <c r="E115" s="708"/>
      <c r="F115" s="729"/>
      <c r="G115" s="331" t="s">
        <v>574</v>
      </c>
      <c r="H115" s="326" t="s">
        <v>770</v>
      </c>
      <c r="I115" s="318">
        <v>8341.0499999999993</v>
      </c>
      <c r="J115" s="318">
        <v>16091.92</v>
      </c>
      <c r="K115" s="328">
        <v>1.5</v>
      </c>
      <c r="L115" s="334">
        <f t="shared" si="5"/>
        <v>12511.574999999999</v>
      </c>
      <c r="M115" s="318">
        <f t="shared" si="6"/>
        <v>24137.88</v>
      </c>
      <c r="N115" s="720"/>
      <c r="O115" s="720"/>
      <c r="P115" s="327">
        <v>1.95</v>
      </c>
      <c r="Q115" s="723"/>
      <c r="R115" s="670"/>
      <c r="S115" s="287">
        <f t="shared" si="8"/>
        <v>1.95</v>
      </c>
      <c r="T115" s="464"/>
    </row>
    <row r="116" spans="2:20" ht="15" customHeight="1" x14ac:dyDescent="0.25">
      <c r="B116" s="717"/>
      <c r="C116" s="714"/>
      <c r="D116" s="711"/>
      <c r="E116" s="708"/>
      <c r="F116" s="729"/>
      <c r="G116" s="331" t="s">
        <v>586</v>
      </c>
      <c r="H116" s="326" t="s">
        <v>586</v>
      </c>
      <c r="I116" s="318">
        <v>8141.81</v>
      </c>
      <c r="J116" s="318">
        <v>15416.66</v>
      </c>
      <c r="K116" s="328">
        <v>1</v>
      </c>
      <c r="L116" s="334">
        <f t="shared" si="5"/>
        <v>8141.81</v>
      </c>
      <c r="M116" s="318">
        <f t="shared" si="6"/>
        <v>15416.66</v>
      </c>
      <c r="N116" s="720"/>
      <c r="O116" s="720"/>
      <c r="P116" s="327">
        <f t="shared" si="7"/>
        <v>1.8935175347987732</v>
      </c>
      <c r="Q116" s="723"/>
      <c r="R116" s="670"/>
      <c r="S116" s="287">
        <f t="shared" si="8"/>
        <v>1.89</v>
      </c>
      <c r="T116" s="464"/>
    </row>
    <row r="117" spans="2:20" ht="15" customHeight="1" x14ac:dyDescent="0.25">
      <c r="B117" s="717"/>
      <c r="C117" s="714"/>
      <c r="D117" s="711"/>
      <c r="E117" s="708"/>
      <c r="F117" s="729"/>
      <c r="G117" s="331" t="s">
        <v>567</v>
      </c>
      <c r="H117" s="326" t="s">
        <v>767</v>
      </c>
      <c r="I117" s="318">
        <v>6590.9</v>
      </c>
      <c r="J117" s="318">
        <v>12456.14</v>
      </c>
      <c r="K117" s="327">
        <v>0.95</v>
      </c>
      <c r="L117" s="334">
        <f t="shared" si="5"/>
        <v>6261.3549999999996</v>
      </c>
      <c r="M117" s="318">
        <f t="shared" si="6"/>
        <v>11833.332999999999</v>
      </c>
      <c r="N117" s="720"/>
      <c r="O117" s="720"/>
      <c r="P117" s="327">
        <v>1.8</v>
      </c>
      <c r="Q117" s="723"/>
      <c r="R117" s="670"/>
      <c r="S117" s="287">
        <f t="shared" si="8"/>
        <v>1.8</v>
      </c>
      <c r="T117" s="464"/>
    </row>
    <row r="118" spans="2:20" ht="15" customHeight="1" x14ac:dyDescent="0.25">
      <c r="B118" s="717"/>
      <c r="C118" s="714"/>
      <c r="D118" s="711"/>
      <c r="E118" s="708"/>
      <c r="F118" s="729"/>
      <c r="G118" s="331" t="s">
        <v>577</v>
      </c>
      <c r="H118" s="326" t="s">
        <v>771</v>
      </c>
      <c r="I118" s="318">
        <v>7105.84</v>
      </c>
      <c r="J118" s="318">
        <v>15333.33</v>
      </c>
      <c r="K118" s="328">
        <v>1.5</v>
      </c>
      <c r="L118" s="334">
        <f t="shared" si="5"/>
        <v>10658.76</v>
      </c>
      <c r="M118" s="318">
        <f t="shared" si="6"/>
        <v>22999.994999999999</v>
      </c>
      <c r="N118" s="720"/>
      <c r="O118" s="720"/>
      <c r="P118" s="327">
        <f t="shared" si="7"/>
        <v>2.1578490368485639</v>
      </c>
      <c r="Q118" s="723"/>
      <c r="R118" s="670"/>
      <c r="S118" s="287">
        <f t="shared" si="8"/>
        <v>2.16</v>
      </c>
      <c r="T118" s="464"/>
    </row>
    <row r="119" spans="2:20" ht="15" customHeight="1" x14ac:dyDescent="0.25">
      <c r="B119" s="717"/>
      <c r="C119" s="714"/>
      <c r="D119" s="711"/>
      <c r="E119" s="708"/>
      <c r="F119" s="729"/>
      <c r="G119" s="331" t="s">
        <v>589</v>
      </c>
      <c r="H119" s="326" t="s">
        <v>772</v>
      </c>
      <c r="I119" s="318">
        <v>11581.68</v>
      </c>
      <c r="J119" s="318">
        <v>25023.65</v>
      </c>
      <c r="K119" s="328">
        <v>1</v>
      </c>
      <c r="L119" s="334">
        <f t="shared" si="5"/>
        <v>11581.68</v>
      </c>
      <c r="M119" s="318">
        <f t="shared" si="6"/>
        <v>25023.65</v>
      </c>
      <c r="N119" s="720"/>
      <c r="O119" s="720"/>
      <c r="P119" s="327">
        <f t="shared" si="7"/>
        <v>2.1606235019444502</v>
      </c>
      <c r="Q119" s="723"/>
      <c r="R119" s="670"/>
      <c r="S119" s="287">
        <f t="shared" si="8"/>
        <v>2.16</v>
      </c>
      <c r="T119" s="464"/>
    </row>
    <row r="120" spans="2:20" ht="15" customHeight="1" thickBot="1" x14ac:dyDescent="0.3">
      <c r="B120" s="718"/>
      <c r="C120" s="715"/>
      <c r="D120" s="712"/>
      <c r="E120" s="709"/>
      <c r="F120" s="730"/>
      <c r="G120" s="332" t="s">
        <v>586</v>
      </c>
      <c r="H120" s="314" t="s">
        <v>586</v>
      </c>
      <c r="I120" s="319">
        <v>8141.81</v>
      </c>
      <c r="J120" s="319">
        <v>15696.41</v>
      </c>
      <c r="K120" s="320">
        <v>1.35</v>
      </c>
      <c r="L120" s="335">
        <f t="shared" si="5"/>
        <v>10991.443500000001</v>
      </c>
      <c r="M120" s="319">
        <f t="shared" si="6"/>
        <v>21190.1535</v>
      </c>
      <c r="N120" s="721"/>
      <c r="O120" s="721"/>
      <c r="P120" s="320">
        <f t="shared" si="7"/>
        <v>1.9278772164911733</v>
      </c>
      <c r="Q120" s="724"/>
      <c r="R120" s="670"/>
      <c r="S120" s="287">
        <f t="shared" si="8"/>
        <v>1.93</v>
      </c>
      <c r="T120" s="464"/>
    </row>
    <row r="121" spans="2:20" ht="15" customHeight="1" x14ac:dyDescent="0.25">
      <c r="B121" s="725" t="s">
        <v>114</v>
      </c>
      <c r="C121" s="710" t="s">
        <v>774</v>
      </c>
      <c r="D121" s="710" t="s">
        <v>115</v>
      </c>
      <c r="E121" s="707" t="s">
        <v>775</v>
      </c>
      <c r="F121" s="704">
        <v>44824</v>
      </c>
      <c r="G121" s="330" t="s">
        <v>559</v>
      </c>
      <c r="H121" s="313" t="s">
        <v>776</v>
      </c>
      <c r="I121" s="315">
        <v>1798.48</v>
      </c>
      <c r="J121" s="315" t="s">
        <v>11</v>
      </c>
      <c r="K121" s="390">
        <v>2</v>
      </c>
      <c r="L121" s="315">
        <f t="shared" si="5"/>
        <v>3596.96</v>
      </c>
      <c r="M121" s="315" t="s">
        <v>11</v>
      </c>
      <c r="N121" s="719">
        <f>SUM(L121:L164)</f>
        <v>185384.47000000006</v>
      </c>
      <c r="O121" s="719">
        <v>540165.43999999994</v>
      </c>
      <c r="P121" s="317">
        <v>2.91</v>
      </c>
      <c r="Q121" s="722">
        <f>O121/N121</f>
        <v>2.9137577705403253</v>
      </c>
      <c r="R121" s="671"/>
      <c r="S121" s="287">
        <f t="shared" si="8"/>
        <v>2.91</v>
      </c>
      <c r="T121" s="464"/>
    </row>
    <row r="122" spans="2:20" ht="15" customHeight="1" x14ac:dyDescent="0.25">
      <c r="B122" s="726"/>
      <c r="C122" s="711"/>
      <c r="D122" s="711"/>
      <c r="E122" s="708"/>
      <c r="F122" s="744"/>
      <c r="G122" s="331" t="s">
        <v>560</v>
      </c>
      <c r="H122" s="326" t="s">
        <v>777</v>
      </c>
      <c r="I122" s="318">
        <v>2635.52</v>
      </c>
      <c r="J122" s="318" t="s">
        <v>11</v>
      </c>
      <c r="K122" s="340">
        <v>2</v>
      </c>
      <c r="L122" s="318">
        <f t="shared" si="5"/>
        <v>5271.04</v>
      </c>
      <c r="M122" s="318" t="s">
        <v>11</v>
      </c>
      <c r="N122" s="720"/>
      <c r="O122" s="720"/>
      <c r="P122" s="327">
        <v>2.91</v>
      </c>
      <c r="Q122" s="723"/>
      <c r="R122" s="463"/>
      <c r="S122" s="287">
        <f t="shared" si="8"/>
        <v>2.91</v>
      </c>
      <c r="T122" s="464"/>
    </row>
    <row r="123" spans="2:20" ht="15" customHeight="1" x14ac:dyDescent="0.25">
      <c r="B123" s="726"/>
      <c r="C123" s="711"/>
      <c r="D123" s="711"/>
      <c r="E123" s="708"/>
      <c r="F123" s="744"/>
      <c r="G123" s="331" t="s">
        <v>562</v>
      </c>
      <c r="H123" s="326" t="s">
        <v>1065</v>
      </c>
      <c r="I123" s="318">
        <v>1642.94</v>
      </c>
      <c r="J123" s="318" t="s">
        <v>11</v>
      </c>
      <c r="K123" s="340">
        <v>2</v>
      </c>
      <c r="L123" s="318">
        <f t="shared" si="5"/>
        <v>3285.88</v>
      </c>
      <c r="M123" s="318" t="s">
        <v>11</v>
      </c>
      <c r="N123" s="720"/>
      <c r="O123" s="720"/>
      <c r="P123" s="327">
        <v>2.91</v>
      </c>
      <c r="Q123" s="723"/>
      <c r="R123" s="463"/>
      <c r="S123" s="287">
        <f t="shared" si="8"/>
        <v>2.91</v>
      </c>
      <c r="T123" s="464"/>
    </row>
    <row r="124" spans="2:20" ht="15" customHeight="1" x14ac:dyDescent="0.25">
      <c r="B124" s="726"/>
      <c r="C124" s="711"/>
      <c r="D124" s="711"/>
      <c r="E124" s="708"/>
      <c r="F124" s="744"/>
      <c r="G124" s="331" t="s">
        <v>563</v>
      </c>
      <c r="H124" s="326" t="s">
        <v>1066</v>
      </c>
      <c r="I124" s="318">
        <v>2127.7199999999998</v>
      </c>
      <c r="J124" s="318" t="s">
        <v>11</v>
      </c>
      <c r="K124" s="340">
        <v>2</v>
      </c>
      <c r="L124" s="318">
        <f t="shared" si="5"/>
        <v>4255.4399999999996</v>
      </c>
      <c r="M124" s="318" t="s">
        <v>11</v>
      </c>
      <c r="N124" s="720"/>
      <c r="O124" s="720"/>
      <c r="P124" s="327">
        <v>2.91</v>
      </c>
      <c r="Q124" s="723"/>
      <c r="R124" s="463"/>
      <c r="S124" s="287">
        <f t="shared" si="8"/>
        <v>2.91</v>
      </c>
      <c r="T124" s="464"/>
    </row>
    <row r="125" spans="2:20" ht="15" customHeight="1" x14ac:dyDescent="0.25">
      <c r="B125" s="726"/>
      <c r="C125" s="711"/>
      <c r="D125" s="711"/>
      <c r="E125" s="708"/>
      <c r="F125" s="744"/>
      <c r="G125" s="331" t="s">
        <v>564</v>
      </c>
      <c r="H125" s="326" t="s">
        <v>564</v>
      </c>
      <c r="I125" s="318">
        <v>8351.91</v>
      </c>
      <c r="J125" s="318" t="s">
        <v>11</v>
      </c>
      <c r="K125" s="340">
        <v>1</v>
      </c>
      <c r="L125" s="318">
        <f t="shared" si="5"/>
        <v>8351.91</v>
      </c>
      <c r="M125" s="318" t="s">
        <v>11</v>
      </c>
      <c r="N125" s="720"/>
      <c r="O125" s="720"/>
      <c r="P125" s="327">
        <v>2.91</v>
      </c>
      <c r="Q125" s="723"/>
      <c r="R125" s="463"/>
      <c r="S125" s="287">
        <f t="shared" si="8"/>
        <v>2.91</v>
      </c>
      <c r="T125" s="464"/>
    </row>
    <row r="126" spans="2:20" ht="15" customHeight="1" x14ac:dyDescent="0.25">
      <c r="B126" s="726"/>
      <c r="C126" s="711"/>
      <c r="D126" s="711"/>
      <c r="E126" s="708"/>
      <c r="F126" s="744"/>
      <c r="G126" s="331" t="s">
        <v>563</v>
      </c>
      <c r="H126" s="326" t="s">
        <v>778</v>
      </c>
      <c r="I126" s="318">
        <v>2127.7199999999998</v>
      </c>
      <c r="J126" s="318" t="s">
        <v>11</v>
      </c>
      <c r="K126" s="340">
        <v>1</v>
      </c>
      <c r="L126" s="318">
        <f t="shared" si="5"/>
        <v>2127.7199999999998</v>
      </c>
      <c r="M126" s="318" t="s">
        <v>11</v>
      </c>
      <c r="N126" s="720"/>
      <c r="O126" s="720"/>
      <c r="P126" s="327">
        <v>2.91</v>
      </c>
      <c r="Q126" s="723"/>
      <c r="R126" s="463"/>
      <c r="S126" s="287">
        <f t="shared" si="8"/>
        <v>2.91</v>
      </c>
      <c r="T126" s="464"/>
    </row>
    <row r="127" spans="2:20" ht="15" customHeight="1" x14ac:dyDescent="0.25">
      <c r="B127" s="726"/>
      <c r="C127" s="711"/>
      <c r="D127" s="711"/>
      <c r="E127" s="708"/>
      <c r="F127" s="744"/>
      <c r="G127" s="331" t="s">
        <v>563</v>
      </c>
      <c r="H127" s="326" t="s">
        <v>779</v>
      </c>
      <c r="I127" s="318">
        <v>3065</v>
      </c>
      <c r="J127" s="318" t="s">
        <v>11</v>
      </c>
      <c r="K127" s="340">
        <v>1</v>
      </c>
      <c r="L127" s="318">
        <f t="shared" si="5"/>
        <v>3065</v>
      </c>
      <c r="M127" s="318" t="s">
        <v>11</v>
      </c>
      <c r="N127" s="720"/>
      <c r="O127" s="720"/>
      <c r="P127" s="327">
        <v>2.91</v>
      </c>
      <c r="Q127" s="723"/>
      <c r="R127" s="463"/>
      <c r="S127" s="287">
        <f t="shared" si="8"/>
        <v>2.91</v>
      </c>
      <c r="T127" s="464"/>
    </row>
    <row r="128" spans="2:20" ht="15" customHeight="1" x14ac:dyDescent="0.25">
      <c r="B128" s="726"/>
      <c r="C128" s="711"/>
      <c r="D128" s="711"/>
      <c r="E128" s="708"/>
      <c r="F128" s="744"/>
      <c r="G128" s="331" t="s">
        <v>563</v>
      </c>
      <c r="H128" s="326" t="s">
        <v>780</v>
      </c>
      <c r="I128" s="318">
        <v>2127.7199999999998</v>
      </c>
      <c r="J128" s="318" t="s">
        <v>11</v>
      </c>
      <c r="K128" s="340">
        <v>1</v>
      </c>
      <c r="L128" s="318">
        <f t="shared" si="5"/>
        <v>2127.7199999999998</v>
      </c>
      <c r="M128" s="318" t="s">
        <v>11</v>
      </c>
      <c r="N128" s="720"/>
      <c r="O128" s="720"/>
      <c r="P128" s="327">
        <v>2.91</v>
      </c>
      <c r="Q128" s="723"/>
      <c r="R128" s="463"/>
      <c r="S128" s="287">
        <f t="shared" si="8"/>
        <v>2.91</v>
      </c>
      <c r="T128" s="464"/>
    </row>
    <row r="129" spans="2:20" ht="15" customHeight="1" x14ac:dyDescent="0.25">
      <c r="B129" s="726"/>
      <c r="C129" s="711"/>
      <c r="D129" s="711"/>
      <c r="E129" s="708"/>
      <c r="F129" s="744"/>
      <c r="G129" s="331" t="s">
        <v>563</v>
      </c>
      <c r="H129" s="326" t="s">
        <v>781</v>
      </c>
      <c r="I129" s="318">
        <v>2127.7199999999998</v>
      </c>
      <c r="J129" s="318" t="s">
        <v>11</v>
      </c>
      <c r="K129" s="340">
        <v>1</v>
      </c>
      <c r="L129" s="318">
        <f t="shared" si="5"/>
        <v>2127.7199999999998</v>
      </c>
      <c r="M129" s="318" t="s">
        <v>11</v>
      </c>
      <c r="N129" s="720"/>
      <c r="O129" s="720"/>
      <c r="P129" s="327">
        <v>2.91</v>
      </c>
      <c r="Q129" s="723"/>
      <c r="R129" s="463"/>
      <c r="S129" s="287">
        <f t="shared" si="8"/>
        <v>2.91</v>
      </c>
      <c r="T129" s="464"/>
    </row>
    <row r="130" spans="2:20" ht="15" customHeight="1" x14ac:dyDescent="0.25">
      <c r="B130" s="726"/>
      <c r="C130" s="711"/>
      <c r="D130" s="711"/>
      <c r="E130" s="708"/>
      <c r="F130" s="744"/>
      <c r="G130" s="331" t="s">
        <v>563</v>
      </c>
      <c r="H130" s="326" t="s">
        <v>782</v>
      </c>
      <c r="I130" s="318">
        <v>2127.7199999999998</v>
      </c>
      <c r="J130" s="318" t="s">
        <v>11</v>
      </c>
      <c r="K130" s="340">
        <v>1</v>
      </c>
      <c r="L130" s="318">
        <f t="shared" si="5"/>
        <v>2127.7199999999998</v>
      </c>
      <c r="M130" s="318" t="s">
        <v>11</v>
      </c>
      <c r="N130" s="720"/>
      <c r="O130" s="720"/>
      <c r="P130" s="327">
        <v>2.91</v>
      </c>
      <c r="Q130" s="723"/>
      <c r="R130" s="463"/>
      <c r="S130" s="287">
        <f t="shared" si="8"/>
        <v>2.91</v>
      </c>
      <c r="T130" s="464"/>
    </row>
    <row r="131" spans="2:20" ht="15" customHeight="1" x14ac:dyDescent="0.25">
      <c r="B131" s="726"/>
      <c r="C131" s="711"/>
      <c r="D131" s="711"/>
      <c r="E131" s="708"/>
      <c r="F131" s="744"/>
      <c r="G131" s="331" t="s">
        <v>563</v>
      </c>
      <c r="H131" s="326" t="s">
        <v>783</v>
      </c>
      <c r="I131" s="318">
        <v>2127.7199999999998</v>
      </c>
      <c r="J131" s="318" t="s">
        <v>11</v>
      </c>
      <c r="K131" s="340">
        <v>1</v>
      </c>
      <c r="L131" s="318">
        <f t="shared" ref="L131:L194" si="9">I131*K131</f>
        <v>2127.7199999999998</v>
      </c>
      <c r="M131" s="318" t="s">
        <v>11</v>
      </c>
      <c r="N131" s="720"/>
      <c r="O131" s="720"/>
      <c r="P131" s="327">
        <v>2.91</v>
      </c>
      <c r="Q131" s="723"/>
      <c r="R131" s="463"/>
      <c r="S131" s="287">
        <f t="shared" si="8"/>
        <v>2.91</v>
      </c>
      <c r="T131" s="464"/>
    </row>
    <row r="132" spans="2:20" ht="15" customHeight="1" x14ac:dyDescent="0.25">
      <c r="B132" s="726"/>
      <c r="C132" s="711"/>
      <c r="D132" s="711"/>
      <c r="E132" s="708"/>
      <c r="F132" s="744"/>
      <c r="G132" s="331" t="s">
        <v>563</v>
      </c>
      <c r="H132" s="326" t="s">
        <v>784</v>
      </c>
      <c r="I132" s="318">
        <v>2127.7199999999998</v>
      </c>
      <c r="J132" s="318" t="s">
        <v>11</v>
      </c>
      <c r="K132" s="340">
        <v>1</v>
      </c>
      <c r="L132" s="318">
        <f t="shared" si="9"/>
        <v>2127.7199999999998</v>
      </c>
      <c r="M132" s="318" t="s">
        <v>11</v>
      </c>
      <c r="N132" s="720"/>
      <c r="O132" s="720"/>
      <c r="P132" s="327">
        <v>2.91</v>
      </c>
      <c r="Q132" s="723"/>
      <c r="R132" s="463"/>
      <c r="S132" s="287">
        <f t="shared" ref="S132:S195" si="10">IF(G132&lt;&gt;"-",ROUND(P132,2),"")</f>
        <v>2.91</v>
      </c>
      <c r="T132" s="464"/>
    </row>
    <row r="133" spans="2:20" ht="15" customHeight="1" x14ac:dyDescent="0.25">
      <c r="B133" s="726"/>
      <c r="C133" s="711"/>
      <c r="D133" s="711"/>
      <c r="E133" s="708"/>
      <c r="F133" s="744"/>
      <c r="G133" s="331" t="s">
        <v>563</v>
      </c>
      <c r="H133" s="326" t="s">
        <v>785</v>
      </c>
      <c r="I133" s="318">
        <v>2127.7199999999998</v>
      </c>
      <c r="J133" s="318" t="s">
        <v>11</v>
      </c>
      <c r="K133" s="340">
        <v>2</v>
      </c>
      <c r="L133" s="318">
        <f t="shared" si="9"/>
        <v>4255.4399999999996</v>
      </c>
      <c r="M133" s="318" t="s">
        <v>11</v>
      </c>
      <c r="N133" s="720"/>
      <c r="O133" s="720"/>
      <c r="P133" s="327">
        <v>2.91</v>
      </c>
      <c r="Q133" s="723"/>
      <c r="R133" s="463"/>
      <c r="S133" s="287">
        <f t="shared" si="10"/>
        <v>2.91</v>
      </c>
      <c r="T133" s="464"/>
    </row>
    <row r="134" spans="2:20" ht="15" customHeight="1" x14ac:dyDescent="0.25">
      <c r="B134" s="726"/>
      <c r="C134" s="711"/>
      <c r="D134" s="711"/>
      <c r="E134" s="708"/>
      <c r="F134" s="744"/>
      <c r="G134" s="331" t="s">
        <v>563</v>
      </c>
      <c r="H134" s="326" t="s">
        <v>786</v>
      </c>
      <c r="I134" s="318">
        <v>2127.7199999999998</v>
      </c>
      <c r="J134" s="318" t="s">
        <v>11</v>
      </c>
      <c r="K134" s="340">
        <v>1</v>
      </c>
      <c r="L134" s="318">
        <f t="shared" si="9"/>
        <v>2127.7199999999998</v>
      </c>
      <c r="M134" s="318" t="s">
        <v>11</v>
      </c>
      <c r="N134" s="720"/>
      <c r="O134" s="720"/>
      <c r="P134" s="327">
        <v>2.91</v>
      </c>
      <c r="Q134" s="723"/>
      <c r="R134" s="463"/>
      <c r="S134" s="287">
        <f t="shared" si="10"/>
        <v>2.91</v>
      </c>
      <c r="T134" s="464"/>
    </row>
    <row r="135" spans="2:20" ht="15" customHeight="1" x14ac:dyDescent="0.25">
      <c r="B135" s="726"/>
      <c r="C135" s="711"/>
      <c r="D135" s="711"/>
      <c r="E135" s="708"/>
      <c r="F135" s="744"/>
      <c r="G135" s="331" t="s">
        <v>563</v>
      </c>
      <c r="H135" s="326" t="s">
        <v>787</v>
      </c>
      <c r="I135" s="318">
        <v>2127.7199999999998</v>
      </c>
      <c r="J135" s="318" t="s">
        <v>11</v>
      </c>
      <c r="K135" s="340">
        <v>1</v>
      </c>
      <c r="L135" s="318">
        <f t="shared" si="9"/>
        <v>2127.7199999999998</v>
      </c>
      <c r="M135" s="318" t="s">
        <v>11</v>
      </c>
      <c r="N135" s="720"/>
      <c r="O135" s="720"/>
      <c r="P135" s="327">
        <v>2.91</v>
      </c>
      <c r="Q135" s="723"/>
      <c r="R135" s="463"/>
      <c r="S135" s="287">
        <f t="shared" si="10"/>
        <v>2.91</v>
      </c>
      <c r="T135" s="464"/>
    </row>
    <row r="136" spans="2:20" ht="15" customHeight="1" x14ac:dyDescent="0.25">
      <c r="B136" s="726"/>
      <c r="C136" s="711"/>
      <c r="D136" s="711"/>
      <c r="E136" s="708"/>
      <c r="F136" s="744"/>
      <c r="G136" s="331" t="s">
        <v>563</v>
      </c>
      <c r="H136" s="326" t="s">
        <v>788</v>
      </c>
      <c r="I136" s="318">
        <v>2127.7199999999998</v>
      </c>
      <c r="J136" s="318" t="s">
        <v>11</v>
      </c>
      <c r="K136" s="340">
        <v>1</v>
      </c>
      <c r="L136" s="318">
        <f t="shared" si="9"/>
        <v>2127.7199999999998</v>
      </c>
      <c r="M136" s="318" t="s">
        <v>11</v>
      </c>
      <c r="N136" s="720"/>
      <c r="O136" s="720"/>
      <c r="P136" s="327">
        <v>2.91</v>
      </c>
      <c r="Q136" s="723"/>
      <c r="R136" s="463"/>
      <c r="S136" s="287">
        <f t="shared" si="10"/>
        <v>2.91</v>
      </c>
      <c r="T136" s="464"/>
    </row>
    <row r="137" spans="2:20" ht="15" customHeight="1" x14ac:dyDescent="0.25">
      <c r="B137" s="726"/>
      <c r="C137" s="711"/>
      <c r="D137" s="711"/>
      <c r="E137" s="708"/>
      <c r="F137" s="744"/>
      <c r="G137" s="331" t="s">
        <v>563</v>
      </c>
      <c r="H137" s="326" t="s">
        <v>789</v>
      </c>
      <c r="I137" s="318">
        <v>2127.7199999999998</v>
      </c>
      <c r="J137" s="318" t="s">
        <v>11</v>
      </c>
      <c r="K137" s="340">
        <v>2</v>
      </c>
      <c r="L137" s="318">
        <f t="shared" si="9"/>
        <v>4255.4399999999996</v>
      </c>
      <c r="M137" s="318" t="s">
        <v>11</v>
      </c>
      <c r="N137" s="720"/>
      <c r="O137" s="720"/>
      <c r="P137" s="327">
        <v>2.91</v>
      </c>
      <c r="Q137" s="723"/>
      <c r="R137" s="463"/>
      <c r="S137" s="287">
        <f t="shared" si="10"/>
        <v>2.91</v>
      </c>
      <c r="T137" s="464"/>
    </row>
    <row r="138" spans="2:20" ht="15" customHeight="1" x14ac:dyDescent="0.25">
      <c r="B138" s="726"/>
      <c r="C138" s="711"/>
      <c r="D138" s="711"/>
      <c r="E138" s="708"/>
      <c r="F138" s="744"/>
      <c r="G138" s="331" t="s">
        <v>563</v>
      </c>
      <c r="H138" s="326" t="s">
        <v>790</v>
      </c>
      <c r="I138" s="318">
        <v>2127.7199999999998</v>
      </c>
      <c r="J138" s="318" t="s">
        <v>11</v>
      </c>
      <c r="K138" s="340">
        <v>1</v>
      </c>
      <c r="L138" s="318">
        <f t="shared" si="9"/>
        <v>2127.7199999999998</v>
      </c>
      <c r="M138" s="318" t="s">
        <v>11</v>
      </c>
      <c r="N138" s="720"/>
      <c r="O138" s="720"/>
      <c r="P138" s="327">
        <v>2.91</v>
      </c>
      <c r="Q138" s="723"/>
      <c r="R138" s="463"/>
      <c r="S138" s="287">
        <f t="shared" si="10"/>
        <v>2.91</v>
      </c>
      <c r="T138" s="464"/>
    </row>
    <row r="139" spans="2:20" ht="15" customHeight="1" x14ac:dyDescent="0.25">
      <c r="B139" s="726"/>
      <c r="C139" s="711"/>
      <c r="D139" s="711"/>
      <c r="E139" s="708"/>
      <c r="F139" s="744"/>
      <c r="G139" s="331" t="s">
        <v>563</v>
      </c>
      <c r="H139" s="326" t="s">
        <v>791</v>
      </c>
      <c r="I139" s="318">
        <v>2127.7199999999998</v>
      </c>
      <c r="J139" s="318" t="s">
        <v>11</v>
      </c>
      <c r="K139" s="340">
        <v>1</v>
      </c>
      <c r="L139" s="318">
        <f t="shared" si="9"/>
        <v>2127.7199999999998</v>
      </c>
      <c r="M139" s="318" t="s">
        <v>11</v>
      </c>
      <c r="N139" s="720"/>
      <c r="O139" s="720"/>
      <c r="P139" s="327">
        <v>2.91</v>
      </c>
      <c r="Q139" s="723"/>
      <c r="R139" s="463"/>
      <c r="S139" s="287">
        <f t="shared" si="10"/>
        <v>2.91</v>
      </c>
      <c r="T139" s="464"/>
    </row>
    <row r="140" spans="2:20" ht="15" customHeight="1" x14ac:dyDescent="0.25">
      <c r="B140" s="726"/>
      <c r="C140" s="711"/>
      <c r="D140" s="711"/>
      <c r="E140" s="708"/>
      <c r="F140" s="744"/>
      <c r="G140" s="331" t="s">
        <v>563</v>
      </c>
      <c r="H140" s="326" t="s">
        <v>792</v>
      </c>
      <c r="I140" s="318">
        <v>2127.7199999999998</v>
      </c>
      <c r="J140" s="318" t="s">
        <v>11</v>
      </c>
      <c r="K140" s="340">
        <v>1</v>
      </c>
      <c r="L140" s="318">
        <f t="shared" si="9"/>
        <v>2127.7199999999998</v>
      </c>
      <c r="M140" s="318" t="s">
        <v>11</v>
      </c>
      <c r="N140" s="720"/>
      <c r="O140" s="720"/>
      <c r="P140" s="327">
        <v>2.91</v>
      </c>
      <c r="Q140" s="723"/>
      <c r="R140" s="463"/>
      <c r="S140" s="287">
        <f t="shared" si="10"/>
        <v>2.91</v>
      </c>
      <c r="T140" s="464"/>
    </row>
    <row r="141" spans="2:20" ht="15" customHeight="1" x14ac:dyDescent="0.25">
      <c r="B141" s="726"/>
      <c r="C141" s="711"/>
      <c r="D141" s="711"/>
      <c r="E141" s="708"/>
      <c r="F141" s="744"/>
      <c r="G141" s="331" t="s">
        <v>563</v>
      </c>
      <c r="H141" s="326" t="s">
        <v>793</v>
      </c>
      <c r="I141" s="318">
        <v>2127.7199999999998</v>
      </c>
      <c r="J141" s="318" t="s">
        <v>11</v>
      </c>
      <c r="K141" s="340">
        <v>1</v>
      </c>
      <c r="L141" s="318">
        <f t="shared" si="9"/>
        <v>2127.7199999999998</v>
      </c>
      <c r="M141" s="318" t="s">
        <v>11</v>
      </c>
      <c r="N141" s="720"/>
      <c r="O141" s="720"/>
      <c r="P141" s="327">
        <v>2.91</v>
      </c>
      <c r="Q141" s="723"/>
      <c r="R141" s="463"/>
      <c r="S141" s="287">
        <f t="shared" si="10"/>
        <v>2.91</v>
      </c>
      <c r="T141" s="464"/>
    </row>
    <row r="142" spans="2:20" ht="15" customHeight="1" x14ac:dyDescent="0.25">
      <c r="B142" s="726"/>
      <c r="C142" s="711"/>
      <c r="D142" s="711"/>
      <c r="E142" s="708"/>
      <c r="F142" s="744"/>
      <c r="G142" s="331" t="s">
        <v>563</v>
      </c>
      <c r="H142" s="326" t="s">
        <v>794</v>
      </c>
      <c r="I142" s="318">
        <v>2127.7199999999998</v>
      </c>
      <c r="J142" s="318" t="s">
        <v>11</v>
      </c>
      <c r="K142" s="340">
        <v>1</v>
      </c>
      <c r="L142" s="318">
        <f t="shared" si="9"/>
        <v>2127.7199999999998</v>
      </c>
      <c r="M142" s="318" t="s">
        <v>11</v>
      </c>
      <c r="N142" s="720"/>
      <c r="O142" s="720"/>
      <c r="P142" s="327">
        <v>2.91</v>
      </c>
      <c r="Q142" s="723"/>
      <c r="R142" s="463"/>
      <c r="S142" s="287">
        <f t="shared" si="10"/>
        <v>2.91</v>
      </c>
      <c r="T142" s="464"/>
    </row>
    <row r="143" spans="2:20" ht="15" customHeight="1" x14ac:dyDescent="0.25">
      <c r="B143" s="726"/>
      <c r="C143" s="711"/>
      <c r="D143" s="711"/>
      <c r="E143" s="708"/>
      <c r="F143" s="744"/>
      <c r="G143" s="331" t="s">
        <v>563</v>
      </c>
      <c r="H143" s="326" t="s">
        <v>795</v>
      </c>
      <c r="I143" s="318">
        <v>2127.7199999999998</v>
      </c>
      <c r="J143" s="318" t="s">
        <v>11</v>
      </c>
      <c r="K143" s="340">
        <v>2</v>
      </c>
      <c r="L143" s="318">
        <f t="shared" si="9"/>
        <v>4255.4399999999996</v>
      </c>
      <c r="M143" s="318" t="s">
        <v>11</v>
      </c>
      <c r="N143" s="720"/>
      <c r="O143" s="720"/>
      <c r="P143" s="327">
        <v>2.91</v>
      </c>
      <c r="Q143" s="723"/>
      <c r="R143" s="463"/>
      <c r="S143" s="287">
        <f t="shared" si="10"/>
        <v>2.91</v>
      </c>
      <c r="T143" s="464"/>
    </row>
    <row r="144" spans="2:20" ht="15" customHeight="1" x14ac:dyDescent="0.25">
      <c r="B144" s="726"/>
      <c r="C144" s="711"/>
      <c r="D144" s="711"/>
      <c r="E144" s="708"/>
      <c r="F144" s="744"/>
      <c r="G144" s="331" t="s">
        <v>563</v>
      </c>
      <c r="H144" s="326" t="s">
        <v>796</v>
      </c>
      <c r="I144" s="318">
        <v>2436.94</v>
      </c>
      <c r="J144" s="318" t="s">
        <v>11</v>
      </c>
      <c r="K144" s="340">
        <v>2</v>
      </c>
      <c r="L144" s="318">
        <f t="shared" si="9"/>
        <v>4873.88</v>
      </c>
      <c r="M144" s="318" t="s">
        <v>11</v>
      </c>
      <c r="N144" s="720"/>
      <c r="O144" s="720"/>
      <c r="P144" s="327">
        <v>2.91</v>
      </c>
      <c r="Q144" s="723"/>
      <c r="R144" s="463"/>
      <c r="S144" s="287">
        <f t="shared" si="10"/>
        <v>2.91</v>
      </c>
      <c r="T144" s="464"/>
    </row>
    <row r="145" spans="2:20" ht="15" customHeight="1" x14ac:dyDescent="0.25">
      <c r="B145" s="726"/>
      <c r="C145" s="711"/>
      <c r="D145" s="711"/>
      <c r="E145" s="708"/>
      <c r="F145" s="744"/>
      <c r="G145" s="331" t="s">
        <v>563</v>
      </c>
      <c r="H145" s="326" t="s">
        <v>797</v>
      </c>
      <c r="I145" s="318">
        <v>2127.7199999999998</v>
      </c>
      <c r="J145" s="318" t="s">
        <v>11</v>
      </c>
      <c r="K145" s="340">
        <v>1</v>
      </c>
      <c r="L145" s="318">
        <f t="shared" si="9"/>
        <v>2127.7199999999998</v>
      </c>
      <c r="M145" s="318" t="s">
        <v>11</v>
      </c>
      <c r="N145" s="720"/>
      <c r="O145" s="720"/>
      <c r="P145" s="327">
        <v>2.91</v>
      </c>
      <c r="Q145" s="723"/>
      <c r="R145" s="463"/>
      <c r="S145" s="287">
        <f t="shared" si="10"/>
        <v>2.91</v>
      </c>
      <c r="T145" s="464"/>
    </row>
    <row r="146" spans="2:20" ht="15" customHeight="1" x14ac:dyDescent="0.25">
      <c r="B146" s="726"/>
      <c r="C146" s="711"/>
      <c r="D146" s="711"/>
      <c r="E146" s="708"/>
      <c r="F146" s="744"/>
      <c r="G146" s="331" t="s">
        <v>563</v>
      </c>
      <c r="H146" s="326" t="s">
        <v>798</v>
      </c>
      <c r="I146" s="318">
        <v>2127.7199999999998</v>
      </c>
      <c r="J146" s="318" t="s">
        <v>11</v>
      </c>
      <c r="K146" s="340">
        <v>1</v>
      </c>
      <c r="L146" s="318">
        <f t="shared" si="9"/>
        <v>2127.7199999999998</v>
      </c>
      <c r="M146" s="318" t="s">
        <v>11</v>
      </c>
      <c r="N146" s="720"/>
      <c r="O146" s="720"/>
      <c r="P146" s="327">
        <v>2.91</v>
      </c>
      <c r="Q146" s="723"/>
      <c r="R146" s="463"/>
      <c r="S146" s="287">
        <f t="shared" si="10"/>
        <v>2.91</v>
      </c>
      <c r="T146" s="464"/>
    </row>
    <row r="147" spans="2:20" ht="15" customHeight="1" x14ac:dyDescent="0.25">
      <c r="B147" s="726"/>
      <c r="C147" s="711"/>
      <c r="D147" s="711"/>
      <c r="E147" s="708"/>
      <c r="F147" s="744"/>
      <c r="G147" s="331" t="s">
        <v>563</v>
      </c>
      <c r="H147" s="326" t="s">
        <v>799</v>
      </c>
      <c r="I147" s="318">
        <v>3066.26</v>
      </c>
      <c r="J147" s="318" t="s">
        <v>11</v>
      </c>
      <c r="K147" s="340">
        <v>1</v>
      </c>
      <c r="L147" s="318">
        <f t="shared" si="9"/>
        <v>3066.26</v>
      </c>
      <c r="M147" s="318" t="s">
        <v>11</v>
      </c>
      <c r="N147" s="720"/>
      <c r="O147" s="720"/>
      <c r="P147" s="327">
        <v>2.91</v>
      </c>
      <c r="Q147" s="723"/>
      <c r="R147" s="463"/>
      <c r="S147" s="287">
        <f t="shared" si="10"/>
        <v>2.91</v>
      </c>
      <c r="T147" s="464"/>
    </row>
    <row r="148" spans="2:20" ht="15" customHeight="1" x14ac:dyDescent="0.25">
      <c r="B148" s="726"/>
      <c r="C148" s="711"/>
      <c r="D148" s="711"/>
      <c r="E148" s="708"/>
      <c r="F148" s="744"/>
      <c r="G148" s="331" t="s">
        <v>563</v>
      </c>
      <c r="H148" s="326" t="s">
        <v>800</v>
      </c>
      <c r="I148" s="318">
        <v>3256</v>
      </c>
      <c r="J148" s="318" t="s">
        <v>11</v>
      </c>
      <c r="K148" s="340">
        <v>2</v>
      </c>
      <c r="L148" s="318">
        <f t="shared" si="9"/>
        <v>6512</v>
      </c>
      <c r="M148" s="318" t="s">
        <v>11</v>
      </c>
      <c r="N148" s="720"/>
      <c r="O148" s="720"/>
      <c r="P148" s="327">
        <v>2.91</v>
      </c>
      <c r="Q148" s="723"/>
      <c r="R148" s="463"/>
      <c r="S148" s="287">
        <f t="shared" si="10"/>
        <v>2.91</v>
      </c>
      <c r="T148" s="464"/>
    </row>
    <row r="149" spans="2:20" ht="15" customHeight="1" x14ac:dyDescent="0.25">
      <c r="B149" s="726"/>
      <c r="C149" s="711"/>
      <c r="D149" s="711"/>
      <c r="E149" s="708"/>
      <c r="F149" s="744"/>
      <c r="G149" s="331" t="s">
        <v>563</v>
      </c>
      <c r="H149" s="326" t="s">
        <v>801</v>
      </c>
      <c r="I149" s="318">
        <v>2127.7199999999998</v>
      </c>
      <c r="J149" s="318" t="s">
        <v>11</v>
      </c>
      <c r="K149" s="340">
        <v>2</v>
      </c>
      <c r="L149" s="318">
        <f t="shared" si="9"/>
        <v>4255.4399999999996</v>
      </c>
      <c r="M149" s="318" t="s">
        <v>11</v>
      </c>
      <c r="N149" s="720"/>
      <c r="O149" s="720"/>
      <c r="P149" s="327">
        <v>2.91</v>
      </c>
      <c r="Q149" s="723"/>
      <c r="R149" s="463"/>
      <c r="S149" s="287">
        <f t="shared" si="10"/>
        <v>2.91</v>
      </c>
      <c r="T149" s="464"/>
    </row>
    <row r="150" spans="2:20" ht="15" customHeight="1" x14ac:dyDescent="0.25">
      <c r="B150" s="726"/>
      <c r="C150" s="711"/>
      <c r="D150" s="711"/>
      <c r="E150" s="708"/>
      <c r="F150" s="744"/>
      <c r="G150" s="331" t="s">
        <v>563</v>
      </c>
      <c r="H150" s="326" t="s">
        <v>802</v>
      </c>
      <c r="I150" s="318">
        <v>2127.7199999999998</v>
      </c>
      <c r="J150" s="318" t="s">
        <v>11</v>
      </c>
      <c r="K150" s="340">
        <v>1</v>
      </c>
      <c r="L150" s="318">
        <f t="shared" si="9"/>
        <v>2127.7199999999998</v>
      </c>
      <c r="M150" s="318" t="s">
        <v>11</v>
      </c>
      <c r="N150" s="720"/>
      <c r="O150" s="720"/>
      <c r="P150" s="327">
        <v>2.91</v>
      </c>
      <c r="Q150" s="723"/>
      <c r="R150" s="463"/>
      <c r="S150" s="287">
        <f t="shared" si="10"/>
        <v>2.91</v>
      </c>
      <c r="T150" s="464"/>
    </row>
    <row r="151" spans="2:20" ht="15" customHeight="1" x14ac:dyDescent="0.25">
      <c r="B151" s="726"/>
      <c r="C151" s="711"/>
      <c r="D151" s="711"/>
      <c r="E151" s="708"/>
      <c r="F151" s="744"/>
      <c r="G151" s="331" t="s">
        <v>563</v>
      </c>
      <c r="H151" s="326" t="s">
        <v>803</v>
      </c>
      <c r="I151" s="318">
        <v>2127.7199999999998</v>
      </c>
      <c r="J151" s="318" t="s">
        <v>11</v>
      </c>
      <c r="K151" s="340">
        <v>1</v>
      </c>
      <c r="L151" s="318">
        <f t="shared" si="9"/>
        <v>2127.7199999999998</v>
      </c>
      <c r="M151" s="318" t="s">
        <v>11</v>
      </c>
      <c r="N151" s="720"/>
      <c r="O151" s="720"/>
      <c r="P151" s="327">
        <v>2.91</v>
      </c>
      <c r="Q151" s="723"/>
      <c r="R151" s="463"/>
      <c r="S151" s="287">
        <f t="shared" si="10"/>
        <v>2.91</v>
      </c>
      <c r="T151" s="464"/>
    </row>
    <row r="152" spans="2:20" ht="15" customHeight="1" x14ac:dyDescent="0.25">
      <c r="B152" s="726"/>
      <c r="C152" s="711"/>
      <c r="D152" s="711"/>
      <c r="E152" s="708"/>
      <c r="F152" s="744"/>
      <c r="G152" s="331" t="s">
        <v>590</v>
      </c>
      <c r="H152" s="326" t="s">
        <v>804</v>
      </c>
      <c r="I152" s="318">
        <v>8351.91</v>
      </c>
      <c r="J152" s="318" t="s">
        <v>11</v>
      </c>
      <c r="K152" s="340">
        <v>1</v>
      </c>
      <c r="L152" s="318">
        <f t="shared" si="9"/>
        <v>8351.91</v>
      </c>
      <c r="M152" s="318" t="s">
        <v>11</v>
      </c>
      <c r="N152" s="720"/>
      <c r="O152" s="720"/>
      <c r="P152" s="327">
        <v>2.91</v>
      </c>
      <c r="Q152" s="723"/>
      <c r="R152" s="463"/>
      <c r="S152" s="287">
        <f t="shared" si="10"/>
        <v>2.91</v>
      </c>
      <c r="T152" s="464"/>
    </row>
    <row r="153" spans="2:20" ht="15" customHeight="1" x14ac:dyDescent="0.25">
      <c r="B153" s="726"/>
      <c r="C153" s="711"/>
      <c r="D153" s="711"/>
      <c r="E153" s="708"/>
      <c r="F153" s="744"/>
      <c r="G153" s="331" t="s">
        <v>589</v>
      </c>
      <c r="H153" s="326" t="s">
        <v>805</v>
      </c>
      <c r="I153" s="318">
        <v>8351.91</v>
      </c>
      <c r="J153" s="318" t="s">
        <v>11</v>
      </c>
      <c r="K153" s="340">
        <v>1</v>
      </c>
      <c r="L153" s="318">
        <f t="shared" si="9"/>
        <v>8351.91</v>
      </c>
      <c r="M153" s="318" t="s">
        <v>11</v>
      </c>
      <c r="N153" s="720"/>
      <c r="O153" s="720"/>
      <c r="P153" s="327">
        <v>2.91</v>
      </c>
      <c r="Q153" s="723"/>
      <c r="R153" s="463"/>
      <c r="S153" s="287">
        <f t="shared" si="10"/>
        <v>2.91</v>
      </c>
      <c r="T153" s="464"/>
    </row>
    <row r="154" spans="2:20" ht="15" customHeight="1" x14ac:dyDescent="0.25">
      <c r="B154" s="726"/>
      <c r="C154" s="711"/>
      <c r="D154" s="711"/>
      <c r="E154" s="708"/>
      <c r="F154" s="744"/>
      <c r="G154" s="331" t="s">
        <v>588</v>
      </c>
      <c r="H154" s="326" t="s">
        <v>806</v>
      </c>
      <c r="I154" s="318">
        <v>7257.31</v>
      </c>
      <c r="J154" s="318" t="s">
        <v>11</v>
      </c>
      <c r="K154" s="340">
        <v>1</v>
      </c>
      <c r="L154" s="318">
        <f t="shared" si="9"/>
        <v>7257.31</v>
      </c>
      <c r="M154" s="318" t="s">
        <v>11</v>
      </c>
      <c r="N154" s="720"/>
      <c r="O154" s="720"/>
      <c r="P154" s="327">
        <v>2.91</v>
      </c>
      <c r="Q154" s="723"/>
      <c r="R154" s="463"/>
      <c r="S154" s="287">
        <f t="shared" si="10"/>
        <v>2.91</v>
      </c>
      <c r="T154" s="464"/>
    </row>
    <row r="155" spans="2:20" ht="15" customHeight="1" x14ac:dyDescent="0.25">
      <c r="B155" s="726"/>
      <c r="C155" s="711"/>
      <c r="D155" s="711"/>
      <c r="E155" s="708"/>
      <c r="F155" s="744"/>
      <c r="G155" s="331" t="s">
        <v>577</v>
      </c>
      <c r="H155" s="326" t="s">
        <v>807</v>
      </c>
      <c r="I155" s="318">
        <v>7105.84</v>
      </c>
      <c r="J155" s="318" t="s">
        <v>11</v>
      </c>
      <c r="K155" s="340">
        <v>1</v>
      </c>
      <c r="L155" s="318">
        <f t="shared" si="9"/>
        <v>7105.84</v>
      </c>
      <c r="M155" s="318" t="s">
        <v>11</v>
      </c>
      <c r="N155" s="720"/>
      <c r="O155" s="720"/>
      <c r="P155" s="327">
        <v>2.91</v>
      </c>
      <c r="Q155" s="723"/>
      <c r="R155" s="463"/>
      <c r="S155" s="287">
        <f t="shared" si="10"/>
        <v>2.91</v>
      </c>
      <c r="T155" s="464"/>
    </row>
    <row r="156" spans="2:20" ht="15" customHeight="1" x14ac:dyDescent="0.25">
      <c r="B156" s="726"/>
      <c r="C156" s="711"/>
      <c r="D156" s="711"/>
      <c r="E156" s="708"/>
      <c r="F156" s="744"/>
      <c r="G156" s="331" t="s">
        <v>576</v>
      </c>
      <c r="H156" s="326" t="s">
        <v>808</v>
      </c>
      <c r="I156" s="318">
        <v>4897.29</v>
      </c>
      <c r="J156" s="318" t="s">
        <v>11</v>
      </c>
      <c r="K156" s="340">
        <v>1</v>
      </c>
      <c r="L156" s="318">
        <f t="shared" si="9"/>
        <v>4897.29</v>
      </c>
      <c r="M156" s="318" t="s">
        <v>11</v>
      </c>
      <c r="N156" s="720"/>
      <c r="O156" s="720"/>
      <c r="P156" s="327">
        <v>2.91</v>
      </c>
      <c r="Q156" s="723"/>
      <c r="R156" s="463"/>
      <c r="S156" s="287">
        <f t="shared" si="10"/>
        <v>2.91</v>
      </c>
      <c r="T156" s="464"/>
    </row>
    <row r="157" spans="2:20" ht="15" customHeight="1" x14ac:dyDescent="0.25">
      <c r="B157" s="726"/>
      <c r="C157" s="711"/>
      <c r="D157" s="711"/>
      <c r="E157" s="708"/>
      <c r="F157" s="744"/>
      <c r="G157" s="331" t="s">
        <v>571</v>
      </c>
      <c r="H157" s="326" t="s">
        <v>809</v>
      </c>
      <c r="I157" s="318">
        <v>9929.1</v>
      </c>
      <c r="J157" s="318" t="s">
        <v>11</v>
      </c>
      <c r="K157" s="340">
        <v>1</v>
      </c>
      <c r="L157" s="318">
        <f t="shared" si="9"/>
        <v>9929.1</v>
      </c>
      <c r="M157" s="318" t="s">
        <v>11</v>
      </c>
      <c r="N157" s="720"/>
      <c r="O157" s="720"/>
      <c r="P157" s="327">
        <v>2.91</v>
      </c>
      <c r="Q157" s="723"/>
      <c r="R157" s="463"/>
      <c r="S157" s="287">
        <f t="shared" si="10"/>
        <v>2.91</v>
      </c>
      <c r="T157" s="464"/>
    </row>
    <row r="158" spans="2:20" ht="15" customHeight="1" x14ac:dyDescent="0.25">
      <c r="B158" s="726"/>
      <c r="C158" s="711"/>
      <c r="D158" s="711"/>
      <c r="E158" s="708"/>
      <c r="F158" s="744"/>
      <c r="G158" s="331" t="s">
        <v>570</v>
      </c>
      <c r="H158" s="326" t="s">
        <v>810</v>
      </c>
      <c r="I158" s="318">
        <v>6506.01</v>
      </c>
      <c r="J158" s="318" t="s">
        <v>11</v>
      </c>
      <c r="K158" s="340">
        <v>1</v>
      </c>
      <c r="L158" s="318">
        <f t="shared" si="9"/>
        <v>6506.01</v>
      </c>
      <c r="M158" s="318" t="s">
        <v>11</v>
      </c>
      <c r="N158" s="720"/>
      <c r="O158" s="720"/>
      <c r="P158" s="327">
        <v>2.91</v>
      </c>
      <c r="Q158" s="723"/>
      <c r="R158" s="463"/>
      <c r="S158" s="287">
        <f t="shared" si="10"/>
        <v>2.91</v>
      </c>
      <c r="T158" s="464"/>
    </row>
    <row r="159" spans="2:20" ht="15" customHeight="1" x14ac:dyDescent="0.25">
      <c r="B159" s="726"/>
      <c r="C159" s="711"/>
      <c r="D159" s="711"/>
      <c r="E159" s="708"/>
      <c r="F159" s="744"/>
      <c r="G159" s="331" t="s">
        <v>574</v>
      </c>
      <c r="H159" s="326" t="s">
        <v>811</v>
      </c>
      <c r="I159" s="318">
        <v>8341.0499999999993</v>
      </c>
      <c r="J159" s="318" t="s">
        <v>11</v>
      </c>
      <c r="K159" s="340">
        <v>1</v>
      </c>
      <c r="L159" s="318">
        <f t="shared" si="9"/>
        <v>8341.0499999999993</v>
      </c>
      <c r="M159" s="318" t="s">
        <v>11</v>
      </c>
      <c r="N159" s="720"/>
      <c r="O159" s="720"/>
      <c r="P159" s="327">
        <v>2.91</v>
      </c>
      <c r="Q159" s="723"/>
      <c r="R159" s="463"/>
      <c r="S159" s="287">
        <f t="shared" si="10"/>
        <v>2.91</v>
      </c>
      <c r="T159" s="464"/>
    </row>
    <row r="160" spans="2:20" ht="15" customHeight="1" x14ac:dyDescent="0.25">
      <c r="B160" s="726"/>
      <c r="C160" s="711"/>
      <c r="D160" s="711"/>
      <c r="E160" s="708"/>
      <c r="F160" s="744"/>
      <c r="G160" s="331" t="s">
        <v>573</v>
      </c>
      <c r="H160" s="326" t="s">
        <v>812</v>
      </c>
      <c r="I160" s="318">
        <v>4787.76</v>
      </c>
      <c r="J160" s="318" t="s">
        <v>11</v>
      </c>
      <c r="K160" s="340">
        <v>1</v>
      </c>
      <c r="L160" s="318">
        <f t="shared" si="9"/>
        <v>4787.76</v>
      </c>
      <c r="M160" s="318" t="s">
        <v>11</v>
      </c>
      <c r="N160" s="720"/>
      <c r="O160" s="720"/>
      <c r="P160" s="327">
        <v>2.91</v>
      </c>
      <c r="Q160" s="723"/>
      <c r="R160" s="463"/>
      <c r="S160" s="287">
        <f t="shared" si="10"/>
        <v>2.91</v>
      </c>
      <c r="T160" s="464"/>
    </row>
    <row r="161" spans="2:20" ht="15" customHeight="1" x14ac:dyDescent="0.25">
      <c r="B161" s="726"/>
      <c r="C161" s="711"/>
      <c r="D161" s="711"/>
      <c r="E161" s="708"/>
      <c r="F161" s="744"/>
      <c r="G161" s="331" t="s">
        <v>572</v>
      </c>
      <c r="H161" s="326" t="s">
        <v>813</v>
      </c>
      <c r="I161" s="318">
        <v>2417.1</v>
      </c>
      <c r="J161" s="318" t="s">
        <v>11</v>
      </c>
      <c r="K161" s="340">
        <v>1</v>
      </c>
      <c r="L161" s="318">
        <f t="shared" si="9"/>
        <v>2417.1</v>
      </c>
      <c r="M161" s="318" t="s">
        <v>11</v>
      </c>
      <c r="N161" s="720"/>
      <c r="O161" s="720"/>
      <c r="P161" s="327">
        <v>2.91</v>
      </c>
      <c r="Q161" s="723"/>
      <c r="R161" s="463"/>
      <c r="S161" s="287">
        <f t="shared" si="10"/>
        <v>2.91</v>
      </c>
      <c r="T161" s="464"/>
    </row>
    <row r="162" spans="2:20" ht="15" customHeight="1" x14ac:dyDescent="0.25">
      <c r="B162" s="726"/>
      <c r="C162" s="711"/>
      <c r="D162" s="711"/>
      <c r="E162" s="708"/>
      <c r="F162" s="744"/>
      <c r="G162" s="331" t="s">
        <v>568</v>
      </c>
      <c r="H162" s="326" t="s">
        <v>814</v>
      </c>
      <c r="I162" s="318">
        <v>8351.91</v>
      </c>
      <c r="J162" s="318" t="s">
        <v>11</v>
      </c>
      <c r="K162" s="340">
        <v>1</v>
      </c>
      <c r="L162" s="318">
        <f t="shared" si="9"/>
        <v>8351.91</v>
      </c>
      <c r="M162" s="318" t="s">
        <v>11</v>
      </c>
      <c r="N162" s="720"/>
      <c r="O162" s="720"/>
      <c r="P162" s="327">
        <v>2.91</v>
      </c>
      <c r="Q162" s="723"/>
      <c r="R162" s="463"/>
      <c r="S162" s="287">
        <f t="shared" si="10"/>
        <v>2.91</v>
      </c>
      <c r="T162" s="464"/>
    </row>
    <row r="163" spans="2:20" ht="15" customHeight="1" x14ac:dyDescent="0.25">
      <c r="B163" s="726"/>
      <c r="C163" s="711"/>
      <c r="D163" s="711"/>
      <c r="E163" s="708"/>
      <c r="F163" s="744"/>
      <c r="G163" s="331" t="s">
        <v>566</v>
      </c>
      <c r="H163" s="326" t="s">
        <v>815</v>
      </c>
      <c r="I163" s="318">
        <v>4897.29</v>
      </c>
      <c r="J163" s="318" t="s">
        <v>11</v>
      </c>
      <c r="K163" s="340">
        <v>1</v>
      </c>
      <c r="L163" s="318">
        <f t="shared" si="9"/>
        <v>4897.29</v>
      </c>
      <c r="M163" s="318" t="s">
        <v>11</v>
      </c>
      <c r="N163" s="720"/>
      <c r="O163" s="720"/>
      <c r="P163" s="327">
        <v>2.91</v>
      </c>
      <c r="Q163" s="723"/>
      <c r="R163" s="463"/>
      <c r="S163" s="287">
        <f t="shared" si="10"/>
        <v>2.91</v>
      </c>
      <c r="T163" s="464"/>
    </row>
    <row r="164" spans="2:20" ht="15" customHeight="1" thickBot="1" x14ac:dyDescent="0.3">
      <c r="B164" s="727"/>
      <c r="C164" s="712"/>
      <c r="D164" s="712"/>
      <c r="E164" s="709"/>
      <c r="F164" s="745"/>
      <c r="G164" s="332" t="s">
        <v>567</v>
      </c>
      <c r="H164" s="314" t="s">
        <v>816</v>
      </c>
      <c r="I164" s="319">
        <v>6590.9</v>
      </c>
      <c r="J164" s="319" t="s">
        <v>11</v>
      </c>
      <c r="K164" s="393">
        <v>1</v>
      </c>
      <c r="L164" s="319">
        <f t="shared" si="9"/>
        <v>6590.9</v>
      </c>
      <c r="M164" s="319" t="s">
        <v>11</v>
      </c>
      <c r="N164" s="721"/>
      <c r="O164" s="721"/>
      <c r="P164" s="320">
        <v>2.91</v>
      </c>
      <c r="Q164" s="724"/>
      <c r="R164" s="463"/>
      <c r="S164" s="287">
        <f t="shared" si="10"/>
        <v>2.91</v>
      </c>
      <c r="T164" s="464"/>
    </row>
    <row r="165" spans="2:20" ht="15" customHeight="1" x14ac:dyDescent="0.25">
      <c r="B165" s="716" t="s">
        <v>118</v>
      </c>
      <c r="C165" s="713" t="s">
        <v>117</v>
      </c>
      <c r="D165" s="710" t="s">
        <v>119</v>
      </c>
      <c r="E165" s="707" t="s">
        <v>817</v>
      </c>
      <c r="F165" s="704">
        <v>44900</v>
      </c>
      <c r="G165" s="330" t="s">
        <v>568</v>
      </c>
      <c r="H165" s="313" t="s">
        <v>818</v>
      </c>
      <c r="I165" s="315">
        <v>16582.2</v>
      </c>
      <c r="J165" s="315">
        <v>30499.08</v>
      </c>
      <c r="K165" s="390">
        <v>1</v>
      </c>
      <c r="L165" s="315">
        <f t="shared" si="9"/>
        <v>16582.2</v>
      </c>
      <c r="M165" s="315">
        <f>J165*K165</f>
        <v>30499.08</v>
      </c>
      <c r="N165" s="719">
        <f>SUM(L165:L173)</f>
        <v>125175.93</v>
      </c>
      <c r="O165" s="719">
        <f>SUM(M165:M173)</f>
        <v>242836.27000000002</v>
      </c>
      <c r="P165" s="317">
        <f t="shared" ref="P165:P187" si="11">J165/I165</f>
        <v>1.8392662011072114</v>
      </c>
      <c r="Q165" s="722">
        <f>O165/N165</f>
        <v>1.9399597830030104</v>
      </c>
      <c r="R165" s="461"/>
      <c r="S165" s="286">
        <f t="shared" si="10"/>
        <v>1.84</v>
      </c>
    </row>
    <row r="166" spans="2:20" ht="15" customHeight="1" x14ac:dyDescent="0.25">
      <c r="B166" s="717"/>
      <c r="C166" s="714"/>
      <c r="D166" s="711"/>
      <c r="E166" s="708"/>
      <c r="F166" s="705"/>
      <c r="G166" s="331" t="s">
        <v>564</v>
      </c>
      <c r="H166" s="326" t="s">
        <v>819</v>
      </c>
      <c r="I166" s="318">
        <v>9632.9599999999991</v>
      </c>
      <c r="J166" s="318">
        <v>18064.52</v>
      </c>
      <c r="K166" s="340">
        <v>1</v>
      </c>
      <c r="L166" s="318">
        <f t="shared" si="9"/>
        <v>9632.9599999999991</v>
      </c>
      <c r="M166" s="318">
        <f t="shared" ref="M166:M187" si="12">J166*K166</f>
        <v>18064.52</v>
      </c>
      <c r="N166" s="720"/>
      <c r="O166" s="720"/>
      <c r="P166" s="327">
        <f t="shared" si="11"/>
        <v>1.8752823638839984</v>
      </c>
      <c r="Q166" s="723"/>
      <c r="R166" s="461"/>
      <c r="S166" s="286">
        <f t="shared" si="10"/>
        <v>1.88</v>
      </c>
    </row>
    <row r="167" spans="2:20" ht="15" customHeight="1" x14ac:dyDescent="0.25">
      <c r="B167" s="717"/>
      <c r="C167" s="714"/>
      <c r="D167" s="711"/>
      <c r="E167" s="708"/>
      <c r="F167" s="705"/>
      <c r="G167" s="331" t="s">
        <v>559</v>
      </c>
      <c r="H167" s="326" t="s">
        <v>820</v>
      </c>
      <c r="I167" s="318">
        <v>1798.48</v>
      </c>
      <c r="J167" s="318">
        <v>4440.5600000000004</v>
      </c>
      <c r="K167" s="340">
        <v>3</v>
      </c>
      <c r="L167" s="318">
        <f t="shared" si="9"/>
        <v>5395.4400000000005</v>
      </c>
      <c r="M167" s="318">
        <f t="shared" si="12"/>
        <v>13321.68</v>
      </c>
      <c r="N167" s="720"/>
      <c r="O167" s="720"/>
      <c r="P167" s="327">
        <f t="shared" si="11"/>
        <v>2.4690627641119169</v>
      </c>
      <c r="Q167" s="723"/>
      <c r="R167" s="461"/>
      <c r="S167" s="286">
        <f t="shared" si="10"/>
        <v>2.4700000000000002</v>
      </c>
    </row>
    <row r="168" spans="2:20" ht="15" customHeight="1" x14ac:dyDescent="0.25">
      <c r="B168" s="717"/>
      <c r="C168" s="714"/>
      <c r="D168" s="711"/>
      <c r="E168" s="708"/>
      <c r="F168" s="705"/>
      <c r="G168" s="331" t="s">
        <v>566</v>
      </c>
      <c r="H168" s="326" t="s">
        <v>821</v>
      </c>
      <c r="I168" s="318">
        <v>4475.3999999999996</v>
      </c>
      <c r="J168" s="318">
        <v>8937.0499999999993</v>
      </c>
      <c r="K168" s="340">
        <v>7</v>
      </c>
      <c r="L168" s="318">
        <f t="shared" si="9"/>
        <v>31327.799999999996</v>
      </c>
      <c r="M168" s="318">
        <f t="shared" si="12"/>
        <v>62559.349999999991</v>
      </c>
      <c r="N168" s="720"/>
      <c r="O168" s="720"/>
      <c r="P168" s="327">
        <f t="shared" si="11"/>
        <v>1.9969276489252357</v>
      </c>
      <c r="Q168" s="723"/>
      <c r="R168" s="461"/>
      <c r="S168" s="286">
        <f t="shared" si="10"/>
        <v>2</v>
      </c>
    </row>
    <row r="169" spans="2:20" ht="15" customHeight="1" x14ac:dyDescent="0.25">
      <c r="B169" s="717"/>
      <c r="C169" s="714"/>
      <c r="D169" s="711"/>
      <c r="E169" s="708"/>
      <c r="F169" s="705"/>
      <c r="G169" s="331" t="s">
        <v>567</v>
      </c>
      <c r="H169" s="326" t="s">
        <v>822</v>
      </c>
      <c r="I169" s="318">
        <v>6590.9</v>
      </c>
      <c r="J169" s="318">
        <v>12702.16</v>
      </c>
      <c r="K169" s="340">
        <v>4</v>
      </c>
      <c r="L169" s="318">
        <f t="shared" si="9"/>
        <v>26363.599999999999</v>
      </c>
      <c r="M169" s="318">
        <f t="shared" si="12"/>
        <v>50808.639999999999</v>
      </c>
      <c r="N169" s="720"/>
      <c r="O169" s="720"/>
      <c r="P169" s="327">
        <f t="shared" si="11"/>
        <v>1.9272269341061161</v>
      </c>
      <c r="Q169" s="723"/>
      <c r="R169" s="461"/>
      <c r="S169" s="286">
        <f t="shared" si="10"/>
        <v>1.93</v>
      </c>
    </row>
    <row r="170" spans="2:20" ht="15" customHeight="1" x14ac:dyDescent="0.25">
      <c r="B170" s="717"/>
      <c r="C170" s="714"/>
      <c r="D170" s="711"/>
      <c r="E170" s="708"/>
      <c r="F170" s="705"/>
      <c r="G170" s="331" t="s">
        <v>588</v>
      </c>
      <c r="H170" s="326" t="s">
        <v>823</v>
      </c>
      <c r="I170" s="318">
        <v>7257.31</v>
      </c>
      <c r="J170" s="318">
        <v>13854.12</v>
      </c>
      <c r="K170" s="340">
        <v>1</v>
      </c>
      <c r="L170" s="318">
        <f t="shared" si="9"/>
        <v>7257.31</v>
      </c>
      <c r="M170" s="318">
        <f t="shared" si="12"/>
        <v>13854.12</v>
      </c>
      <c r="N170" s="720"/>
      <c r="O170" s="720"/>
      <c r="P170" s="327">
        <f t="shared" si="11"/>
        <v>1.9089883166076687</v>
      </c>
      <c r="Q170" s="723"/>
      <c r="R170" s="461"/>
      <c r="S170" s="286">
        <f t="shared" si="10"/>
        <v>1.91</v>
      </c>
    </row>
    <row r="171" spans="2:20" ht="15" customHeight="1" x14ac:dyDescent="0.25">
      <c r="B171" s="717"/>
      <c r="C171" s="714"/>
      <c r="D171" s="711"/>
      <c r="E171" s="708"/>
      <c r="F171" s="705"/>
      <c r="G171" s="331" t="s">
        <v>589</v>
      </c>
      <c r="H171" s="326" t="s">
        <v>824</v>
      </c>
      <c r="I171" s="318">
        <v>11581.68</v>
      </c>
      <c r="J171" s="318">
        <v>21551.38</v>
      </c>
      <c r="K171" s="340">
        <v>1</v>
      </c>
      <c r="L171" s="318">
        <f t="shared" si="9"/>
        <v>11581.68</v>
      </c>
      <c r="M171" s="318">
        <f t="shared" si="12"/>
        <v>21551.38</v>
      </c>
      <c r="N171" s="720"/>
      <c r="O171" s="720"/>
      <c r="P171" s="327">
        <f t="shared" si="11"/>
        <v>1.8608163927858481</v>
      </c>
      <c r="Q171" s="723"/>
      <c r="R171" s="461"/>
      <c r="S171" s="286">
        <f t="shared" si="10"/>
        <v>1.86</v>
      </c>
    </row>
    <row r="172" spans="2:20" ht="15" customHeight="1" x14ac:dyDescent="0.25">
      <c r="B172" s="717"/>
      <c r="C172" s="714"/>
      <c r="D172" s="711"/>
      <c r="E172" s="708"/>
      <c r="F172" s="705"/>
      <c r="G172" s="331" t="s">
        <v>577</v>
      </c>
      <c r="H172" s="326" t="s">
        <v>825</v>
      </c>
      <c r="I172" s="318">
        <v>7105.84</v>
      </c>
      <c r="J172" s="318">
        <v>13583.11</v>
      </c>
      <c r="K172" s="340">
        <v>1</v>
      </c>
      <c r="L172" s="318">
        <f t="shared" si="9"/>
        <v>7105.84</v>
      </c>
      <c r="M172" s="318">
        <f t="shared" si="12"/>
        <v>13583.11</v>
      </c>
      <c r="N172" s="720"/>
      <c r="O172" s="720"/>
      <c r="P172" s="327">
        <f t="shared" si="11"/>
        <v>1.9115417740900442</v>
      </c>
      <c r="Q172" s="723"/>
      <c r="R172" s="461"/>
      <c r="S172" s="286">
        <f t="shared" si="10"/>
        <v>1.91</v>
      </c>
    </row>
    <row r="173" spans="2:20" ht="15" customHeight="1" thickBot="1" x14ac:dyDescent="0.3">
      <c r="B173" s="718"/>
      <c r="C173" s="715"/>
      <c r="D173" s="712"/>
      <c r="E173" s="709"/>
      <c r="F173" s="706"/>
      <c r="G173" s="332" t="s">
        <v>571</v>
      </c>
      <c r="H173" s="314" t="s">
        <v>826</v>
      </c>
      <c r="I173" s="319">
        <v>9929.1</v>
      </c>
      <c r="J173" s="319">
        <v>18594.39</v>
      </c>
      <c r="K173" s="393">
        <v>1</v>
      </c>
      <c r="L173" s="319">
        <f t="shared" si="9"/>
        <v>9929.1</v>
      </c>
      <c r="M173" s="319">
        <f t="shared" si="12"/>
        <v>18594.39</v>
      </c>
      <c r="N173" s="721"/>
      <c r="O173" s="721"/>
      <c r="P173" s="320">
        <f t="shared" si="11"/>
        <v>1.8727165604133305</v>
      </c>
      <c r="Q173" s="724"/>
      <c r="R173" s="461"/>
      <c r="S173" s="286">
        <f t="shared" si="10"/>
        <v>1.87</v>
      </c>
    </row>
    <row r="174" spans="2:20" ht="15" customHeight="1" thickBot="1" x14ac:dyDescent="0.3">
      <c r="B174" s="401" t="s">
        <v>829</v>
      </c>
      <c r="C174" s="402" t="s">
        <v>830</v>
      </c>
      <c r="D174" s="403" t="s">
        <v>827</v>
      </c>
      <c r="E174" s="434" t="s">
        <v>828</v>
      </c>
      <c r="F174" s="404">
        <v>44842</v>
      </c>
      <c r="G174" s="400" t="s">
        <v>560</v>
      </c>
      <c r="H174" s="396" t="s">
        <v>831</v>
      </c>
      <c r="I174" s="397">
        <v>2684.53</v>
      </c>
      <c r="J174" s="397">
        <v>5954.18</v>
      </c>
      <c r="K174" s="412">
        <v>1</v>
      </c>
      <c r="L174" s="414">
        <f t="shared" si="9"/>
        <v>2684.53</v>
      </c>
      <c r="M174" s="397">
        <f t="shared" si="12"/>
        <v>5954.18</v>
      </c>
      <c r="N174" s="398">
        <f>SUM(L174)</f>
        <v>2684.53</v>
      </c>
      <c r="O174" s="398">
        <f>SUM(M174)</f>
        <v>5954.18</v>
      </c>
      <c r="P174" s="408">
        <f t="shared" si="11"/>
        <v>2.217959940846256</v>
      </c>
      <c r="Q174" s="413">
        <f>O174/N174</f>
        <v>2.217959940846256</v>
      </c>
      <c r="R174" s="461"/>
      <c r="S174" s="286">
        <f t="shared" si="10"/>
        <v>2.2200000000000002</v>
      </c>
    </row>
    <row r="175" spans="2:20" ht="15" customHeight="1" x14ac:dyDescent="0.25">
      <c r="B175" s="716" t="s">
        <v>833</v>
      </c>
      <c r="C175" s="713" t="s">
        <v>762</v>
      </c>
      <c r="D175" s="710" t="s">
        <v>832</v>
      </c>
      <c r="E175" s="707" t="s">
        <v>834</v>
      </c>
      <c r="F175" s="704">
        <v>44795</v>
      </c>
      <c r="G175" s="330" t="s">
        <v>565</v>
      </c>
      <c r="H175" s="313" t="s">
        <v>835</v>
      </c>
      <c r="I175" s="315">
        <v>3500</v>
      </c>
      <c r="J175" s="315">
        <v>7268.13</v>
      </c>
      <c r="K175" s="390">
        <v>1</v>
      </c>
      <c r="L175" s="315">
        <f t="shared" si="9"/>
        <v>3500</v>
      </c>
      <c r="M175" s="315">
        <f t="shared" si="12"/>
        <v>7268.13</v>
      </c>
      <c r="N175" s="719">
        <f>SUM(L175:L177)</f>
        <v>15000</v>
      </c>
      <c r="O175" s="719">
        <f>SUM(M175:M177)</f>
        <v>30683.11</v>
      </c>
      <c r="P175" s="317">
        <f t="shared" si="11"/>
        <v>2.0766085714285714</v>
      </c>
      <c r="Q175" s="722">
        <f>O175/N175</f>
        <v>2.0455406666666667</v>
      </c>
      <c r="R175" s="461"/>
      <c r="S175" s="286">
        <f t="shared" si="10"/>
        <v>2.08</v>
      </c>
    </row>
    <row r="176" spans="2:20" ht="15" customHeight="1" x14ac:dyDescent="0.25">
      <c r="B176" s="717"/>
      <c r="C176" s="714"/>
      <c r="D176" s="711"/>
      <c r="E176" s="708"/>
      <c r="F176" s="705"/>
      <c r="G176" s="331" t="s">
        <v>566</v>
      </c>
      <c r="H176" s="326" t="s">
        <v>206</v>
      </c>
      <c r="I176" s="318">
        <v>5000</v>
      </c>
      <c r="J176" s="415">
        <v>10185.790000000001</v>
      </c>
      <c r="K176" s="340">
        <v>1</v>
      </c>
      <c r="L176" s="318">
        <f t="shared" si="9"/>
        <v>5000</v>
      </c>
      <c r="M176" s="318">
        <f t="shared" si="12"/>
        <v>10185.790000000001</v>
      </c>
      <c r="N176" s="720"/>
      <c r="O176" s="720"/>
      <c r="P176" s="327">
        <f t="shared" si="11"/>
        <v>2.0371580000000002</v>
      </c>
      <c r="Q176" s="723"/>
      <c r="R176" s="461"/>
      <c r="S176" s="286">
        <f t="shared" si="10"/>
        <v>2.04</v>
      </c>
    </row>
    <row r="177" spans="2:19" ht="15" customHeight="1" thickBot="1" x14ac:dyDescent="0.3">
      <c r="B177" s="718"/>
      <c r="C177" s="715"/>
      <c r="D177" s="712"/>
      <c r="E177" s="709"/>
      <c r="F177" s="706"/>
      <c r="G177" s="332" t="s">
        <v>567</v>
      </c>
      <c r="H177" s="314" t="s">
        <v>265</v>
      </c>
      <c r="I177" s="319">
        <v>6500</v>
      </c>
      <c r="J177" s="319">
        <v>13229.19</v>
      </c>
      <c r="K177" s="393">
        <v>1</v>
      </c>
      <c r="L177" s="319">
        <f t="shared" si="9"/>
        <v>6500</v>
      </c>
      <c r="M177" s="319">
        <f t="shared" si="12"/>
        <v>13229.19</v>
      </c>
      <c r="N177" s="721"/>
      <c r="O177" s="721"/>
      <c r="P177" s="320">
        <f t="shared" si="11"/>
        <v>2.0352600000000001</v>
      </c>
      <c r="Q177" s="724"/>
      <c r="R177" s="461"/>
      <c r="S177" s="286">
        <f t="shared" si="10"/>
        <v>2.04</v>
      </c>
    </row>
    <row r="178" spans="2:19" ht="15" customHeight="1" x14ac:dyDescent="0.25">
      <c r="B178" s="716" t="s">
        <v>844</v>
      </c>
      <c r="C178" s="713" t="s">
        <v>845</v>
      </c>
      <c r="D178" s="710" t="s">
        <v>842</v>
      </c>
      <c r="E178" s="707" t="s">
        <v>843</v>
      </c>
      <c r="F178" s="704">
        <v>44669</v>
      </c>
      <c r="G178" s="330" t="s">
        <v>558</v>
      </c>
      <c r="H178" s="313" t="s">
        <v>837</v>
      </c>
      <c r="I178" s="315">
        <v>1570.23</v>
      </c>
      <c r="J178" s="315">
        <v>4766.6499999999996</v>
      </c>
      <c r="K178" s="390">
        <v>0.5</v>
      </c>
      <c r="L178" s="315">
        <f t="shared" si="9"/>
        <v>785.11500000000001</v>
      </c>
      <c r="M178" s="315">
        <f t="shared" si="12"/>
        <v>2383.3249999999998</v>
      </c>
      <c r="N178" s="719">
        <f>SUM(L178:L179)</f>
        <v>3925.5749999999998</v>
      </c>
      <c r="O178" s="719">
        <f>SUM(M178:M179)</f>
        <v>11916.645</v>
      </c>
      <c r="P178" s="317">
        <f t="shared" si="11"/>
        <v>3.0356380912350418</v>
      </c>
      <c r="Q178" s="722">
        <f>O178/N178</f>
        <v>3.0356431860300721</v>
      </c>
      <c r="R178" s="461"/>
      <c r="S178" s="286">
        <f t="shared" si="10"/>
        <v>3.04</v>
      </c>
    </row>
    <row r="179" spans="2:19" ht="15" customHeight="1" thickBot="1" x14ac:dyDescent="0.3">
      <c r="B179" s="718"/>
      <c r="C179" s="715"/>
      <c r="D179" s="712"/>
      <c r="E179" s="709"/>
      <c r="F179" s="706"/>
      <c r="G179" s="332" t="s">
        <v>558</v>
      </c>
      <c r="H179" s="314" t="s">
        <v>836</v>
      </c>
      <c r="I179" s="319">
        <v>1570.23</v>
      </c>
      <c r="J179" s="319">
        <v>4766.66</v>
      </c>
      <c r="K179" s="393">
        <v>2</v>
      </c>
      <c r="L179" s="319">
        <f t="shared" si="9"/>
        <v>3140.46</v>
      </c>
      <c r="M179" s="319">
        <f t="shared" si="12"/>
        <v>9533.32</v>
      </c>
      <c r="N179" s="721"/>
      <c r="O179" s="721"/>
      <c r="P179" s="320">
        <f t="shared" si="11"/>
        <v>3.0356444597288292</v>
      </c>
      <c r="Q179" s="724"/>
      <c r="R179" s="461"/>
      <c r="S179" s="286">
        <f t="shared" si="10"/>
        <v>3.04</v>
      </c>
    </row>
    <row r="180" spans="2:19" ht="15" customHeight="1" x14ac:dyDescent="0.25">
      <c r="B180" s="716" t="s">
        <v>840</v>
      </c>
      <c r="C180" s="713" t="s">
        <v>841</v>
      </c>
      <c r="D180" s="710" t="s">
        <v>838</v>
      </c>
      <c r="E180" s="707" t="s">
        <v>839</v>
      </c>
      <c r="F180" s="704">
        <v>44795</v>
      </c>
      <c r="G180" s="330" t="s">
        <v>558</v>
      </c>
      <c r="H180" s="313" t="s">
        <v>846</v>
      </c>
      <c r="I180" s="315">
        <v>1600</v>
      </c>
      <c r="J180" s="315">
        <v>3333.24</v>
      </c>
      <c r="K180" s="390">
        <v>3</v>
      </c>
      <c r="L180" s="315">
        <f t="shared" si="9"/>
        <v>4800</v>
      </c>
      <c r="M180" s="315">
        <f>J180*K180</f>
        <v>9999.7199999999993</v>
      </c>
      <c r="N180" s="719">
        <f>SUM(L180:L187)</f>
        <v>32700</v>
      </c>
      <c r="O180" s="719">
        <f>SUM(M180:M187)</f>
        <v>65322.81</v>
      </c>
      <c r="P180" s="317">
        <f t="shared" si="11"/>
        <v>2.083275</v>
      </c>
      <c r="Q180" s="722">
        <f>O180/N180</f>
        <v>1.9976394495412844</v>
      </c>
      <c r="R180" s="461"/>
      <c r="S180" s="286">
        <f t="shared" si="10"/>
        <v>2.08</v>
      </c>
    </row>
    <row r="181" spans="2:19" ht="15" customHeight="1" x14ac:dyDescent="0.25">
      <c r="B181" s="717"/>
      <c r="C181" s="714"/>
      <c r="D181" s="711"/>
      <c r="E181" s="708"/>
      <c r="F181" s="705"/>
      <c r="G181" s="331" t="s">
        <v>559</v>
      </c>
      <c r="H181" s="326" t="s">
        <v>847</v>
      </c>
      <c r="I181" s="318">
        <v>1800</v>
      </c>
      <c r="J181" s="415">
        <v>3888.55</v>
      </c>
      <c r="K181" s="340">
        <v>3</v>
      </c>
      <c r="L181" s="318">
        <f t="shared" si="9"/>
        <v>5400</v>
      </c>
      <c r="M181" s="318">
        <f t="shared" si="12"/>
        <v>11665.650000000001</v>
      </c>
      <c r="N181" s="720"/>
      <c r="O181" s="720"/>
      <c r="P181" s="327">
        <f t="shared" si="11"/>
        <v>2.1603055555555555</v>
      </c>
      <c r="Q181" s="723"/>
      <c r="R181" s="461"/>
      <c r="S181" s="286">
        <f t="shared" si="10"/>
        <v>2.16</v>
      </c>
    </row>
    <row r="182" spans="2:19" ht="15" customHeight="1" x14ac:dyDescent="0.25">
      <c r="B182" s="717"/>
      <c r="C182" s="714"/>
      <c r="D182" s="711"/>
      <c r="E182" s="708"/>
      <c r="F182" s="705"/>
      <c r="G182" s="331" t="s">
        <v>566</v>
      </c>
      <c r="H182" s="326" t="s">
        <v>848</v>
      </c>
      <c r="I182" s="318">
        <v>5000</v>
      </c>
      <c r="J182" s="415">
        <v>9524.7900000000009</v>
      </c>
      <c r="K182" s="340">
        <v>1</v>
      </c>
      <c r="L182" s="318">
        <f t="shared" si="9"/>
        <v>5000</v>
      </c>
      <c r="M182" s="318">
        <f t="shared" si="12"/>
        <v>9524.7900000000009</v>
      </c>
      <c r="N182" s="720"/>
      <c r="O182" s="720"/>
      <c r="P182" s="327">
        <f t="shared" si="11"/>
        <v>1.9049580000000002</v>
      </c>
      <c r="Q182" s="723"/>
      <c r="R182" s="461"/>
      <c r="S182" s="286">
        <f t="shared" si="10"/>
        <v>1.9</v>
      </c>
    </row>
    <row r="183" spans="2:19" ht="15" customHeight="1" x14ac:dyDescent="0.25">
      <c r="B183" s="717"/>
      <c r="C183" s="714"/>
      <c r="D183" s="711"/>
      <c r="E183" s="708"/>
      <c r="F183" s="705"/>
      <c r="G183" s="331" t="s">
        <v>565</v>
      </c>
      <c r="H183" s="326" t="s">
        <v>849</v>
      </c>
      <c r="I183" s="318">
        <v>3500</v>
      </c>
      <c r="J183" s="415">
        <v>6826.53</v>
      </c>
      <c r="K183" s="340">
        <v>1</v>
      </c>
      <c r="L183" s="318">
        <f t="shared" si="9"/>
        <v>3500</v>
      </c>
      <c r="M183" s="318">
        <f t="shared" si="12"/>
        <v>6826.53</v>
      </c>
      <c r="N183" s="720"/>
      <c r="O183" s="720"/>
      <c r="P183" s="327">
        <f t="shared" si="11"/>
        <v>1.9504371428571428</v>
      </c>
      <c r="Q183" s="723"/>
      <c r="R183" s="461"/>
      <c r="S183" s="286">
        <f t="shared" si="10"/>
        <v>1.95</v>
      </c>
    </row>
    <row r="184" spans="2:19" ht="15" customHeight="1" x14ac:dyDescent="0.25">
      <c r="B184" s="717"/>
      <c r="C184" s="714"/>
      <c r="D184" s="711"/>
      <c r="E184" s="708"/>
      <c r="F184" s="705"/>
      <c r="G184" s="331" t="s">
        <v>575</v>
      </c>
      <c r="H184" s="326" t="s">
        <v>850</v>
      </c>
      <c r="I184" s="318">
        <v>3500</v>
      </c>
      <c r="J184" s="415">
        <v>6826.53</v>
      </c>
      <c r="K184" s="340">
        <v>1</v>
      </c>
      <c r="L184" s="318">
        <f t="shared" si="9"/>
        <v>3500</v>
      </c>
      <c r="M184" s="318">
        <f t="shared" si="12"/>
        <v>6826.53</v>
      </c>
      <c r="N184" s="720"/>
      <c r="O184" s="720"/>
      <c r="P184" s="327">
        <f t="shared" si="11"/>
        <v>1.9504371428571428</v>
      </c>
      <c r="Q184" s="723"/>
      <c r="R184" s="461"/>
      <c r="S184" s="286">
        <f t="shared" si="10"/>
        <v>1.95</v>
      </c>
    </row>
    <row r="185" spans="2:19" ht="15" customHeight="1" x14ac:dyDescent="0.25">
      <c r="B185" s="717"/>
      <c r="C185" s="714"/>
      <c r="D185" s="711"/>
      <c r="E185" s="708"/>
      <c r="F185" s="705"/>
      <c r="G185" s="331" t="s">
        <v>565</v>
      </c>
      <c r="H185" s="326" t="s">
        <v>851</v>
      </c>
      <c r="I185" s="318">
        <v>3500</v>
      </c>
      <c r="J185" s="415">
        <v>6826.53</v>
      </c>
      <c r="K185" s="340">
        <v>1</v>
      </c>
      <c r="L185" s="318">
        <f t="shared" si="9"/>
        <v>3500</v>
      </c>
      <c r="M185" s="318">
        <f t="shared" si="12"/>
        <v>6826.53</v>
      </c>
      <c r="N185" s="720"/>
      <c r="O185" s="720"/>
      <c r="P185" s="327">
        <f t="shared" si="11"/>
        <v>1.9504371428571428</v>
      </c>
      <c r="Q185" s="723"/>
      <c r="R185" s="461"/>
      <c r="S185" s="286">
        <f t="shared" si="10"/>
        <v>1.95</v>
      </c>
    </row>
    <row r="186" spans="2:19" ht="15" customHeight="1" x14ac:dyDescent="0.25">
      <c r="B186" s="717"/>
      <c r="C186" s="714"/>
      <c r="D186" s="711"/>
      <c r="E186" s="708"/>
      <c r="F186" s="705"/>
      <c r="G186" s="331" t="s">
        <v>569</v>
      </c>
      <c r="H186" s="326" t="s">
        <v>852</v>
      </c>
      <c r="I186" s="318">
        <v>3500</v>
      </c>
      <c r="J186" s="415">
        <v>6826.53</v>
      </c>
      <c r="K186" s="340">
        <v>1</v>
      </c>
      <c r="L186" s="318">
        <f t="shared" si="9"/>
        <v>3500</v>
      </c>
      <c r="M186" s="318">
        <f t="shared" si="12"/>
        <v>6826.53</v>
      </c>
      <c r="N186" s="720"/>
      <c r="O186" s="720"/>
      <c r="P186" s="327">
        <f t="shared" si="11"/>
        <v>1.9504371428571428</v>
      </c>
      <c r="Q186" s="723"/>
      <c r="R186" s="461"/>
      <c r="S186" s="286">
        <f t="shared" si="10"/>
        <v>1.95</v>
      </c>
    </row>
    <row r="187" spans="2:19" ht="15" customHeight="1" thickBot="1" x14ac:dyDescent="0.3">
      <c r="B187" s="718"/>
      <c r="C187" s="715"/>
      <c r="D187" s="712"/>
      <c r="E187" s="709"/>
      <c r="F187" s="706"/>
      <c r="G187" s="332" t="s">
        <v>565</v>
      </c>
      <c r="H187" s="314" t="s">
        <v>853</v>
      </c>
      <c r="I187" s="319">
        <v>3500</v>
      </c>
      <c r="J187" s="319">
        <v>6826.53</v>
      </c>
      <c r="K187" s="393">
        <v>1</v>
      </c>
      <c r="L187" s="319">
        <f t="shared" si="9"/>
        <v>3500</v>
      </c>
      <c r="M187" s="319">
        <f t="shared" si="12"/>
        <v>6826.53</v>
      </c>
      <c r="N187" s="721"/>
      <c r="O187" s="721"/>
      <c r="P187" s="320">
        <f t="shared" si="11"/>
        <v>1.9504371428571428</v>
      </c>
      <c r="Q187" s="724"/>
      <c r="R187" s="461"/>
      <c r="S187" s="286">
        <f t="shared" si="10"/>
        <v>1.95</v>
      </c>
    </row>
    <row r="188" spans="2:19" ht="15" customHeight="1" x14ac:dyDescent="0.25">
      <c r="B188" s="716" t="s">
        <v>855</v>
      </c>
      <c r="C188" s="713" t="s">
        <v>121</v>
      </c>
      <c r="D188" s="710" t="s">
        <v>854</v>
      </c>
      <c r="E188" s="707" t="s">
        <v>856</v>
      </c>
      <c r="F188" s="704">
        <v>44768</v>
      </c>
      <c r="G188" s="330" t="s">
        <v>11</v>
      </c>
      <c r="H188" s="313" t="s">
        <v>857</v>
      </c>
      <c r="I188" s="315">
        <v>11000</v>
      </c>
      <c r="J188" s="315" t="s">
        <v>11</v>
      </c>
      <c r="K188" s="390">
        <v>0.1</v>
      </c>
      <c r="L188" s="315">
        <f t="shared" si="9"/>
        <v>1100</v>
      </c>
      <c r="M188" s="315" t="s">
        <v>11</v>
      </c>
      <c r="N188" s="719">
        <f>SUM(L188:L198)</f>
        <v>66114.545454545456</v>
      </c>
      <c r="O188" s="719">
        <f>SUM(M188:M198)</f>
        <v>0</v>
      </c>
      <c r="P188" s="317">
        <v>2.8927999999999998</v>
      </c>
      <c r="Q188" s="722">
        <v>2.6780663308285297</v>
      </c>
      <c r="R188" s="461"/>
      <c r="S188" s="286" t="str">
        <f t="shared" si="10"/>
        <v/>
      </c>
    </row>
    <row r="189" spans="2:19" ht="15" customHeight="1" x14ac:dyDescent="0.25">
      <c r="B189" s="717"/>
      <c r="C189" s="714"/>
      <c r="D189" s="711"/>
      <c r="E189" s="708"/>
      <c r="F189" s="705"/>
      <c r="G189" s="331" t="s">
        <v>568</v>
      </c>
      <c r="H189" s="326" t="s">
        <v>568</v>
      </c>
      <c r="I189" s="318">
        <v>10500</v>
      </c>
      <c r="J189" s="318" t="s">
        <v>11</v>
      </c>
      <c r="K189" s="340">
        <v>1</v>
      </c>
      <c r="L189" s="318">
        <f t="shared" si="9"/>
        <v>10500</v>
      </c>
      <c r="M189" s="318" t="s">
        <v>11</v>
      </c>
      <c r="N189" s="720"/>
      <c r="O189" s="720"/>
      <c r="P189" s="327">
        <v>2.7947199999999999</v>
      </c>
      <c r="Q189" s="723"/>
      <c r="R189" s="461"/>
      <c r="S189" s="286">
        <f t="shared" si="10"/>
        <v>2.79</v>
      </c>
    </row>
    <row r="190" spans="2:19" ht="15" customHeight="1" x14ac:dyDescent="0.25">
      <c r="B190" s="717"/>
      <c r="C190" s="714"/>
      <c r="D190" s="711"/>
      <c r="E190" s="708"/>
      <c r="F190" s="705"/>
      <c r="G190" s="331" t="s">
        <v>590</v>
      </c>
      <c r="H190" s="326" t="s">
        <v>590</v>
      </c>
      <c r="I190" s="318">
        <v>10500</v>
      </c>
      <c r="J190" s="318" t="s">
        <v>11</v>
      </c>
      <c r="K190" s="340">
        <v>1</v>
      </c>
      <c r="L190" s="318">
        <f t="shared" si="9"/>
        <v>10500</v>
      </c>
      <c r="M190" s="318" t="s">
        <v>11</v>
      </c>
      <c r="N190" s="720"/>
      <c r="O190" s="720"/>
      <c r="P190" s="327">
        <v>2.794719469866203</v>
      </c>
      <c r="Q190" s="723"/>
      <c r="R190" s="461"/>
      <c r="S190" s="286">
        <f t="shared" si="10"/>
        <v>2.79</v>
      </c>
    </row>
    <row r="191" spans="2:19" ht="15" customHeight="1" x14ac:dyDescent="0.25">
      <c r="B191" s="717"/>
      <c r="C191" s="714"/>
      <c r="D191" s="711"/>
      <c r="E191" s="708"/>
      <c r="F191" s="705"/>
      <c r="G191" s="331" t="s">
        <v>585</v>
      </c>
      <c r="H191" s="326" t="s">
        <v>858</v>
      </c>
      <c r="I191" s="318">
        <v>9000</v>
      </c>
      <c r="J191" s="318" t="s">
        <v>11</v>
      </c>
      <c r="K191" s="340">
        <v>0.5</v>
      </c>
      <c r="L191" s="318">
        <f t="shared" si="9"/>
        <v>4500</v>
      </c>
      <c r="M191" s="318" t="s">
        <v>11</v>
      </c>
      <c r="N191" s="720"/>
      <c r="O191" s="720"/>
      <c r="P191" s="327">
        <v>2.8843944598249225</v>
      </c>
      <c r="Q191" s="723"/>
      <c r="R191" s="461"/>
      <c r="S191" s="286">
        <f t="shared" si="10"/>
        <v>2.88</v>
      </c>
    </row>
    <row r="192" spans="2:19" ht="15" customHeight="1" x14ac:dyDescent="0.25">
      <c r="B192" s="717"/>
      <c r="C192" s="714"/>
      <c r="D192" s="711"/>
      <c r="E192" s="708"/>
      <c r="F192" s="705"/>
      <c r="G192" s="331" t="s">
        <v>573</v>
      </c>
      <c r="H192" s="326" t="s">
        <v>859</v>
      </c>
      <c r="I192" s="318">
        <v>8500</v>
      </c>
      <c r="J192" s="318" t="s">
        <v>11</v>
      </c>
      <c r="K192" s="340">
        <v>0.5</v>
      </c>
      <c r="L192" s="318">
        <f t="shared" si="9"/>
        <v>4250</v>
      </c>
      <c r="M192" s="318" t="s">
        <v>11</v>
      </c>
      <c r="N192" s="720"/>
      <c r="O192" s="720"/>
      <c r="P192" s="327">
        <v>2.7663198910992688</v>
      </c>
      <c r="Q192" s="723"/>
      <c r="R192" s="461"/>
      <c r="S192" s="286">
        <f t="shared" si="10"/>
        <v>2.77</v>
      </c>
    </row>
    <row r="193" spans="2:19" ht="15" customHeight="1" x14ac:dyDescent="0.25">
      <c r="B193" s="717"/>
      <c r="C193" s="714"/>
      <c r="D193" s="711"/>
      <c r="E193" s="708"/>
      <c r="F193" s="705"/>
      <c r="G193" s="331" t="s">
        <v>566</v>
      </c>
      <c r="H193" s="326" t="s">
        <v>860</v>
      </c>
      <c r="I193" s="318">
        <v>4227.272727272727</v>
      </c>
      <c r="J193" s="318" t="s">
        <v>11</v>
      </c>
      <c r="K193" s="340">
        <v>2</v>
      </c>
      <c r="L193" s="318">
        <f t="shared" si="9"/>
        <v>8454.545454545454</v>
      </c>
      <c r="M193" s="318" t="s">
        <v>11</v>
      </c>
      <c r="N193" s="720"/>
      <c r="O193" s="720"/>
      <c r="P193" s="327">
        <v>2.1889535276601544</v>
      </c>
      <c r="Q193" s="723"/>
      <c r="R193" s="461"/>
      <c r="S193" s="286">
        <f t="shared" si="10"/>
        <v>2.19</v>
      </c>
    </row>
    <row r="194" spans="2:19" ht="15" customHeight="1" x14ac:dyDescent="0.25">
      <c r="B194" s="717"/>
      <c r="C194" s="714"/>
      <c r="D194" s="711"/>
      <c r="E194" s="708"/>
      <c r="F194" s="705"/>
      <c r="G194" s="331" t="s">
        <v>565</v>
      </c>
      <c r="H194" s="326" t="s">
        <v>861</v>
      </c>
      <c r="I194" s="318">
        <v>2700</v>
      </c>
      <c r="J194" s="318" t="s">
        <v>11</v>
      </c>
      <c r="K194" s="340">
        <v>2</v>
      </c>
      <c r="L194" s="318">
        <f t="shared" si="9"/>
        <v>5400</v>
      </c>
      <c r="M194" s="318" t="s">
        <v>11</v>
      </c>
      <c r="N194" s="720"/>
      <c r="O194" s="720"/>
      <c r="P194" s="327">
        <v>2.7002887149155166</v>
      </c>
      <c r="Q194" s="723"/>
      <c r="R194" s="461"/>
      <c r="S194" s="286">
        <f t="shared" si="10"/>
        <v>2.7</v>
      </c>
    </row>
    <row r="195" spans="2:19" ht="15" customHeight="1" x14ac:dyDescent="0.25">
      <c r="B195" s="717"/>
      <c r="C195" s="714"/>
      <c r="D195" s="711"/>
      <c r="E195" s="708"/>
      <c r="F195" s="705"/>
      <c r="G195" s="331" t="s">
        <v>570</v>
      </c>
      <c r="H195" s="326" t="s">
        <v>862</v>
      </c>
      <c r="I195" s="318">
        <v>10000</v>
      </c>
      <c r="J195" s="318" t="s">
        <v>11</v>
      </c>
      <c r="K195" s="340">
        <v>0.5</v>
      </c>
      <c r="L195" s="318">
        <f t="shared" ref="L195:L258" si="13">I195*K195</f>
        <v>5000</v>
      </c>
      <c r="M195" s="318" t="s">
        <v>11</v>
      </c>
      <c r="N195" s="720"/>
      <c r="O195" s="720"/>
      <c r="P195" s="327">
        <v>3.1205435972762303</v>
      </c>
      <c r="Q195" s="723"/>
      <c r="R195" s="461"/>
      <c r="S195" s="286">
        <f t="shared" si="10"/>
        <v>3.12</v>
      </c>
    </row>
    <row r="196" spans="2:19" ht="15" customHeight="1" x14ac:dyDescent="0.25">
      <c r="B196" s="717"/>
      <c r="C196" s="714"/>
      <c r="D196" s="711"/>
      <c r="E196" s="708"/>
      <c r="F196" s="705"/>
      <c r="G196" s="331" t="s">
        <v>576</v>
      </c>
      <c r="H196" s="326" t="s">
        <v>576</v>
      </c>
      <c r="I196" s="318">
        <v>8500</v>
      </c>
      <c r="J196" s="318" t="s">
        <v>11</v>
      </c>
      <c r="K196" s="340">
        <v>0.5</v>
      </c>
      <c r="L196" s="318">
        <f t="shared" si="13"/>
        <v>4250</v>
      </c>
      <c r="M196" s="318" t="s">
        <v>11</v>
      </c>
      <c r="N196" s="720"/>
      <c r="O196" s="720"/>
      <c r="P196" s="327">
        <v>2.7663198910992688</v>
      </c>
      <c r="Q196" s="723"/>
      <c r="R196" s="461"/>
      <c r="S196" s="286">
        <f t="shared" ref="S196:S259" si="14">IF(G196&lt;&gt;"-",ROUND(P196,2),"")</f>
        <v>2.77</v>
      </c>
    </row>
    <row r="197" spans="2:19" ht="15" customHeight="1" x14ac:dyDescent="0.25">
      <c r="B197" s="717"/>
      <c r="C197" s="714"/>
      <c r="D197" s="711"/>
      <c r="E197" s="708"/>
      <c r="F197" s="705"/>
      <c r="G197" s="331" t="s">
        <v>588</v>
      </c>
      <c r="H197" s="326" t="s">
        <v>863</v>
      </c>
      <c r="I197" s="318">
        <v>7160</v>
      </c>
      <c r="J197" s="318" t="s">
        <v>11</v>
      </c>
      <c r="K197" s="340">
        <v>1</v>
      </c>
      <c r="L197" s="318">
        <f t="shared" si="13"/>
        <v>7160</v>
      </c>
      <c r="M197" s="318" t="s">
        <v>11</v>
      </c>
      <c r="N197" s="720"/>
      <c r="O197" s="720"/>
      <c r="P197" s="327">
        <v>2.4498800469145166</v>
      </c>
      <c r="Q197" s="723"/>
      <c r="R197" s="461"/>
      <c r="S197" s="286">
        <f t="shared" si="14"/>
        <v>2.4500000000000002</v>
      </c>
    </row>
    <row r="198" spans="2:19" ht="15" customHeight="1" thickBot="1" x14ac:dyDescent="0.3">
      <c r="B198" s="718"/>
      <c r="C198" s="715"/>
      <c r="D198" s="712"/>
      <c r="E198" s="709"/>
      <c r="F198" s="706"/>
      <c r="G198" s="332" t="s">
        <v>589</v>
      </c>
      <c r="H198" s="314" t="s">
        <v>864</v>
      </c>
      <c r="I198" s="319">
        <v>10000</v>
      </c>
      <c r="J198" s="319" t="s">
        <v>11</v>
      </c>
      <c r="K198" s="393">
        <v>0.5</v>
      </c>
      <c r="L198" s="319">
        <f t="shared" si="13"/>
        <v>5000</v>
      </c>
      <c r="M198" s="319" t="s">
        <v>11</v>
      </c>
      <c r="N198" s="721"/>
      <c r="O198" s="721"/>
      <c r="P198" s="320">
        <v>3.1205435972762303</v>
      </c>
      <c r="Q198" s="724"/>
      <c r="R198" s="461"/>
      <c r="S198" s="286">
        <f>IF(G198&lt;&gt;"-",ROUND(P198,2),"")</f>
        <v>3.12</v>
      </c>
    </row>
    <row r="199" spans="2:19" ht="15" customHeight="1" x14ac:dyDescent="0.25">
      <c r="B199" s="716" t="s">
        <v>866</v>
      </c>
      <c r="C199" s="713" t="s">
        <v>867</v>
      </c>
      <c r="D199" s="710" t="s">
        <v>865</v>
      </c>
      <c r="E199" s="707" t="s">
        <v>868</v>
      </c>
      <c r="F199" s="704">
        <v>44830</v>
      </c>
      <c r="G199" s="330" t="s">
        <v>559</v>
      </c>
      <c r="H199" s="313" t="s">
        <v>869</v>
      </c>
      <c r="I199" s="315">
        <v>2200</v>
      </c>
      <c r="J199" s="315">
        <v>4985.5200000000004</v>
      </c>
      <c r="K199" s="390">
        <v>7</v>
      </c>
      <c r="L199" s="315">
        <f t="shared" si="13"/>
        <v>15400</v>
      </c>
      <c r="M199" s="315">
        <f>J199*K199</f>
        <v>34898.639999999999</v>
      </c>
      <c r="N199" s="719">
        <f>SUM(L199:L203)</f>
        <v>42750</v>
      </c>
      <c r="O199" s="719">
        <f>SUM(M199:M203)</f>
        <v>91307.670000000013</v>
      </c>
      <c r="P199" s="317">
        <f t="shared" ref="P199:P258" si="15">J199/I199</f>
        <v>2.2661454545454549</v>
      </c>
      <c r="Q199" s="722">
        <f>O199/N199</f>
        <v>2.1358519298245615</v>
      </c>
      <c r="R199" s="461"/>
      <c r="S199" s="286">
        <f t="shared" si="14"/>
        <v>2.27</v>
      </c>
    </row>
    <row r="200" spans="2:19" ht="15" customHeight="1" x14ac:dyDescent="0.25">
      <c r="B200" s="717"/>
      <c r="C200" s="714"/>
      <c r="D200" s="711"/>
      <c r="E200" s="708"/>
      <c r="F200" s="705"/>
      <c r="G200" s="331" t="s">
        <v>559</v>
      </c>
      <c r="H200" s="326" t="s">
        <v>870</v>
      </c>
      <c r="I200" s="318">
        <v>2200</v>
      </c>
      <c r="J200" s="318">
        <v>4985.5200000000004</v>
      </c>
      <c r="K200" s="340">
        <v>1</v>
      </c>
      <c r="L200" s="318">
        <f t="shared" si="13"/>
        <v>2200</v>
      </c>
      <c r="M200" s="318">
        <f t="shared" ref="M200:M258" si="16">J200*K200</f>
        <v>4985.5200000000004</v>
      </c>
      <c r="N200" s="720"/>
      <c r="O200" s="720"/>
      <c r="P200" s="327">
        <f t="shared" si="15"/>
        <v>2.2661454545454549</v>
      </c>
      <c r="Q200" s="723"/>
      <c r="R200" s="461"/>
      <c r="S200" s="286">
        <f t="shared" si="14"/>
        <v>2.27</v>
      </c>
    </row>
    <row r="201" spans="2:19" ht="15" customHeight="1" x14ac:dyDescent="0.25">
      <c r="B201" s="717"/>
      <c r="C201" s="714"/>
      <c r="D201" s="711"/>
      <c r="E201" s="708"/>
      <c r="F201" s="705"/>
      <c r="G201" s="331" t="s">
        <v>559</v>
      </c>
      <c r="H201" s="326" t="s">
        <v>871</v>
      </c>
      <c r="I201" s="318">
        <v>2200</v>
      </c>
      <c r="J201" s="318">
        <v>4985.5200000000004</v>
      </c>
      <c r="K201" s="340">
        <v>1</v>
      </c>
      <c r="L201" s="318">
        <f t="shared" si="13"/>
        <v>2200</v>
      </c>
      <c r="M201" s="318">
        <f t="shared" si="16"/>
        <v>4985.5200000000004</v>
      </c>
      <c r="N201" s="720"/>
      <c r="O201" s="720"/>
      <c r="P201" s="327">
        <f t="shared" si="15"/>
        <v>2.2661454545454549</v>
      </c>
      <c r="Q201" s="723"/>
      <c r="R201" s="461"/>
      <c r="S201" s="286">
        <f t="shared" si="14"/>
        <v>2.27</v>
      </c>
    </row>
    <row r="202" spans="2:19" ht="15" customHeight="1" x14ac:dyDescent="0.25">
      <c r="B202" s="717"/>
      <c r="C202" s="714"/>
      <c r="D202" s="711"/>
      <c r="E202" s="708"/>
      <c r="F202" s="705"/>
      <c r="G202" s="331" t="s">
        <v>566</v>
      </c>
      <c r="H202" s="326" t="s">
        <v>872</v>
      </c>
      <c r="I202" s="318">
        <v>4600</v>
      </c>
      <c r="J202" s="318">
        <v>9305.82</v>
      </c>
      <c r="K202" s="340">
        <v>4</v>
      </c>
      <c r="L202" s="318">
        <f t="shared" si="13"/>
        <v>18400</v>
      </c>
      <c r="M202" s="318">
        <f t="shared" si="16"/>
        <v>37223.279999999999</v>
      </c>
      <c r="N202" s="720"/>
      <c r="O202" s="720"/>
      <c r="P202" s="327">
        <f t="shared" si="15"/>
        <v>2.0230043478260868</v>
      </c>
      <c r="Q202" s="723"/>
      <c r="R202" s="461"/>
      <c r="S202" s="286">
        <f t="shared" si="14"/>
        <v>2.02</v>
      </c>
    </row>
    <row r="203" spans="2:19" ht="15" customHeight="1" thickBot="1" x14ac:dyDescent="0.3">
      <c r="B203" s="718"/>
      <c r="C203" s="715"/>
      <c r="D203" s="712"/>
      <c r="E203" s="709"/>
      <c r="F203" s="706"/>
      <c r="G203" s="332" t="s">
        <v>564</v>
      </c>
      <c r="H203" s="314" t="s">
        <v>873</v>
      </c>
      <c r="I203" s="319">
        <v>4550</v>
      </c>
      <c r="J203" s="319">
        <v>9214.7099999999991</v>
      </c>
      <c r="K203" s="393">
        <v>1</v>
      </c>
      <c r="L203" s="319">
        <f t="shared" si="13"/>
        <v>4550</v>
      </c>
      <c r="M203" s="319">
        <f t="shared" si="16"/>
        <v>9214.7099999999991</v>
      </c>
      <c r="N203" s="721"/>
      <c r="O203" s="721"/>
      <c r="P203" s="320">
        <f t="shared" si="15"/>
        <v>2.0252109890109886</v>
      </c>
      <c r="Q203" s="724"/>
      <c r="R203" s="461"/>
      <c r="S203" s="286">
        <f t="shared" si="14"/>
        <v>2.0299999999999998</v>
      </c>
    </row>
    <row r="204" spans="2:19" ht="15" customHeight="1" x14ac:dyDescent="0.25">
      <c r="B204" s="716" t="s">
        <v>875</v>
      </c>
      <c r="C204" s="713" t="s">
        <v>876</v>
      </c>
      <c r="D204" s="710" t="s">
        <v>874</v>
      </c>
      <c r="E204" s="707" t="s">
        <v>877</v>
      </c>
      <c r="F204" s="704">
        <v>44936</v>
      </c>
      <c r="G204" s="330" t="s">
        <v>11</v>
      </c>
      <c r="H204" s="313" t="s">
        <v>878</v>
      </c>
      <c r="I204" s="315">
        <v>2500</v>
      </c>
      <c r="J204" s="315">
        <v>5993.2</v>
      </c>
      <c r="K204" s="390">
        <v>1</v>
      </c>
      <c r="L204" s="315">
        <f>I204*K204</f>
        <v>2500</v>
      </c>
      <c r="M204" s="315">
        <f>J204*K204</f>
        <v>5993.2</v>
      </c>
      <c r="N204" s="719">
        <f>SUM(L204:L206)</f>
        <v>10212</v>
      </c>
      <c r="O204" s="719">
        <f>SUM(M204:M206)</f>
        <v>25370.01</v>
      </c>
      <c r="P204" s="317">
        <f>J204/I204</f>
        <v>2.3972799999999999</v>
      </c>
      <c r="Q204" s="722">
        <f>O204/N204</f>
        <v>2.484333137485311</v>
      </c>
      <c r="R204" s="461"/>
      <c r="S204" s="286" t="str">
        <f t="shared" si="14"/>
        <v/>
      </c>
    </row>
    <row r="205" spans="2:19" ht="15" customHeight="1" x14ac:dyDescent="0.25">
      <c r="B205" s="717"/>
      <c r="C205" s="714"/>
      <c r="D205" s="711"/>
      <c r="E205" s="708"/>
      <c r="F205" s="705"/>
      <c r="G205" s="331" t="s">
        <v>559</v>
      </c>
      <c r="H205" s="326" t="s">
        <v>879</v>
      </c>
      <c r="I205" s="318">
        <v>1928</v>
      </c>
      <c r="J205" s="318">
        <v>4808.8999999999996</v>
      </c>
      <c r="K205" s="340">
        <v>1</v>
      </c>
      <c r="L205" s="318">
        <f t="shared" si="13"/>
        <v>1928</v>
      </c>
      <c r="M205" s="318">
        <f t="shared" si="16"/>
        <v>4808.8999999999996</v>
      </c>
      <c r="N205" s="720"/>
      <c r="O205" s="720"/>
      <c r="P205" s="327">
        <f t="shared" si="15"/>
        <v>2.4942427385892114</v>
      </c>
      <c r="Q205" s="723"/>
      <c r="R205" s="461"/>
      <c r="S205" s="286">
        <f t="shared" si="14"/>
        <v>2.4900000000000002</v>
      </c>
    </row>
    <row r="206" spans="2:19" ht="15" customHeight="1" thickBot="1" x14ac:dyDescent="0.3">
      <c r="B206" s="718"/>
      <c r="C206" s="715"/>
      <c r="D206" s="712"/>
      <c r="E206" s="709"/>
      <c r="F206" s="706"/>
      <c r="G206" s="332" t="s">
        <v>559</v>
      </c>
      <c r="H206" s="314" t="s">
        <v>880</v>
      </c>
      <c r="I206" s="319">
        <v>1928</v>
      </c>
      <c r="J206" s="319">
        <v>4855.97</v>
      </c>
      <c r="K206" s="393">
        <v>3</v>
      </c>
      <c r="L206" s="319">
        <f t="shared" si="13"/>
        <v>5784</v>
      </c>
      <c r="M206" s="319">
        <f t="shared" si="16"/>
        <v>14567.91</v>
      </c>
      <c r="N206" s="721"/>
      <c r="O206" s="721"/>
      <c r="P206" s="320">
        <f t="shared" si="15"/>
        <v>2.5186566390041496</v>
      </c>
      <c r="Q206" s="724"/>
      <c r="R206" s="461"/>
      <c r="S206" s="286">
        <f t="shared" si="14"/>
        <v>2.52</v>
      </c>
    </row>
    <row r="207" spans="2:19" ht="15" customHeight="1" x14ac:dyDescent="0.25">
      <c r="B207" s="725" t="s">
        <v>883</v>
      </c>
      <c r="C207" s="710" t="s">
        <v>884</v>
      </c>
      <c r="D207" s="710" t="s">
        <v>881</v>
      </c>
      <c r="E207" s="707" t="s">
        <v>882</v>
      </c>
      <c r="F207" s="704">
        <v>44956</v>
      </c>
      <c r="G207" s="330" t="s">
        <v>560</v>
      </c>
      <c r="H207" s="313" t="s">
        <v>885</v>
      </c>
      <c r="I207" s="315">
        <v>2832.23</v>
      </c>
      <c r="J207" s="315">
        <v>6366.73</v>
      </c>
      <c r="K207" s="390">
        <v>1</v>
      </c>
      <c r="L207" s="315">
        <f t="shared" si="13"/>
        <v>2832.23</v>
      </c>
      <c r="M207" s="315">
        <f t="shared" si="16"/>
        <v>6366.73</v>
      </c>
      <c r="N207" s="719">
        <f>SUM(L207:L208)</f>
        <v>6946.3899999999994</v>
      </c>
      <c r="O207" s="719">
        <f>SUM(M207:M208)</f>
        <v>15000</v>
      </c>
      <c r="P207" s="317">
        <f t="shared" si="15"/>
        <v>2.2479565572005096</v>
      </c>
      <c r="Q207" s="722">
        <f>O207/N207</f>
        <v>2.1593950238901072</v>
      </c>
      <c r="R207" s="461"/>
      <c r="S207" s="286">
        <f t="shared" si="14"/>
        <v>2.25</v>
      </c>
    </row>
    <row r="208" spans="2:19" ht="15" customHeight="1" thickBot="1" x14ac:dyDescent="0.3">
      <c r="B208" s="727"/>
      <c r="C208" s="712"/>
      <c r="D208" s="712"/>
      <c r="E208" s="709"/>
      <c r="F208" s="706"/>
      <c r="G208" s="332" t="s">
        <v>11</v>
      </c>
      <c r="H208" s="314" t="s">
        <v>682</v>
      </c>
      <c r="I208" s="319">
        <v>4114.16</v>
      </c>
      <c r="J208" s="319">
        <v>8633.27</v>
      </c>
      <c r="K208" s="393">
        <v>1</v>
      </c>
      <c r="L208" s="319">
        <f t="shared" si="13"/>
        <v>4114.16</v>
      </c>
      <c r="M208" s="319">
        <f t="shared" si="16"/>
        <v>8633.27</v>
      </c>
      <c r="N208" s="721"/>
      <c r="O208" s="721"/>
      <c r="P208" s="320">
        <f t="shared" si="15"/>
        <v>2.0984283547552844</v>
      </c>
      <c r="Q208" s="724"/>
      <c r="R208" s="461"/>
      <c r="S208" s="286" t="str">
        <f t="shared" si="14"/>
        <v/>
      </c>
    </row>
    <row r="209" spans="2:19" ht="15" customHeight="1" x14ac:dyDescent="0.25">
      <c r="B209" s="725" t="s">
        <v>887</v>
      </c>
      <c r="C209" s="710" t="s">
        <v>741</v>
      </c>
      <c r="D209" s="710" t="s">
        <v>886</v>
      </c>
      <c r="E209" s="707" t="s">
        <v>888</v>
      </c>
      <c r="F209" s="704">
        <v>44855</v>
      </c>
      <c r="G209" s="330" t="s">
        <v>563</v>
      </c>
      <c r="H209" s="313" t="s">
        <v>889</v>
      </c>
      <c r="I209" s="315">
        <v>2797.44</v>
      </c>
      <c r="J209" s="315">
        <v>6666.67</v>
      </c>
      <c r="K209" s="390">
        <v>3</v>
      </c>
      <c r="L209" s="315">
        <f t="shared" si="13"/>
        <v>8392.32</v>
      </c>
      <c r="M209" s="315">
        <f t="shared" si="16"/>
        <v>20000.010000000002</v>
      </c>
      <c r="N209" s="719">
        <f>SUM(L209:L216)</f>
        <v>54644.66</v>
      </c>
      <c r="O209" s="719">
        <f>SUM(M209:M216)</f>
        <v>116999.84</v>
      </c>
      <c r="P209" s="317">
        <v>3.1</v>
      </c>
      <c r="Q209" s="722">
        <f>O209/N209</f>
        <v>2.1411029000820938</v>
      </c>
      <c r="R209" s="461"/>
      <c r="S209" s="286">
        <f t="shared" si="14"/>
        <v>3.1</v>
      </c>
    </row>
    <row r="210" spans="2:19" ht="15" customHeight="1" x14ac:dyDescent="0.25">
      <c r="B210" s="726"/>
      <c r="C210" s="711"/>
      <c r="D210" s="711"/>
      <c r="E210" s="708"/>
      <c r="F210" s="705"/>
      <c r="G210" s="331" t="s">
        <v>566</v>
      </c>
      <c r="H210" s="326" t="s">
        <v>890</v>
      </c>
      <c r="I210" s="318">
        <v>3632.9</v>
      </c>
      <c r="J210" s="318">
        <v>8749.99</v>
      </c>
      <c r="K210" s="340">
        <v>1</v>
      </c>
      <c r="L210" s="318">
        <f t="shared" si="13"/>
        <v>3632.9</v>
      </c>
      <c r="M210" s="318">
        <f t="shared" si="16"/>
        <v>8749.99</v>
      </c>
      <c r="N210" s="720"/>
      <c r="O210" s="720"/>
      <c r="P210" s="327">
        <v>3.13</v>
      </c>
      <c r="Q210" s="723"/>
      <c r="R210" s="461"/>
      <c r="S210" s="286">
        <f t="shared" si="14"/>
        <v>3.13</v>
      </c>
    </row>
    <row r="211" spans="2:19" ht="15" customHeight="1" x14ac:dyDescent="0.25">
      <c r="B211" s="726"/>
      <c r="C211" s="711"/>
      <c r="D211" s="711"/>
      <c r="E211" s="708"/>
      <c r="F211" s="705"/>
      <c r="G211" s="331" t="s">
        <v>566</v>
      </c>
      <c r="H211" s="326" t="s">
        <v>890</v>
      </c>
      <c r="I211" s="318">
        <v>3632.9</v>
      </c>
      <c r="J211" s="318">
        <v>8162.39</v>
      </c>
      <c r="K211" s="340">
        <v>1</v>
      </c>
      <c r="L211" s="318">
        <f t="shared" si="13"/>
        <v>3632.9</v>
      </c>
      <c r="M211" s="318">
        <f t="shared" si="16"/>
        <v>8162.39</v>
      </c>
      <c r="N211" s="720"/>
      <c r="O211" s="720"/>
      <c r="P211" s="327">
        <v>2.92</v>
      </c>
      <c r="Q211" s="723"/>
      <c r="R211" s="461"/>
      <c r="S211" s="286">
        <f t="shared" si="14"/>
        <v>2.92</v>
      </c>
    </row>
    <row r="212" spans="2:19" ht="15" customHeight="1" x14ac:dyDescent="0.25">
      <c r="B212" s="726"/>
      <c r="C212" s="711"/>
      <c r="D212" s="711"/>
      <c r="E212" s="708"/>
      <c r="F212" s="705"/>
      <c r="G212" s="331" t="s">
        <v>585</v>
      </c>
      <c r="H212" s="326" t="s">
        <v>891</v>
      </c>
      <c r="I212" s="318">
        <v>4624.2</v>
      </c>
      <c r="J212" s="318">
        <v>9841.42</v>
      </c>
      <c r="K212" s="340">
        <v>1</v>
      </c>
      <c r="L212" s="318">
        <f t="shared" si="13"/>
        <v>4624.2</v>
      </c>
      <c r="M212" s="318">
        <f t="shared" si="16"/>
        <v>9841.42</v>
      </c>
      <c r="N212" s="720"/>
      <c r="O212" s="720"/>
      <c r="P212" s="327">
        <v>2.77</v>
      </c>
      <c r="Q212" s="723"/>
      <c r="R212" s="461"/>
      <c r="S212" s="286">
        <f t="shared" si="14"/>
        <v>2.77</v>
      </c>
    </row>
    <row r="213" spans="2:19" ht="15" customHeight="1" x14ac:dyDescent="0.25">
      <c r="B213" s="726"/>
      <c r="C213" s="711"/>
      <c r="D213" s="711"/>
      <c r="E213" s="708"/>
      <c r="F213" s="705"/>
      <c r="G213" s="331" t="s">
        <v>582</v>
      </c>
      <c r="H213" s="326" t="s">
        <v>892</v>
      </c>
      <c r="I213" s="318">
        <v>7800</v>
      </c>
      <c r="J213" s="318">
        <v>15735.08</v>
      </c>
      <c r="K213" s="340">
        <v>1</v>
      </c>
      <c r="L213" s="318">
        <f t="shared" si="13"/>
        <v>7800</v>
      </c>
      <c r="M213" s="318">
        <f t="shared" si="16"/>
        <v>15735.08</v>
      </c>
      <c r="N213" s="720"/>
      <c r="O213" s="720"/>
      <c r="P213" s="327">
        <v>2.62</v>
      </c>
      <c r="Q213" s="723"/>
      <c r="R213" s="461"/>
      <c r="S213" s="286">
        <f t="shared" si="14"/>
        <v>2.62</v>
      </c>
    </row>
    <row r="214" spans="2:19" ht="15" customHeight="1" x14ac:dyDescent="0.25">
      <c r="B214" s="726"/>
      <c r="C214" s="711"/>
      <c r="D214" s="711"/>
      <c r="E214" s="708"/>
      <c r="F214" s="705"/>
      <c r="G214" s="331" t="s">
        <v>581</v>
      </c>
      <c r="H214" s="326" t="s">
        <v>893</v>
      </c>
      <c r="I214" s="318">
        <v>4940</v>
      </c>
      <c r="J214" s="318">
        <v>10427.52</v>
      </c>
      <c r="K214" s="340">
        <v>1</v>
      </c>
      <c r="L214" s="318">
        <f t="shared" si="13"/>
        <v>4940</v>
      </c>
      <c r="M214" s="318">
        <f t="shared" si="16"/>
        <v>10427.52</v>
      </c>
      <c r="N214" s="720"/>
      <c r="O214" s="720"/>
      <c r="P214" s="327">
        <v>2.74</v>
      </c>
      <c r="Q214" s="723"/>
      <c r="R214" s="461"/>
      <c r="S214" s="286">
        <f t="shared" si="14"/>
        <v>2.74</v>
      </c>
    </row>
    <row r="215" spans="2:19" ht="15" customHeight="1" x14ac:dyDescent="0.25">
      <c r="B215" s="726"/>
      <c r="C215" s="711"/>
      <c r="D215" s="711"/>
      <c r="E215" s="708"/>
      <c r="F215" s="705"/>
      <c r="G215" s="331" t="s">
        <v>589</v>
      </c>
      <c r="H215" s="326" t="s">
        <v>894</v>
      </c>
      <c r="I215" s="318">
        <v>10503.18</v>
      </c>
      <c r="J215" s="318">
        <v>20579.150000000001</v>
      </c>
      <c r="K215" s="340">
        <v>1</v>
      </c>
      <c r="L215" s="318">
        <f t="shared" si="13"/>
        <v>10503.18</v>
      </c>
      <c r="M215" s="318">
        <f t="shared" si="16"/>
        <v>20579.150000000001</v>
      </c>
      <c r="N215" s="720"/>
      <c r="O215" s="720"/>
      <c r="P215" s="327">
        <v>2.5499999999999998</v>
      </c>
      <c r="Q215" s="723"/>
      <c r="R215" s="461"/>
      <c r="S215" s="286">
        <f t="shared" si="14"/>
        <v>2.5499999999999998</v>
      </c>
    </row>
    <row r="216" spans="2:19" ht="15" customHeight="1" thickBot="1" x14ac:dyDescent="0.3">
      <c r="B216" s="727"/>
      <c r="C216" s="712"/>
      <c r="D216" s="712"/>
      <c r="E216" s="709"/>
      <c r="F216" s="706"/>
      <c r="G216" s="332" t="s">
        <v>573</v>
      </c>
      <c r="H216" s="314" t="s">
        <v>895</v>
      </c>
      <c r="I216" s="319">
        <v>5559.58</v>
      </c>
      <c r="J216" s="319">
        <v>11752.14</v>
      </c>
      <c r="K216" s="393">
        <v>2</v>
      </c>
      <c r="L216" s="319">
        <f t="shared" si="13"/>
        <v>11119.16</v>
      </c>
      <c r="M216" s="319">
        <f t="shared" si="16"/>
        <v>23504.28</v>
      </c>
      <c r="N216" s="721"/>
      <c r="O216" s="721"/>
      <c r="P216" s="320">
        <v>2.75</v>
      </c>
      <c r="Q216" s="724"/>
      <c r="R216" s="461"/>
      <c r="S216" s="286">
        <f t="shared" si="14"/>
        <v>2.75</v>
      </c>
    </row>
    <row r="217" spans="2:19" ht="15" customHeight="1" x14ac:dyDescent="0.25">
      <c r="B217" s="716" t="s">
        <v>91</v>
      </c>
      <c r="C217" s="713" t="s">
        <v>896</v>
      </c>
      <c r="D217" s="710" t="s">
        <v>92</v>
      </c>
      <c r="E217" s="707" t="s">
        <v>897</v>
      </c>
      <c r="F217" s="704">
        <v>44914</v>
      </c>
      <c r="G217" s="330" t="s">
        <v>570</v>
      </c>
      <c r="H217" s="313" t="s">
        <v>862</v>
      </c>
      <c r="I217" s="315">
        <v>5855.41</v>
      </c>
      <c r="J217" s="315">
        <v>14605.98</v>
      </c>
      <c r="K217" s="390">
        <v>1</v>
      </c>
      <c r="L217" s="315">
        <f t="shared" si="13"/>
        <v>5855.41</v>
      </c>
      <c r="M217" s="315">
        <f t="shared" si="16"/>
        <v>14605.98</v>
      </c>
      <c r="N217" s="719">
        <f>SUM(L217:L218)</f>
        <v>14791.6</v>
      </c>
      <c r="O217" s="719">
        <f>SUM(M217:M218)</f>
        <v>36333.33</v>
      </c>
      <c r="P217" s="317">
        <f t="shared" si="15"/>
        <v>2.4944418921988385</v>
      </c>
      <c r="Q217" s="722">
        <f>O217/N217</f>
        <v>2.4563488736850645</v>
      </c>
      <c r="R217" s="461"/>
      <c r="S217" s="286">
        <f t="shared" si="14"/>
        <v>2.4900000000000002</v>
      </c>
    </row>
    <row r="218" spans="2:19" ht="15" customHeight="1" thickBot="1" x14ac:dyDescent="0.3">
      <c r="B218" s="718"/>
      <c r="C218" s="715"/>
      <c r="D218" s="712"/>
      <c r="E218" s="709"/>
      <c r="F218" s="706"/>
      <c r="G218" s="332" t="s">
        <v>571</v>
      </c>
      <c r="H218" s="314" t="s">
        <v>898</v>
      </c>
      <c r="I218" s="319">
        <v>8936.19</v>
      </c>
      <c r="J218" s="319">
        <v>21727.35</v>
      </c>
      <c r="K218" s="393">
        <v>1</v>
      </c>
      <c r="L218" s="319">
        <f t="shared" si="13"/>
        <v>8936.19</v>
      </c>
      <c r="M218" s="319">
        <f t="shared" si="16"/>
        <v>21727.35</v>
      </c>
      <c r="N218" s="721"/>
      <c r="O218" s="721"/>
      <c r="P218" s="320">
        <f t="shared" si="15"/>
        <v>2.4313885447825077</v>
      </c>
      <c r="Q218" s="724"/>
      <c r="R218" s="461"/>
      <c r="S218" s="286">
        <f t="shared" si="14"/>
        <v>2.4300000000000002</v>
      </c>
    </row>
    <row r="219" spans="2:19" ht="15" customHeight="1" x14ac:dyDescent="0.25">
      <c r="B219" s="725" t="s">
        <v>98</v>
      </c>
      <c r="C219" s="710" t="s">
        <v>899</v>
      </c>
      <c r="D219" s="710" t="s">
        <v>99</v>
      </c>
      <c r="E219" s="707" t="s">
        <v>900</v>
      </c>
      <c r="F219" s="704">
        <v>44619</v>
      </c>
      <c r="G219" s="330" t="s">
        <v>11</v>
      </c>
      <c r="H219" s="313" t="s">
        <v>100</v>
      </c>
      <c r="I219" s="315">
        <v>8000</v>
      </c>
      <c r="J219" s="315">
        <v>18749.28</v>
      </c>
      <c r="K219" s="390">
        <v>1</v>
      </c>
      <c r="L219" s="315">
        <f t="shared" si="13"/>
        <v>8000</v>
      </c>
      <c r="M219" s="315">
        <f t="shared" si="16"/>
        <v>18749.28</v>
      </c>
      <c r="N219" s="719">
        <f>SUM(L219:L232)</f>
        <v>135055</v>
      </c>
      <c r="O219" s="719">
        <f>SUM(M219:M232)</f>
        <v>317005.83</v>
      </c>
      <c r="P219" s="317">
        <f t="shared" si="15"/>
        <v>2.3436599999999999</v>
      </c>
      <c r="Q219" s="722">
        <f>O219/N219</f>
        <v>2.3472350523860652</v>
      </c>
      <c r="R219" s="461"/>
      <c r="S219" s="286" t="str">
        <f t="shared" si="14"/>
        <v/>
      </c>
    </row>
    <row r="220" spans="2:19" ht="15" customHeight="1" x14ac:dyDescent="0.25">
      <c r="B220" s="726"/>
      <c r="C220" s="711"/>
      <c r="D220" s="711"/>
      <c r="E220" s="708"/>
      <c r="F220" s="705"/>
      <c r="G220" s="331" t="s">
        <v>11</v>
      </c>
      <c r="H220" s="326" t="s">
        <v>101</v>
      </c>
      <c r="I220" s="318">
        <v>14000</v>
      </c>
      <c r="J220" s="318">
        <v>33332.629999999997</v>
      </c>
      <c r="K220" s="340">
        <v>1</v>
      </c>
      <c r="L220" s="318">
        <f t="shared" si="13"/>
        <v>14000</v>
      </c>
      <c r="M220" s="318">
        <f t="shared" si="16"/>
        <v>33332.629999999997</v>
      </c>
      <c r="N220" s="720"/>
      <c r="O220" s="720"/>
      <c r="P220" s="327">
        <f t="shared" si="15"/>
        <v>2.3809021428571429</v>
      </c>
      <c r="Q220" s="723"/>
      <c r="R220" s="461"/>
      <c r="S220" s="286" t="str">
        <f t="shared" si="14"/>
        <v/>
      </c>
    </row>
    <row r="221" spans="2:19" ht="15" customHeight="1" x14ac:dyDescent="0.25">
      <c r="B221" s="726"/>
      <c r="C221" s="711"/>
      <c r="D221" s="711"/>
      <c r="E221" s="708"/>
      <c r="F221" s="705"/>
      <c r="G221" s="331" t="s">
        <v>11</v>
      </c>
      <c r="H221" s="326" t="s">
        <v>102</v>
      </c>
      <c r="I221" s="318">
        <v>9000</v>
      </c>
      <c r="J221" s="318">
        <v>20833.12</v>
      </c>
      <c r="K221" s="340">
        <v>1</v>
      </c>
      <c r="L221" s="318">
        <f t="shared" si="13"/>
        <v>9000</v>
      </c>
      <c r="M221" s="318">
        <f t="shared" si="16"/>
        <v>20833.12</v>
      </c>
      <c r="N221" s="720"/>
      <c r="O221" s="720"/>
      <c r="P221" s="327">
        <f t="shared" si="15"/>
        <v>2.314791111111111</v>
      </c>
      <c r="Q221" s="723"/>
      <c r="R221" s="461"/>
      <c r="S221" s="286" t="str">
        <f t="shared" si="14"/>
        <v/>
      </c>
    </row>
    <row r="222" spans="2:19" ht="15" customHeight="1" x14ac:dyDescent="0.25">
      <c r="B222" s="726"/>
      <c r="C222" s="711"/>
      <c r="D222" s="711"/>
      <c r="E222" s="708"/>
      <c r="F222" s="705"/>
      <c r="G222" s="331" t="s">
        <v>571</v>
      </c>
      <c r="H222" s="326" t="s">
        <v>103</v>
      </c>
      <c r="I222" s="318">
        <v>12500</v>
      </c>
      <c r="J222" s="318">
        <v>29164.95</v>
      </c>
      <c r="K222" s="340">
        <v>1</v>
      </c>
      <c r="L222" s="318">
        <f t="shared" si="13"/>
        <v>12500</v>
      </c>
      <c r="M222" s="318">
        <f t="shared" si="16"/>
        <v>29164.95</v>
      </c>
      <c r="N222" s="720"/>
      <c r="O222" s="720"/>
      <c r="P222" s="327">
        <f t="shared" si="15"/>
        <v>2.333196</v>
      </c>
      <c r="Q222" s="723"/>
      <c r="R222" s="461"/>
      <c r="S222" s="286">
        <f t="shared" si="14"/>
        <v>2.33</v>
      </c>
    </row>
    <row r="223" spans="2:19" ht="15" customHeight="1" x14ac:dyDescent="0.25">
      <c r="B223" s="726"/>
      <c r="C223" s="711"/>
      <c r="D223" s="711"/>
      <c r="E223" s="708"/>
      <c r="F223" s="705"/>
      <c r="G223" s="331" t="s">
        <v>11</v>
      </c>
      <c r="H223" s="326" t="s">
        <v>104</v>
      </c>
      <c r="I223" s="318">
        <v>8875</v>
      </c>
      <c r="J223" s="318">
        <v>19791.189999999999</v>
      </c>
      <c r="K223" s="340">
        <v>1</v>
      </c>
      <c r="L223" s="318">
        <f t="shared" si="13"/>
        <v>8875</v>
      </c>
      <c r="M223" s="318">
        <f t="shared" si="16"/>
        <v>19791.189999999999</v>
      </c>
      <c r="N223" s="720"/>
      <c r="O223" s="720"/>
      <c r="P223" s="327">
        <f t="shared" si="15"/>
        <v>2.2299932394366198</v>
      </c>
      <c r="Q223" s="723"/>
      <c r="R223" s="461"/>
      <c r="S223" s="286" t="str">
        <f t="shared" si="14"/>
        <v/>
      </c>
    </row>
    <row r="224" spans="2:19" ht="15" customHeight="1" x14ac:dyDescent="0.25">
      <c r="B224" s="726"/>
      <c r="C224" s="711"/>
      <c r="D224" s="711"/>
      <c r="E224" s="708"/>
      <c r="F224" s="705"/>
      <c r="G224" s="331" t="s">
        <v>11</v>
      </c>
      <c r="H224" s="326" t="s">
        <v>105</v>
      </c>
      <c r="I224" s="318">
        <v>8580</v>
      </c>
      <c r="J224" s="318">
        <v>20833.11</v>
      </c>
      <c r="K224" s="340">
        <v>1</v>
      </c>
      <c r="L224" s="318">
        <f t="shared" si="13"/>
        <v>8580</v>
      </c>
      <c r="M224" s="318">
        <f t="shared" si="16"/>
        <v>20833.11</v>
      </c>
      <c r="N224" s="720"/>
      <c r="O224" s="720"/>
      <c r="P224" s="327">
        <f t="shared" si="15"/>
        <v>2.4281013986013988</v>
      </c>
      <c r="Q224" s="723"/>
      <c r="R224" s="461"/>
      <c r="S224" s="286" t="str">
        <f t="shared" si="14"/>
        <v/>
      </c>
    </row>
    <row r="225" spans="1:21" ht="15" customHeight="1" x14ac:dyDescent="0.25">
      <c r="B225" s="726"/>
      <c r="C225" s="711"/>
      <c r="D225" s="711"/>
      <c r="E225" s="708"/>
      <c r="F225" s="705"/>
      <c r="G225" s="331" t="s">
        <v>11</v>
      </c>
      <c r="H225" s="326" t="s">
        <v>106</v>
      </c>
      <c r="I225" s="318">
        <v>6900</v>
      </c>
      <c r="J225" s="318">
        <v>17499.68</v>
      </c>
      <c r="K225" s="340">
        <v>1</v>
      </c>
      <c r="L225" s="318">
        <f t="shared" si="13"/>
        <v>6900</v>
      </c>
      <c r="M225" s="318">
        <f t="shared" si="16"/>
        <v>17499.68</v>
      </c>
      <c r="N225" s="720"/>
      <c r="O225" s="720"/>
      <c r="P225" s="327">
        <f t="shared" si="15"/>
        <v>2.536185507246377</v>
      </c>
      <c r="Q225" s="723"/>
      <c r="R225" s="461"/>
      <c r="S225" s="286" t="str">
        <f t="shared" si="14"/>
        <v/>
      </c>
    </row>
    <row r="226" spans="1:21" ht="15" customHeight="1" x14ac:dyDescent="0.25">
      <c r="B226" s="726"/>
      <c r="C226" s="711"/>
      <c r="D226" s="711"/>
      <c r="E226" s="708"/>
      <c r="F226" s="705"/>
      <c r="G226" s="331" t="s">
        <v>11</v>
      </c>
      <c r="H226" s="326" t="s">
        <v>107</v>
      </c>
      <c r="I226" s="318">
        <v>6000</v>
      </c>
      <c r="J226" s="318">
        <v>15000.47</v>
      </c>
      <c r="K226" s="340">
        <v>1</v>
      </c>
      <c r="L226" s="318">
        <f t="shared" si="13"/>
        <v>6000</v>
      </c>
      <c r="M226" s="318">
        <f t="shared" si="16"/>
        <v>15000.47</v>
      </c>
      <c r="N226" s="720"/>
      <c r="O226" s="720"/>
      <c r="P226" s="327">
        <f t="shared" si="15"/>
        <v>2.5000783333333332</v>
      </c>
      <c r="Q226" s="723"/>
      <c r="R226" s="461"/>
      <c r="S226" s="286" t="str">
        <f t="shared" si="14"/>
        <v/>
      </c>
    </row>
    <row r="227" spans="1:21" ht="15" customHeight="1" x14ac:dyDescent="0.25">
      <c r="B227" s="726"/>
      <c r="C227" s="711"/>
      <c r="D227" s="711"/>
      <c r="E227" s="708"/>
      <c r="F227" s="705"/>
      <c r="G227" s="331" t="s">
        <v>11</v>
      </c>
      <c r="H227" s="326" t="s">
        <v>108</v>
      </c>
      <c r="I227" s="318">
        <v>7700</v>
      </c>
      <c r="J227" s="318">
        <v>17499.689999999999</v>
      </c>
      <c r="K227" s="340">
        <v>1</v>
      </c>
      <c r="L227" s="318">
        <f t="shared" si="13"/>
        <v>7700</v>
      </c>
      <c r="M227" s="318">
        <f t="shared" si="16"/>
        <v>17499.689999999999</v>
      </c>
      <c r="N227" s="720"/>
      <c r="O227" s="720"/>
      <c r="P227" s="327">
        <f t="shared" si="15"/>
        <v>2.2726870129870127</v>
      </c>
      <c r="Q227" s="723"/>
      <c r="R227" s="461"/>
      <c r="S227" s="286" t="str">
        <f t="shared" si="14"/>
        <v/>
      </c>
    </row>
    <row r="228" spans="1:21" ht="15" customHeight="1" x14ac:dyDescent="0.25">
      <c r="B228" s="726"/>
      <c r="C228" s="711"/>
      <c r="D228" s="711"/>
      <c r="E228" s="708"/>
      <c r="F228" s="705"/>
      <c r="G228" s="331" t="s">
        <v>11</v>
      </c>
      <c r="H228" s="326" t="s">
        <v>109</v>
      </c>
      <c r="I228" s="318">
        <v>8500</v>
      </c>
      <c r="J228" s="318">
        <v>19998.87</v>
      </c>
      <c r="K228" s="340">
        <v>1</v>
      </c>
      <c r="L228" s="318">
        <f t="shared" si="13"/>
        <v>8500</v>
      </c>
      <c r="M228" s="318">
        <f t="shared" si="16"/>
        <v>19998.87</v>
      </c>
      <c r="N228" s="720"/>
      <c r="O228" s="720"/>
      <c r="P228" s="327">
        <f t="shared" si="15"/>
        <v>2.3528082352941175</v>
      </c>
      <c r="Q228" s="723"/>
      <c r="R228" s="461"/>
      <c r="S228" s="286" t="str">
        <f t="shared" si="14"/>
        <v/>
      </c>
    </row>
    <row r="229" spans="1:21" ht="15" customHeight="1" x14ac:dyDescent="0.25">
      <c r="B229" s="726"/>
      <c r="C229" s="711"/>
      <c r="D229" s="711"/>
      <c r="E229" s="708"/>
      <c r="F229" s="705"/>
      <c r="G229" s="331" t="s">
        <v>11</v>
      </c>
      <c r="H229" s="326" t="s">
        <v>110</v>
      </c>
      <c r="I229" s="318">
        <v>13500</v>
      </c>
      <c r="J229" s="318">
        <v>31665.9</v>
      </c>
      <c r="K229" s="340">
        <v>1</v>
      </c>
      <c r="L229" s="318">
        <f t="shared" si="13"/>
        <v>13500</v>
      </c>
      <c r="M229" s="318">
        <f t="shared" si="16"/>
        <v>31665.9</v>
      </c>
      <c r="N229" s="720"/>
      <c r="O229" s="720"/>
      <c r="P229" s="327">
        <f t="shared" si="15"/>
        <v>2.3456222222222225</v>
      </c>
      <c r="Q229" s="723"/>
      <c r="R229" s="461"/>
      <c r="S229" s="286" t="str">
        <f t="shared" si="14"/>
        <v/>
      </c>
    </row>
    <row r="230" spans="1:21" ht="15" customHeight="1" x14ac:dyDescent="0.25">
      <c r="B230" s="726"/>
      <c r="C230" s="711"/>
      <c r="D230" s="711"/>
      <c r="E230" s="708"/>
      <c r="F230" s="705"/>
      <c r="G230" s="331" t="s">
        <v>583</v>
      </c>
      <c r="H230" s="326" t="s">
        <v>111</v>
      </c>
      <c r="I230" s="318">
        <v>9000</v>
      </c>
      <c r="J230" s="318">
        <v>20833.11</v>
      </c>
      <c r="K230" s="340">
        <v>1</v>
      </c>
      <c r="L230" s="318">
        <f t="shared" si="13"/>
        <v>9000</v>
      </c>
      <c r="M230" s="318">
        <f t="shared" si="16"/>
        <v>20833.11</v>
      </c>
      <c r="N230" s="720"/>
      <c r="O230" s="720"/>
      <c r="P230" s="327">
        <f t="shared" si="15"/>
        <v>2.3147899999999999</v>
      </c>
      <c r="Q230" s="723"/>
      <c r="R230" s="461"/>
      <c r="S230" s="286">
        <f t="shared" si="14"/>
        <v>2.31</v>
      </c>
    </row>
    <row r="231" spans="1:21" ht="15" customHeight="1" x14ac:dyDescent="0.25">
      <c r="B231" s="726"/>
      <c r="C231" s="711"/>
      <c r="D231" s="711"/>
      <c r="E231" s="708"/>
      <c r="F231" s="705"/>
      <c r="G231" s="331" t="s">
        <v>583</v>
      </c>
      <c r="H231" s="326" t="s">
        <v>112</v>
      </c>
      <c r="I231" s="318">
        <v>11000</v>
      </c>
      <c r="J231" s="318">
        <v>26387.69</v>
      </c>
      <c r="K231" s="340">
        <v>1</v>
      </c>
      <c r="L231" s="318">
        <f t="shared" si="13"/>
        <v>11000</v>
      </c>
      <c r="M231" s="318">
        <f t="shared" si="16"/>
        <v>26387.69</v>
      </c>
      <c r="N231" s="720"/>
      <c r="O231" s="720"/>
      <c r="P231" s="327">
        <f t="shared" si="15"/>
        <v>2.3988809090909089</v>
      </c>
      <c r="Q231" s="723"/>
      <c r="R231" s="461"/>
      <c r="S231" s="286">
        <f t="shared" si="14"/>
        <v>2.4</v>
      </c>
    </row>
    <row r="232" spans="1:21" ht="15" customHeight="1" thickBot="1" x14ac:dyDescent="0.3">
      <c r="B232" s="726"/>
      <c r="C232" s="711"/>
      <c r="D232" s="711"/>
      <c r="E232" s="708"/>
      <c r="F232" s="705"/>
      <c r="G232" s="331" t="s">
        <v>11</v>
      </c>
      <c r="H232" s="326" t="s">
        <v>113</v>
      </c>
      <c r="I232" s="318">
        <v>11500</v>
      </c>
      <c r="J232" s="318">
        <v>25416.14</v>
      </c>
      <c r="K232" s="340">
        <v>1</v>
      </c>
      <c r="L232" s="318">
        <f t="shared" si="13"/>
        <v>11500</v>
      </c>
      <c r="M232" s="318">
        <f t="shared" si="16"/>
        <v>25416.14</v>
      </c>
      <c r="N232" s="720"/>
      <c r="O232" s="720"/>
      <c r="P232" s="327">
        <f t="shared" si="15"/>
        <v>2.2100991304347826</v>
      </c>
      <c r="Q232" s="723"/>
      <c r="R232" s="461"/>
      <c r="S232" s="286" t="str">
        <f t="shared" si="14"/>
        <v/>
      </c>
    </row>
    <row r="233" spans="1:21" ht="15" customHeight="1" x14ac:dyDescent="0.25">
      <c r="B233" s="734" t="s">
        <v>902</v>
      </c>
      <c r="C233" s="728" t="s">
        <v>903</v>
      </c>
      <c r="D233" s="728" t="s">
        <v>901</v>
      </c>
      <c r="E233" s="731" t="s">
        <v>904</v>
      </c>
      <c r="F233" s="728">
        <v>44844</v>
      </c>
      <c r="G233" s="330" t="s">
        <v>558</v>
      </c>
      <c r="H233" s="313" t="s">
        <v>905</v>
      </c>
      <c r="I233" s="315">
        <f>J233/2.35</f>
        <v>3466.8765957446808</v>
      </c>
      <c r="J233" s="315">
        <v>8147.16</v>
      </c>
      <c r="K233" s="410">
        <v>1</v>
      </c>
      <c r="L233" s="333">
        <f t="shared" si="13"/>
        <v>3466.8765957446808</v>
      </c>
      <c r="M233" s="315">
        <f t="shared" si="16"/>
        <v>8147.16</v>
      </c>
      <c r="N233" s="719">
        <f>SUM(L233:L246)</f>
        <v>136928.37021276596</v>
      </c>
      <c r="O233" s="719">
        <f>SUM(M233:M246)</f>
        <v>321781.67000000004</v>
      </c>
      <c r="P233" s="317">
        <f t="shared" si="15"/>
        <v>2.35</v>
      </c>
      <c r="Q233" s="722">
        <f>O233/N233</f>
        <v>2.35</v>
      </c>
      <c r="R233" s="461"/>
      <c r="S233" s="286">
        <f t="shared" si="14"/>
        <v>2.35</v>
      </c>
    </row>
    <row r="234" spans="1:21" ht="15" customHeight="1" x14ac:dyDescent="0.25">
      <c r="B234" s="735"/>
      <c r="C234" s="729"/>
      <c r="D234" s="729"/>
      <c r="E234" s="732"/>
      <c r="F234" s="729"/>
      <c r="G234" s="331" t="s">
        <v>559</v>
      </c>
      <c r="H234" s="326" t="s">
        <v>906</v>
      </c>
      <c r="I234" s="318">
        <f t="shared" ref="I234:I245" si="17">J234/2.35</f>
        <v>3711.8978723404252</v>
      </c>
      <c r="J234" s="318">
        <v>8722.9599999999991</v>
      </c>
      <c r="K234" s="328">
        <v>1</v>
      </c>
      <c r="L234" s="334">
        <f t="shared" si="13"/>
        <v>3711.8978723404252</v>
      </c>
      <c r="M234" s="318">
        <f t="shared" si="16"/>
        <v>8722.9599999999991</v>
      </c>
      <c r="N234" s="720"/>
      <c r="O234" s="720"/>
      <c r="P234" s="327">
        <f t="shared" si="15"/>
        <v>2.35</v>
      </c>
      <c r="Q234" s="723"/>
      <c r="R234" s="461"/>
      <c r="S234" s="286">
        <f t="shared" si="14"/>
        <v>2.35</v>
      </c>
    </row>
    <row r="235" spans="1:21" ht="15" customHeight="1" x14ac:dyDescent="0.25">
      <c r="B235" s="735"/>
      <c r="C235" s="729"/>
      <c r="D235" s="729"/>
      <c r="E235" s="732"/>
      <c r="F235" s="729"/>
      <c r="G235" s="331" t="s">
        <v>560</v>
      </c>
      <c r="H235" s="326" t="s">
        <v>907</v>
      </c>
      <c r="I235" s="318">
        <f t="shared" si="17"/>
        <v>3238.1659574468081</v>
      </c>
      <c r="J235" s="318">
        <v>7609.69</v>
      </c>
      <c r="K235" s="328">
        <v>2</v>
      </c>
      <c r="L235" s="334">
        <f t="shared" si="13"/>
        <v>6476.3319148936162</v>
      </c>
      <c r="M235" s="318">
        <f t="shared" si="16"/>
        <v>15219.38</v>
      </c>
      <c r="N235" s="720"/>
      <c r="O235" s="720"/>
      <c r="P235" s="327">
        <f t="shared" si="15"/>
        <v>2.35</v>
      </c>
      <c r="Q235" s="723"/>
      <c r="R235" s="461"/>
      <c r="S235" s="286">
        <f t="shared" si="14"/>
        <v>2.35</v>
      </c>
    </row>
    <row r="236" spans="1:21" ht="15" customHeight="1" x14ac:dyDescent="0.25">
      <c r="B236" s="735"/>
      <c r="C236" s="729"/>
      <c r="D236" s="729"/>
      <c r="E236" s="732"/>
      <c r="F236" s="729"/>
      <c r="G236" s="331" t="s">
        <v>562</v>
      </c>
      <c r="H236" s="326" t="s">
        <v>908</v>
      </c>
      <c r="I236" s="318">
        <f t="shared" si="17"/>
        <v>1854.0212765957444</v>
      </c>
      <c r="J236" s="318">
        <v>4356.95</v>
      </c>
      <c r="K236" s="328">
        <v>26</v>
      </c>
      <c r="L236" s="334">
        <f t="shared" si="13"/>
        <v>48204.553191489358</v>
      </c>
      <c r="M236" s="318">
        <f t="shared" si="16"/>
        <v>113280.7</v>
      </c>
      <c r="N236" s="720"/>
      <c r="O236" s="720"/>
      <c r="P236" s="327">
        <f t="shared" si="15"/>
        <v>2.35</v>
      </c>
      <c r="Q236" s="723"/>
      <c r="R236" s="461"/>
      <c r="S236" s="286">
        <f t="shared" si="14"/>
        <v>2.35</v>
      </c>
    </row>
    <row r="237" spans="1:21" s="269" customFormat="1" ht="15" customHeight="1" x14ac:dyDescent="0.25">
      <c r="A237" s="464"/>
      <c r="B237" s="735"/>
      <c r="C237" s="729"/>
      <c r="D237" s="729"/>
      <c r="E237" s="732"/>
      <c r="F237" s="729"/>
      <c r="G237" s="331" t="s">
        <v>563</v>
      </c>
      <c r="H237" s="326" t="s">
        <v>909</v>
      </c>
      <c r="I237" s="318">
        <f t="shared" si="17"/>
        <v>2984.6595744680849</v>
      </c>
      <c r="J237" s="318">
        <v>7013.95</v>
      </c>
      <c r="K237" s="328">
        <v>5</v>
      </c>
      <c r="L237" s="334">
        <f t="shared" si="13"/>
        <v>14923.297872340425</v>
      </c>
      <c r="M237" s="318">
        <f t="shared" si="16"/>
        <v>35069.75</v>
      </c>
      <c r="N237" s="720"/>
      <c r="O237" s="720"/>
      <c r="P237" s="327">
        <f t="shared" si="15"/>
        <v>2.35</v>
      </c>
      <c r="Q237" s="723"/>
      <c r="R237" s="463"/>
      <c r="S237" s="286">
        <f t="shared" si="14"/>
        <v>2.35</v>
      </c>
      <c r="T237" s="464"/>
      <c r="U237" s="464"/>
    </row>
    <row r="238" spans="1:21" s="269" customFormat="1" ht="15" customHeight="1" x14ac:dyDescent="0.25">
      <c r="A238" s="464"/>
      <c r="B238" s="735"/>
      <c r="C238" s="729"/>
      <c r="D238" s="729"/>
      <c r="E238" s="732"/>
      <c r="F238" s="729"/>
      <c r="G238" s="331" t="s">
        <v>564</v>
      </c>
      <c r="H238" s="326" t="s">
        <v>910</v>
      </c>
      <c r="I238" s="318">
        <f t="shared" si="17"/>
        <v>8819.982978723403</v>
      </c>
      <c r="J238" s="318">
        <v>20726.96</v>
      </c>
      <c r="K238" s="328">
        <v>1</v>
      </c>
      <c r="L238" s="334">
        <f t="shared" si="13"/>
        <v>8819.982978723403</v>
      </c>
      <c r="M238" s="318">
        <f t="shared" si="16"/>
        <v>20726.96</v>
      </c>
      <c r="N238" s="720"/>
      <c r="O238" s="720"/>
      <c r="P238" s="327">
        <f t="shared" si="15"/>
        <v>2.35</v>
      </c>
      <c r="Q238" s="723"/>
      <c r="R238" s="463"/>
      <c r="S238" s="286">
        <f t="shared" si="14"/>
        <v>2.35</v>
      </c>
      <c r="T238" s="464"/>
      <c r="U238" s="464"/>
    </row>
    <row r="239" spans="1:21" s="269" customFormat="1" ht="15" customHeight="1" x14ac:dyDescent="0.25">
      <c r="A239" s="464"/>
      <c r="B239" s="735"/>
      <c r="C239" s="729"/>
      <c r="D239" s="729"/>
      <c r="E239" s="732"/>
      <c r="F239" s="729"/>
      <c r="G239" s="331" t="s">
        <v>573</v>
      </c>
      <c r="H239" s="326" t="s">
        <v>911</v>
      </c>
      <c r="I239" s="318">
        <f t="shared" si="17"/>
        <v>4654.646808510638</v>
      </c>
      <c r="J239" s="318">
        <v>10938.42</v>
      </c>
      <c r="K239" s="328">
        <v>1</v>
      </c>
      <c r="L239" s="334">
        <f t="shared" si="13"/>
        <v>4654.646808510638</v>
      </c>
      <c r="M239" s="318">
        <f t="shared" si="16"/>
        <v>10938.42</v>
      </c>
      <c r="N239" s="720"/>
      <c r="O239" s="720"/>
      <c r="P239" s="327">
        <f t="shared" si="15"/>
        <v>2.35</v>
      </c>
      <c r="Q239" s="723"/>
      <c r="R239" s="463"/>
      <c r="S239" s="286">
        <f t="shared" si="14"/>
        <v>2.35</v>
      </c>
      <c r="T239" s="464"/>
      <c r="U239" s="464"/>
    </row>
    <row r="240" spans="1:21" s="269" customFormat="1" ht="15" customHeight="1" x14ac:dyDescent="0.25">
      <c r="A240" s="464"/>
      <c r="B240" s="735"/>
      <c r="C240" s="729"/>
      <c r="D240" s="729"/>
      <c r="E240" s="732"/>
      <c r="F240" s="729"/>
      <c r="G240" s="331" t="s">
        <v>574</v>
      </c>
      <c r="H240" s="326" t="s">
        <v>770</v>
      </c>
      <c r="I240" s="318">
        <f t="shared" si="17"/>
        <v>6169.3361702127659</v>
      </c>
      <c r="J240" s="318">
        <v>14497.94</v>
      </c>
      <c r="K240" s="328">
        <v>1</v>
      </c>
      <c r="L240" s="334">
        <f t="shared" si="13"/>
        <v>6169.3361702127659</v>
      </c>
      <c r="M240" s="318">
        <f t="shared" si="16"/>
        <v>14497.94</v>
      </c>
      <c r="N240" s="720"/>
      <c r="O240" s="720"/>
      <c r="P240" s="327">
        <f t="shared" si="15"/>
        <v>2.35</v>
      </c>
      <c r="Q240" s="723"/>
      <c r="R240" s="463"/>
      <c r="S240" s="286">
        <f t="shared" si="14"/>
        <v>2.35</v>
      </c>
      <c r="T240" s="464"/>
      <c r="U240" s="464"/>
    </row>
    <row r="241" spans="1:21" s="269" customFormat="1" ht="15" customHeight="1" x14ac:dyDescent="0.25">
      <c r="A241" s="464"/>
      <c r="B241" s="735"/>
      <c r="C241" s="729"/>
      <c r="D241" s="729"/>
      <c r="E241" s="732"/>
      <c r="F241" s="729"/>
      <c r="G241" s="331" t="s">
        <v>577</v>
      </c>
      <c r="H241" s="326" t="s">
        <v>912</v>
      </c>
      <c r="I241" s="318">
        <f t="shared" si="17"/>
        <v>6169.3361702127659</v>
      </c>
      <c r="J241" s="318">
        <v>14497.94</v>
      </c>
      <c r="K241" s="328">
        <v>1</v>
      </c>
      <c r="L241" s="334">
        <f t="shared" si="13"/>
        <v>6169.3361702127659</v>
      </c>
      <c r="M241" s="318">
        <f t="shared" si="16"/>
        <v>14497.94</v>
      </c>
      <c r="N241" s="720"/>
      <c r="O241" s="720"/>
      <c r="P241" s="327">
        <f t="shared" si="15"/>
        <v>2.35</v>
      </c>
      <c r="Q241" s="723"/>
      <c r="R241" s="463"/>
      <c r="S241" s="286">
        <f t="shared" si="14"/>
        <v>2.35</v>
      </c>
      <c r="T241" s="464"/>
      <c r="U241" s="464"/>
    </row>
    <row r="242" spans="1:21" s="269" customFormat="1" ht="15" customHeight="1" x14ac:dyDescent="0.25">
      <c r="A242" s="464"/>
      <c r="B242" s="735"/>
      <c r="C242" s="729"/>
      <c r="D242" s="729"/>
      <c r="E242" s="732"/>
      <c r="F242" s="729"/>
      <c r="G242" s="331" t="s">
        <v>586</v>
      </c>
      <c r="H242" s="326" t="s">
        <v>913</v>
      </c>
      <c r="I242" s="318">
        <f t="shared" si="17"/>
        <v>7179.9106382978725</v>
      </c>
      <c r="J242" s="318">
        <v>16872.79</v>
      </c>
      <c r="K242" s="328">
        <v>1</v>
      </c>
      <c r="L242" s="334">
        <f t="shared" si="13"/>
        <v>7179.9106382978725</v>
      </c>
      <c r="M242" s="318">
        <f t="shared" si="16"/>
        <v>16872.79</v>
      </c>
      <c r="N242" s="720"/>
      <c r="O242" s="720"/>
      <c r="P242" s="327">
        <f t="shared" si="15"/>
        <v>2.35</v>
      </c>
      <c r="Q242" s="723"/>
      <c r="R242" s="463"/>
      <c r="S242" s="286">
        <f t="shared" si="14"/>
        <v>2.35</v>
      </c>
      <c r="T242" s="464"/>
      <c r="U242" s="464"/>
    </row>
    <row r="243" spans="1:21" s="269" customFormat="1" ht="15" customHeight="1" x14ac:dyDescent="0.25">
      <c r="A243" s="464"/>
      <c r="B243" s="735"/>
      <c r="C243" s="729"/>
      <c r="D243" s="729"/>
      <c r="E243" s="732"/>
      <c r="F243" s="729"/>
      <c r="G243" s="331" t="s">
        <v>571</v>
      </c>
      <c r="H243" s="326" t="s">
        <v>732</v>
      </c>
      <c r="I243" s="318">
        <f t="shared" si="17"/>
        <v>6687.5191489361696</v>
      </c>
      <c r="J243" s="318">
        <v>15715.67</v>
      </c>
      <c r="K243" s="328">
        <v>1</v>
      </c>
      <c r="L243" s="334">
        <f t="shared" si="13"/>
        <v>6687.5191489361696</v>
      </c>
      <c r="M243" s="318">
        <f t="shared" si="16"/>
        <v>15715.67</v>
      </c>
      <c r="N243" s="720"/>
      <c r="O243" s="720"/>
      <c r="P243" s="327">
        <f t="shared" si="15"/>
        <v>2.35</v>
      </c>
      <c r="Q243" s="723"/>
      <c r="R243" s="463"/>
      <c r="S243" s="286">
        <f t="shared" si="14"/>
        <v>2.35</v>
      </c>
      <c r="T243" s="464"/>
      <c r="U243" s="464"/>
    </row>
    <row r="244" spans="1:21" s="269" customFormat="1" ht="15" customHeight="1" x14ac:dyDescent="0.25">
      <c r="A244" s="464"/>
      <c r="B244" s="735"/>
      <c r="C244" s="729"/>
      <c r="D244" s="729"/>
      <c r="E244" s="732"/>
      <c r="F244" s="729"/>
      <c r="G244" s="331" t="s">
        <v>588</v>
      </c>
      <c r="H244" s="326" t="s">
        <v>588</v>
      </c>
      <c r="I244" s="318">
        <f t="shared" si="17"/>
        <v>5939.5531914893618</v>
      </c>
      <c r="J244" s="318">
        <v>13957.95</v>
      </c>
      <c r="K244" s="328">
        <v>1</v>
      </c>
      <c r="L244" s="334">
        <f t="shared" si="13"/>
        <v>5939.5531914893618</v>
      </c>
      <c r="M244" s="318">
        <f t="shared" si="16"/>
        <v>13957.95</v>
      </c>
      <c r="N244" s="720"/>
      <c r="O244" s="720"/>
      <c r="P244" s="327">
        <f t="shared" si="15"/>
        <v>2.35</v>
      </c>
      <c r="Q244" s="723"/>
      <c r="R244" s="463"/>
      <c r="S244" s="286">
        <f t="shared" si="14"/>
        <v>2.35</v>
      </c>
      <c r="T244" s="464"/>
      <c r="U244" s="464"/>
    </row>
    <row r="245" spans="1:21" s="269" customFormat="1" ht="15" customHeight="1" x14ac:dyDescent="0.25">
      <c r="A245" s="464"/>
      <c r="B245" s="735"/>
      <c r="C245" s="729"/>
      <c r="D245" s="729"/>
      <c r="E245" s="732"/>
      <c r="F245" s="729"/>
      <c r="G245" s="331" t="s">
        <v>589</v>
      </c>
      <c r="H245" s="326" t="s">
        <v>772</v>
      </c>
      <c r="I245" s="318">
        <f t="shared" si="17"/>
        <v>7454.2468085106375</v>
      </c>
      <c r="J245" s="318">
        <v>17517.48</v>
      </c>
      <c r="K245" s="328">
        <v>1</v>
      </c>
      <c r="L245" s="334">
        <f t="shared" si="13"/>
        <v>7454.2468085106375</v>
      </c>
      <c r="M245" s="318">
        <f t="shared" si="16"/>
        <v>17517.48</v>
      </c>
      <c r="N245" s="720"/>
      <c r="O245" s="720"/>
      <c r="P245" s="327">
        <f t="shared" si="15"/>
        <v>2.35</v>
      </c>
      <c r="Q245" s="723"/>
      <c r="R245" s="463"/>
      <c r="S245" s="286">
        <f t="shared" si="14"/>
        <v>2.35</v>
      </c>
      <c r="T245" s="464"/>
      <c r="U245" s="464"/>
    </row>
    <row r="246" spans="1:21" s="269" customFormat="1" ht="15" customHeight="1" thickBot="1" x14ac:dyDescent="0.3">
      <c r="A246" s="464"/>
      <c r="B246" s="736"/>
      <c r="C246" s="730"/>
      <c r="D246" s="730"/>
      <c r="E246" s="733"/>
      <c r="F246" s="730"/>
      <c r="G246" s="332" t="s">
        <v>568</v>
      </c>
      <c r="H246" s="314" t="s">
        <v>914</v>
      </c>
      <c r="I246" s="319">
        <f>J246/2.35</f>
        <v>7070.8808510638291</v>
      </c>
      <c r="J246" s="319">
        <v>16616.57</v>
      </c>
      <c r="K246" s="416">
        <v>1</v>
      </c>
      <c r="L246" s="335">
        <f t="shared" si="13"/>
        <v>7070.8808510638291</v>
      </c>
      <c r="M246" s="319">
        <f t="shared" si="16"/>
        <v>16616.57</v>
      </c>
      <c r="N246" s="721"/>
      <c r="O246" s="721"/>
      <c r="P246" s="320">
        <f t="shared" si="15"/>
        <v>2.35</v>
      </c>
      <c r="Q246" s="724"/>
      <c r="R246" s="463"/>
      <c r="S246" s="286">
        <f t="shared" si="14"/>
        <v>2.35</v>
      </c>
      <c r="T246" s="464"/>
      <c r="U246" s="464"/>
    </row>
    <row r="247" spans="1:21" s="269" customFormat="1" ht="15" customHeight="1" x14ac:dyDescent="0.25">
      <c r="A247" s="464"/>
      <c r="B247" s="716" t="s">
        <v>916</v>
      </c>
      <c r="C247" s="713" t="s">
        <v>917</v>
      </c>
      <c r="D247" s="710" t="s">
        <v>915</v>
      </c>
      <c r="E247" s="707" t="s">
        <v>918</v>
      </c>
      <c r="F247" s="704">
        <v>44768</v>
      </c>
      <c r="G247" s="330" t="s">
        <v>558</v>
      </c>
      <c r="H247" s="313" t="s">
        <v>1072</v>
      </c>
      <c r="I247" s="315">
        <v>1327.64</v>
      </c>
      <c r="J247" s="315">
        <v>2788.0439999999999</v>
      </c>
      <c r="K247" s="390">
        <v>4</v>
      </c>
      <c r="L247" s="315">
        <f t="shared" si="13"/>
        <v>5310.56</v>
      </c>
      <c r="M247" s="315">
        <f t="shared" si="16"/>
        <v>11152.175999999999</v>
      </c>
      <c r="N247" s="719">
        <f>SUM(L247:L270)</f>
        <v>163226.74400000001</v>
      </c>
      <c r="O247" s="719">
        <f>SUM(M247:M270)</f>
        <v>325233.33299999998</v>
      </c>
      <c r="P247" s="317">
        <f t="shared" si="15"/>
        <v>2.0999999999999996</v>
      </c>
      <c r="Q247" s="722">
        <f>O247/N247</f>
        <v>1.9925247850315508</v>
      </c>
      <c r="R247" s="463"/>
      <c r="S247" s="287">
        <f t="shared" si="14"/>
        <v>2.1</v>
      </c>
      <c r="T247" s="464"/>
      <c r="U247" s="465"/>
    </row>
    <row r="248" spans="1:21" s="269" customFormat="1" x14ac:dyDescent="0.25">
      <c r="A248" s="464"/>
      <c r="B248" s="717"/>
      <c r="C248" s="714"/>
      <c r="D248" s="711"/>
      <c r="E248" s="708"/>
      <c r="F248" s="705"/>
      <c r="G248" s="331" t="s">
        <v>561</v>
      </c>
      <c r="H248" s="326" t="s">
        <v>919</v>
      </c>
      <c r="I248" s="318">
        <v>1327.64</v>
      </c>
      <c r="J248" s="318">
        <v>2788.0439999999999</v>
      </c>
      <c r="K248" s="340">
        <v>2</v>
      </c>
      <c r="L248" s="318">
        <f t="shared" si="13"/>
        <v>2655.28</v>
      </c>
      <c r="M248" s="318">
        <f t="shared" si="16"/>
        <v>5576.0879999999997</v>
      </c>
      <c r="N248" s="720"/>
      <c r="O248" s="720"/>
      <c r="P248" s="327">
        <f t="shared" si="15"/>
        <v>2.0999999999999996</v>
      </c>
      <c r="Q248" s="723"/>
      <c r="R248" s="463"/>
      <c r="S248" s="287">
        <f t="shared" si="14"/>
        <v>2.1</v>
      </c>
      <c r="T248" s="464"/>
      <c r="U248" s="465"/>
    </row>
    <row r="249" spans="1:21" s="269" customFormat="1" x14ac:dyDescent="0.25">
      <c r="A249" s="464"/>
      <c r="B249" s="717"/>
      <c r="C249" s="714"/>
      <c r="D249" s="711"/>
      <c r="E249" s="708"/>
      <c r="F249" s="705"/>
      <c r="G249" s="331" t="s">
        <v>561</v>
      </c>
      <c r="H249" s="326" t="s">
        <v>920</v>
      </c>
      <c r="I249" s="318">
        <v>1327.64</v>
      </c>
      <c r="J249" s="318">
        <v>2920.808</v>
      </c>
      <c r="K249" s="340">
        <v>1</v>
      </c>
      <c r="L249" s="318">
        <f t="shared" si="13"/>
        <v>1327.64</v>
      </c>
      <c r="M249" s="318">
        <f t="shared" si="16"/>
        <v>2920.808</v>
      </c>
      <c r="N249" s="720"/>
      <c r="O249" s="720"/>
      <c r="P249" s="327">
        <f t="shared" si="15"/>
        <v>2.1999999999999997</v>
      </c>
      <c r="Q249" s="723"/>
      <c r="R249" s="463"/>
      <c r="S249" s="287">
        <f t="shared" si="14"/>
        <v>2.2000000000000002</v>
      </c>
      <c r="T249" s="464"/>
      <c r="U249" s="465"/>
    </row>
    <row r="250" spans="1:21" s="269" customFormat="1" x14ac:dyDescent="0.25">
      <c r="A250" s="464"/>
      <c r="B250" s="717"/>
      <c r="C250" s="714"/>
      <c r="D250" s="711"/>
      <c r="E250" s="708"/>
      <c r="F250" s="705"/>
      <c r="G250" s="331" t="s">
        <v>567</v>
      </c>
      <c r="H250" s="326" t="s">
        <v>921</v>
      </c>
      <c r="I250" s="318">
        <v>6500</v>
      </c>
      <c r="J250" s="318">
        <v>13650</v>
      </c>
      <c r="K250" s="340">
        <v>1</v>
      </c>
      <c r="L250" s="318">
        <f t="shared" si="13"/>
        <v>6500</v>
      </c>
      <c r="M250" s="318">
        <f t="shared" si="16"/>
        <v>13650</v>
      </c>
      <c r="N250" s="720"/>
      <c r="O250" s="720"/>
      <c r="P250" s="327">
        <f t="shared" si="15"/>
        <v>2.1</v>
      </c>
      <c r="Q250" s="723"/>
      <c r="R250" s="463"/>
      <c r="S250" s="287">
        <f t="shared" si="14"/>
        <v>2.1</v>
      </c>
      <c r="T250" s="464"/>
      <c r="U250" s="465"/>
    </row>
    <row r="251" spans="1:21" s="269" customFormat="1" x14ac:dyDescent="0.25">
      <c r="A251" s="464"/>
      <c r="B251" s="717"/>
      <c r="C251" s="714"/>
      <c r="D251" s="711"/>
      <c r="E251" s="708"/>
      <c r="F251" s="705"/>
      <c r="G251" s="331" t="s">
        <v>564</v>
      </c>
      <c r="H251" s="326" t="s">
        <v>922</v>
      </c>
      <c r="I251" s="318">
        <v>4657.51</v>
      </c>
      <c r="J251" s="318">
        <v>9780.7790000000005</v>
      </c>
      <c r="K251" s="340">
        <v>1</v>
      </c>
      <c r="L251" s="318">
        <f t="shared" si="13"/>
        <v>4657.51</v>
      </c>
      <c r="M251" s="318">
        <f t="shared" si="16"/>
        <v>9780.7790000000005</v>
      </c>
      <c r="N251" s="720"/>
      <c r="O251" s="720"/>
      <c r="P251" s="327">
        <f t="shared" si="15"/>
        <v>2.1000017176560006</v>
      </c>
      <c r="Q251" s="723"/>
      <c r="R251" s="463"/>
      <c r="S251" s="287">
        <f t="shared" si="14"/>
        <v>2.1</v>
      </c>
      <c r="T251" s="464"/>
      <c r="U251" s="465"/>
    </row>
    <row r="252" spans="1:21" s="269" customFormat="1" x14ac:dyDescent="0.25">
      <c r="A252" s="464"/>
      <c r="B252" s="717"/>
      <c r="C252" s="714"/>
      <c r="D252" s="711"/>
      <c r="E252" s="708"/>
      <c r="F252" s="705"/>
      <c r="G252" s="331" t="s">
        <v>560</v>
      </c>
      <c r="H252" s="326" t="s">
        <v>923</v>
      </c>
      <c r="I252" s="318">
        <v>1708</v>
      </c>
      <c r="J252" s="318">
        <v>3586.8</v>
      </c>
      <c r="K252" s="340">
        <v>4</v>
      </c>
      <c r="L252" s="318">
        <f t="shared" si="13"/>
        <v>6832</v>
      </c>
      <c r="M252" s="318">
        <f t="shared" si="16"/>
        <v>14347.2</v>
      </c>
      <c r="N252" s="720"/>
      <c r="O252" s="720"/>
      <c r="P252" s="327">
        <f t="shared" si="15"/>
        <v>2.1</v>
      </c>
      <c r="Q252" s="723"/>
      <c r="R252" s="463"/>
      <c r="S252" s="287">
        <f t="shared" si="14"/>
        <v>2.1</v>
      </c>
      <c r="T252" s="464"/>
      <c r="U252" s="465"/>
    </row>
    <row r="253" spans="1:21" s="269" customFormat="1" x14ac:dyDescent="0.25">
      <c r="A253" s="464"/>
      <c r="B253" s="717"/>
      <c r="C253" s="714"/>
      <c r="D253" s="711"/>
      <c r="E253" s="708"/>
      <c r="F253" s="705"/>
      <c r="G253" s="331" t="s">
        <v>563</v>
      </c>
      <c r="H253" s="326" t="s">
        <v>924</v>
      </c>
      <c r="I253" s="318">
        <v>1708</v>
      </c>
      <c r="J253" s="318">
        <v>3586.7999999999997</v>
      </c>
      <c r="K253" s="340">
        <v>3</v>
      </c>
      <c r="L253" s="318">
        <f t="shared" si="13"/>
        <v>5124</v>
      </c>
      <c r="M253" s="318">
        <f t="shared" si="16"/>
        <v>10760.4</v>
      </c>
      <c r="N253" s="720"/>
      <c r="O253" s="720"/>
      <c r="P253" s="327">
        <f t="shared" si="15"/>
        <v>2.0999999999999996</v>
      </c>
      <c r="Q253" s="723"/>
      <c r="R253" s="463"/>
      <c r="S253" s="287">
        <f t="shared" si="14"/>
        <v>2.1</v>
      </c>
      <c r="T253" s="464"/>
      <c r="U253" s="465"/>
    </row>
    <row r="254" spans="1:21" s="269" customFormat="1" x14ac:dyDescent="0.25">
      <c r="A254" s="464"/>
      <c r="B254" s="717"/>
      <c r="C254" s="714"/>
      <c r="D254" s="711"/>
      <c r="E254" s="708"/>
      <c r="F254" s="705"/>
      <c r="G254" s="331" t="s">
        <v>567</v>
      </c>
      <c r="H254" s="326" t="s">
        <v>925</v>
      </c>
      <c r="I254" s="318">
        <v>7500</v>
      </c>
      <c r="J254" s="318">
        <v>15750</v>
      </c>
      <c r="K254" s="340">
        <v>1</v>
      </c>
      <c r="L254" s="318">
        <f t="shared" si="13"/>
        <v>7500</v>
      </c>
      <c r="M254" s="318">
        <f t="shared" si="16"/>
        <v>15750</v>
      </c>
      <c r="N254" s="720"/>
      <c r="O254" s="720"/>
      <c r="P254" s="327">
        <f t="shared" si="15"/>
        <v>2.1</v>
      </c>
      <c r="Q254" s="723"/>
      <c r="R254" s="463"/>
      <c r="S254" s="287">
        <f t="shared" si="14"/>
        <v>2.1</v>
      </c>
      <c r="T254" s="464"/>
      <c r="U254" s="465"/>
    </row>
    <row r="255" spans="1:21" s="269" customFormat="1" x14ac:dyDescent="0.25">
      <c r="A255" s="464"/>
      <c r="B255" s="717"/>
      <c r="C255" s="714"/>
      <c r="D255" s="711"/>
      <c r="E255" s="708"/>
      <c r="F255" s="705"/>
      <c r="G255" s="331" t="s">
        <v>564</v>
      </c>
      <c r="H255" s="326" t="s">
        <v>926</v>
      </c>
      <c r="I255" s="318">
        <v>9632.9599999999991</v>
      </c>
      <c r="J255" s="318">
        <v>20229.216</v>
      </c>
      <c r="K255" s="340">
        <v>1</v>
      </c>
      <c r="L255" s="318">
        <f t="shared" si="13"/>
        <v>9632.9599999999991</v>
      </c>
      <c r="M255" s="318">
        <f t="shared" si="16"/>
        <v>20229.216</v>
      </c>
      <c r="N255" s="720"/>
      <c r="O255" s="720"/>
      <c r="P255" s="327">
        <f t="shared" si="15"/>
        <v>2.1</v>
      </c>
      <c r="Q255" s="723"/>
      <c r="R255" s="463"/>
      <c r="S255" s="287">
        <f t="shared" si="14"/>
        <v>2.1</v>
      </c>
      <c r="T255" s="464"/>
      <c r="U255" s="465"/>
    </row>
    <row r="256" spans="1:21" s="269" customFormat="1" x14ac:dyDescent="0.25">
      <c r="A256" s="464"/>
      <c r="B256" s="717"/>
      <c r="C256" s="714"/>
      <c r="D256" s="711"/>
      <c r="E256" s="708"/>
      <c r="F256" s="705"/>
      <c r="G256" s="331" t="s">
        <v>568</v>
      </c>
      <c r="H256" s="326" t="s">
        <v>927</v>
      </c>
      <c r="I256" s="318">
        <v>11904.76</v>
      </c>
      <c r="J256" s="318">
        <v>25000</v>
      </c>
      <c r="K256" s="340">
        <v>1</v>
      </c>
      <c r="L256" s="318">
        <f t="shared" si="13"/>
        <v>11904.76</v>
      </c>
      <c r="M256" s="318">
        <f t="shared" si="16"/>
        <v>25000</v>
      </c>
      <c r="N256" s="720"/>
      <c r="O256" s="720"/>
      <c r="P256" s="327">
        <f t="shared" si="15"/>
        <v>2.1000003360000536</v>
      </c>
      <c r="Q256" s="723"/>
      <c r="R256" s="463"/>
      <c r="S256" s="287">
        <f t="shared" si="14"/>
        <v>2.1</v>
      </c>
      <c r="T256" s="464"/>
      <c r="U256" s="465"/>
    </row>
    <row r="257" spans="1:21" s="269" customFormat="1" x14ac:dyDescent="0.25">
      <c r="A257" s="464"/>
      <c r="B257" s="717"/>
      <c r="C257" s="714"/>
      <c r="D257" s="711"/>
      <c r="E257" s="708"/>
      <c r="F257" s="705"/>
      <c r="G257" s="331" t="s">
        <v>571</v>
      </c>
      <c r="H257" s="326" t="s">
        <v>928</v>
      </c>
      <c r="I257" s="318">
        <v>9940.7800000000007</v>
      </c>
      <c r="J257" s="318">
        <v>19583.332499999997</v>
      </c>
      <c r="K257" s="340">
        <v>0.4</v>
      </c>
      <c r="L257" s="318">
        <f t="shared" si="13"/>
        <v>3976.3120000000004</v>
      </c>
      <c r="M257" s="318">
        <f t="shared" si="16"/>
        <v>7833.3329999999987</v>
      </c>
      <c r="N257" s="720"/>
      <c r="O257" s="720"/>
      <c r="P257" s="327">
        <f t="shared" si="15"/>
        <v>1.9699995875575151</v>
      </c>
      <c r="Q257" s="723"/>
      <c r="R257" s="463"/>
      <c r="S257" s="287">
        <f t="shared" si="14"/>
        <v>1.97</v>
      </c>
      <c r="T257" s="464"/>
      <c r="U257" s="465"/>
    </row>
    <row r="258" spans="1:21" s="269" customFormat="1" x14ac:dyDescent="0.25">
      <c r="A258" s="464"/>
      <c r="B258" s="717"/>
      <c r="C258" s="714"/>
      <c r="D258" s="711"/>
      <c r="E258" s="708"/>
      <c r="F258" s="705"/>
      <c r="G258" s="331" t="s">
        <v>571</v>
      </c>
      <c r="H258" s="326" t="s">
        <v>928</v>
      </c>
      <c r="I258" s="318">
        <v>9940.7800000000007</v>
      </c>
      <c r="J258" s="318">
        <v>19583.332999999999</v>
      </c>
      <c r="K258" s="340">
        <v>1</v>
      </c>
      <c r="L258" s="318">
        <f t="shared" si="13"/>
        <v>9940.7800000000007</v>
      </c>
      <c r="M258" s="318">
        <f t="shared" si="16"/>
        <v>19583.332999999999</v>
      </c>
      <c r="N258" s="720"/>
      <c r="O258" s="720"/>
      <c r="P258" s="327">
        <f t="shared" si="15"/>
        <v>1.9699996378553792</v>
      </c>
      <c r="Q258" s="723"/>
      <c r="R258" s="463"/>
      <c r="S258" s="287">
        <f t="shared" si="14"/>
        <v>1.97</v>
      </c>
      <c r="T258" s="464"/>
      <c r="U258" s="465"/>
    </row>
    <row r="259" spans="1:21" s="269" customFormat="1" x14ac:dyDescent="0.25">
      <c r="A259" s="464"/>
      <c r="B259" s="717"/>
      <c r="C259" s="714"/>
      <c r="D259" s="711"/>
      <c r="E259" s="708"/>
      <c r="F259" s="705"/>
      <c r="G259" s="331" t="s">
        <v>574</v>
      </c>
      <c r="H259" s="326" t="s">
        <v>929</v>
      </c>
      <c r="I259" s="318">
        <v>9204.7900000000009</v>
      </c>
      <c r="J259" s="318">
        <v>18777.777999999998</v>
      </c>
      <c r="K259" s="340">
        <v>0.5</v>
      </c>
      <c r="L259" s="318">
        <f t="shared" ref="L259:L338" si="18">I259*K259</f>
        <v>4602.3950000000004</v>
      </c>
      <c r="M259" s="318">
        <f t="shared" ref="M259:M338" si="19">J259*K259</f>
        <v>9388.8889999999992</v>
      </c>
      <c r="N259" s="720"/>
      <c r="O259" s="720"/>
      <c r="P259" s="327">
        <f t="shared" ref="P259:P262" si="20">J259/I259</f>
        <v>2.040000695290169</v>
      </c>
      <c r="Q259" s="723"/>
      <c r="R259" s="463"/>
      <c r="S259" s="287">
        <f t="shared" si="14"/>
        <v>2.04</v>
      </c>
      <c r="T259" s="464"/>
      <c r="U259" s="465"/>
    </row>
    <row r="260" spans="1:21" s="269" customFormat="1" x14ac:dyDescent="0.25">
      <c r="A260" s="464"/>
      <c r="B260" s="717"/>
      <c r="C260" s="714"/>
      <c r="D260" s="711"/>
      <c r="E260" s="708"/>
      <c r="F260" s="705"/>
      <c r="G260" s="331" t="s">
        <v>574</v>
      </c>
      <c r="H260" s="326" t="s">
        <v>929</v>
      </c>
      <c r="I260" s="318">
        <v>9204.7900000000009</v>
      </c>
      <c r="J260" s="318">
        <v>18777.777999999998</v>
      </c>
      <c r="K260" s="340">
        <v>1</v>
      </c>
      <c r="L260" s="318">
        <f t="shared" si="18"/>
        <v>9204.7900000000009</v>
      </c>
      <c r="M260" s="318">
        <f t="shared" si="19"/>
        <v>18777.777999999998</v>
      </c>
      <c r="N260" s="720"/>
      <c r="O260" s="720"/>
      <c r="P260" s="327">
        <f t="shared" si="20"/>
        <v>2.040000695290169</v>
      </c>
      <c r="Q260" s="723"/>
      <c r="R260" s="463"/>
      <c r="S260" s="287">
        <f>IF(G260&lt;&gt;"-",ROUND(P260,2),"")</f>
        <v>2.04</v>
      </c>
      <c r="T260" s="464"/>
      <c r="U260" s="465"/>
    </row>
    <row r="261" spans="1:21" x14ac:dyDescent="0.25">
      <c r="B261" s="717"/>
      <c r="C261" s="714"/>
      <c r="D261" s="711"/>
      <c r="E261" s="708"/>
      <c r="F261" s="705"/>
      <c r="G261" s="331" t="s">
        <v>567</v>
      </c>
      <c r="H261" s="326" t="s">
        <v>930</v>
      </c>
      <c r="I261" s="318">
        <v>6885.96</v>
      </c>
      <c r="J261" s="318">
        <v>13083.333000000001</v>
      </c>
      <c r="K261" s="340">
        <v>1</v>
      </c>
      <c r="L261" s="318">
        <f t="shared" si="18"/>
        <v>6885.96</v>
      </c>
      <c r="M261" s="318">
        <f t="shared" si="19"/>
        <v>13083.333000000001</v>
      </c>
      <c r="N261" s="720"/>
      <c r="O261" s="720"/>
      <c r="P261" s="327">
        <f t="shared" si="20"/>
        <v>1.9000013070073019</v>
      </c>
      <c r="Q261" s="723"/>
      <c r="S261" s="287">
        <f>IF(G261&lt;&gt;"-",ROUND(P261,2),"")</f>
        <v>1.9</v>
      </c>
      <c r="U261" s="465"/>
    </row>
    <row r="262" spans="1:21" x14ac:dyDescent="0.25">
      <c r="B262" s="717"/>
      <c r="C262" s="714"/>
      <c r="D262" s="711"/>
      <c r="E262" s="708"/>
      <c r="F262" s="705"/>
      <c r="G262" s="331" t="s">
        <v>567</v>
      </c>
      <c r="H262" s="326" t="s">
        <v>930</v>
      </c>
      <c r="I262" s="318">
        <v>6885.96</v>
      </c>
      <c r="J262" s="318">
        <v>13083.333000000001</v>
      </c>
      <c r="K262" s="340">
        <v>1</v>
      </c>
      <c r="L262" s="318">
        <f t="shared" si="18"/>
        <v>6885.96</v>
      </c>
      <c r="M262" s="318">
        <f t="shared" si="19"/>
        <v>13083.333000000001</v>
      </c>
      <c r="N262" s="720"/>
      <c r="O262" s="720"/>
      <c r="P262" s="327">
        <f t="shared" si="20"/>
        <v>1.9000013070073019</v>
      </c>
      <c r="Q262" s="723"/>
      <c r="S262" s="287">
        <f t="shared" ref="S262:S338" si="21">IF(G262&lt;&gt;"-",ROUND(P262,2),"")</f>
        <v>1.9</v>
      </c>
      <c r="U262" s="465"/>
    </row>
    <row r="263" spans="1:21" ht="15" customHeight="1" x14ac:dyDescent="0.25">
      <c r="B263" s="717"/>
      <c r="C263" s="714"/>
      <c r="D263" s="711"/>
      <c r="E263" s="708"/>
      <c r="F263" s="705"/>
      <c r="G263" s="331" t="s">
        <v>567</v>
      </c>
      <c r="H263" s="326" t="s">
        <v>931</v>
      </c>
      <c r="I263" s="318">
        <v>6592.11</v>
      </c>
      <c r="J263" s="318">
        <v>12525</v>
      </c>
      <c r="K263" s="340">
        <v>1</v>
      </c>
      <c r="L263" s="318">
        <f t="shared" ref="L263:L328" si="22">I263*K263</f>
        <v>6592.11</v>
      </c>
      <c r="M263" s="318">
        <f t="shared" ref="M263:M328" si="23">J263*K263</f>
        <v>12525</v>
      </c>
      <c r="N263" s="720"/>
      <c r="O263" s="720"/>
      <c r="P263" s="327">
        <f t="shared" ref="P263:P277" si="24">J263/I263</f>
        <v>1.8999986347315201</v>
      </c>
      <c r="Q263" s="723"/>
      <c r="S263" s="287">
        <f t="shared" ref="S263:S328" si="25">IF(G263&lt;&gt;"-",ROUND(P263,2),"")</f>
        <v>1.9</v>
      </c>
      <c r="U263" s="465"/>
    </row>
    <row r="264" spans="1:21" ht="15" customHeight="1" x14ac:dyDescent="0.25">
      <c r="B264" s="717"/>
      <c r="C264" s="714"/>
      <c r="D264" s="711"/>
      <c r="E264" s="708"/>
      <c r="F264" s="705"/>
      <c r="G264" s="331" t="s">
        <v>567</v>
      </c>
      <c r="H264" s="326" t="s">
        <v>931</v>
      </c>
      <c r="I264" s="318">
        <v>6592.11</v>
      </c>
      <c r="J264" s="318">
        <v>12525</v>
      </c>
      <c r="K264" s="340">
        <v>1</v>
      </c>
      <c r="L264" s="318">
        <f t="shared" si="22"/>
        <v>6592.11</v>
      </c>
      <c r="M264" s="318">
        <f t="shared" si="23"/>
        <v>12525</v>
      </c>
      <c r="N264" s="720"/>
      <c r="O264" s="720"/>
      <c r="P264" s="327">
        <f t="shared" si="24"/>
        <v>1.8999986347315201</v>
      </c>
      <c r="Q264" s="723"/>
      <c r="S264" s="287">
        <f t="shared" si="25"/>
        <v>1.9</v>
      </c>
      <c r="U264" s="465"/>
    </row>
    <row r="265" spans="1:21" ht="15" customHeight="1" x14ac:dyDescent="0.25">
      <c r="B265" s="717"/>
      <c r="C265" s="714"/>
      <c r="D265" s="711"/>
      <c r="E265" s="708"/>
      <c r="F265" s="705"/>
      <c r="G265" s="331" t="s">
        <v>577</v>
      </c>
      <c r="H265" s="326" t="s">
        <v>932</v>
      </c>
      <c r="I265" s="318">
        <v>7788.67</v>
      </c>
      <c r="J265" s="318">
        <v>15888.888000000001</v>
      </c>
      <c r="K265" s="340">
        <v>0.5</v>
      </c>
      <c r="L265" s="318">
        <f t="shared" si="22"/>
        <v>3894.335</v>
      </c>
      <c r="M265" s="318">
        <f t="shared" si="23"/>
        <v>7944.4440000000004</v>
      </c>
      <c r="N265" s="720"/>
      <c r="O265" s="720"/>
      <c r="P265" s="327">
        <f t="shared" si="24"/>
        <v>2.0400001540699506</v>
      </c>
      <c r="Q265" s="723"/>
      <c r="S265" s="287">
        <f t="shared" si="25"/>
        <v>2.04</v>
      </c>
      <c r="U265" s="465"/>
    </row>
    <row r="266" spans="1:21" ht="15" customHeight="1" x14ac:dyDescent="0.25">
      <c r="B266" s="717"/>
      <c r="C266" s="714"/>
      <c r="D266" s="711"/>
      <c r="E266" s="708"/>
      <c r="F266" s="705"/>
      <c r="G266" s="331" t="s">
        <v>577</v>
      </c>
      <c r="H266" s="326" t="s">
        <v>932</v>
      </c>
      <c r="I266" s="318">
        <v>7788.67</v>
      </c>
      <c r="J266" s="318">
        <v>15888.888999999999</v>
      </c>
      <c r="K266" s="340">
        <v>1</v>
      </c>
      <c r="L266" s="318">
        <f t="shared" si="22"/>
        <v>7788.67</v>
      </c>
      <c r="M266" s="318">
        <f t="shared" si="23"/>
        <v>15888.888999999999</v>
      </c>
      <c r="N266" s="720"/>
      <c r="O266" s="720"/>
      <c r="P266" s="327">
        <f t="shared" si="24"/>
        <v>2.0400002824615755</v>
      </c>
      <c r="Q266" s="723"/>
      <c r="S266" s="287">
        <f t="shared" si="25"/>
        <v>2.04</v>
      </c>
      <c r="U266" s="465"/>
    </row>
    <row r="267" spans="1:21" ht="15" customHeight="1" x14ac:dyDescent="0.25">
      <c r="B267" s="717"/>
      <c r="C267" s="714"/>
      <c r="D267" s="711"/>
      <c r="E267" s="708"/>
      <c r="F267" s="705"/>
      <c r="G267" s="331" t="s">
        <v>589</v>
      </c>
      <c r="H267" s="326" t="s">
        <v>933</v>
      </c>
      <c r="I267" s="318">
        <v>9450.2900000000009</v>
      </c>
      <c r="J267" s="318">
        <v>17955.558000000001</v>
      </c>
      <c r="K267" s="340">
        <v>1</v>
      </c>
      <c r="L267" s="318">
        <f t="shared" si="22"/>
        <v>9450.2900000000009</v>
      </c>
      <c r="M267" s="318">
        <f t="shared" si="23"/>
        <v>17955.558000000001</v>
      </c>
      <c r="N267" s="720"/>
      <c r="O267" s="720"/>
      <c r="P267" s="327">
        <f t="shared" si="24"/>
        <v>1.9000007407180097</v>
      </c>
      <c r="Q267" s="723"/>
      <c r="S267" s="287">
        <f t="shared" si="25"/>
        <v>1.9</v>
      </c>
      <c r="U267" s="465"/>
    </row>
    <row r="268" spans="1:21" ht="15" customHeight="1" x14ac:dyDescent="0.25">
      <c r="B268" s="717"/>
      <c r="C268" s="714"/>
      <c r="D268" s="711"/>
      <c r="E268" s="708"/>
      <c r="F268" s="705"/>
      <c r="G268" s="331" t="s">
        <v>590</v>
      </c>
      <c r="H268" s="329" t="s">
        <v>454</v>
      </c>
      <c r="I268" s="318">
        <v>18369.88</v>
      </c>
      <c r="J268" s="318">
        <v>34902.772499999999</v>
      </c>
      <c r="K268" s="340">
        <v>0.4</v>
      </c>
      <c r="L268" s="318">
        <f t="shared" si="22"/>
        <v>7347.9520000000011</v>
      </c>
      <c r="M268" s="318">
        <f t="shared" si="23"/>
        <v>13961.109</v>
      </c>
      <c r="N268" s="720"/>
      <c r="O268" s="720"/>
      <c r="P268" s="327">
        <f t="shared" si="24"/>
        <v>1.9000000272184683</v>
      </c>
      <c r="Q268" s="723"/>
      <c r="S268" s="287">
        <f t="shared" si="25"/>
        <v>1.9</v>
      </c>
      <c r="U268" s="465"/>
    </row>
    <row r="269" spans="1:21" ht="15" customHeight="1" x14ac:dyDescent="0.25">
      <c r="B269" s="717"/>
      <c r="C269" s="714"/>
      <c r="D269" s="711"/>
      <c r="E269" s="708"/>
      <c r="F269" s="705"/>
      <c r="G269" s="331" t="s">
        <v>586</v>
      </c>
      <c r="H269" s="326" t="s">
        <v>934</v>
      </c>
      <c r="I269" s="318">
        <v>15497.9</v>
      </c>
      <c r="J269" s="318">
        <v>27896.219999999998</v>
      </c>
      <c r="K269" s="340">
        <v>0.4</v>
      </c>
      <c r="L269" s="318">
        <f t="shared" si="22"/>
        <v>6199.16</v>
      </c>
      <c r="M269" s="318">
        <f t="shared" si="23"/>
        <v>11158.487999999999</v>
      </c>
      <c r="N269" s="720"/>
      <c r="O269" s="720"/>
      <c r="P269" s="327">
        <f t="shared" si="24"/>
        <v>1.7999999999999998</v>
      </c>
      <c r="Q269" s="723"/>
      <c r="S269" s="287">
        <f t="shared" si="25"/>
        <v>1.8</v>
      </c>
      <c r="U269" s="465"/>
    </row>
    <row r="270" spans="1:21" ht="15" customHeight="1" thickBot="1" x14ac:dyDescent="0.3">
      <c r="B270" s="718"/>
      <c r="C270" s="715"/>
      <c r="D270" s="712"/>
      <c r="E270" s="709"/>
      <c r="F270" s="706"/>
      <c r="G270" s="332" t="s">
        <v>574</v>
      </c>
      <c r="H270" s="314" t="s">
        <v>934</v>
      </c>
      <c r="I270" s="319">
        <v>12421.21</v>
      </c>
      <c r="J270" s="319">
        <v>22358.179</v>
      </c>
      <c r="K270" s="393">
        <v>1</v>
      </c>
      <c r="L270" s="319">
        <f t="shared" si="22"/>
        <v>12421.21</v>
      </c>
      <c r="M270" s="319">
        <f t="shared" si="23"/>
        <v>22358.179</v>
      </c>
      <c r="N270" s="721"/>
      <c r="O270" s="721"/>
      <c r="P270" s="320">
        <f t="shared" si="24"/>
        <v>1.8000000805074547</v>
      </c>
      <c r="Q270" s="724"/>
      <c r="S270" s="287">
        <f t="shared" si="25"/>
        <v>1.8</v>
      </c>
      <c r="U270" s="465"/>
    </row>
    <row r="271" spans="1:21" ht="15" customHeight="1" x14ac:dyDescent="0.25">
      <c r="B271" s="725" t="s">
        <v>936</v>
      </c>
      <c r="C271" s="710" t="s">
        <v>741</v>
      </c>
      <c r="D271" s="710" t="s">
        <v>935</v>
      </c>
      <c r="E271" s="707" t="s">
        <v>937</v>
      </c>
      <c r="F271" s="728">
        <v>44750</v>
      </c>
      <c r="G271" s="330" t="s">
        <v>11</v>
      </c>
      <c r="H271" s="313" t="s">
        <v>94</v>
      </c>
      <c r="I271" s="315">
        <v>500</v>
      </c>
      <c r="J271" s="315">
        <v>1673.82</v>
      </c>
      <c r="K271" s="390">
        <v>0.1</v>
      </c>
      <c r="L271" s="315">
        <f t="shared" si="22"/>
        <v>50</v>
      </c>
      <c r="M271" s="315">
        <f t="shared" si="23"/>
        <v>167.38200000000001</v>
      </c>
      <c r="N271" s="719">
        <f>SUM(L271:L274)</f>
        <v>7795.3</v>
      </c>
      <c r="O271" s="719">
        <f>SUM(M271:M274)</f>
        <v>13051.982</v>
      </c>
      <c r="P271" s="317">
        <f t="shared" si="24"/>
        <v>3.3476399999999997</v>
      </c>
      <c r="Q271" s="722">
        <f>O271/N271</f>
        <v>1.6743399227739793</v>
      </c>
      <c r="S271" s="287" t="str">
        <f t="shared" si="25"/>
        <v/>
      </c>
    </row>
    <row r="272" spans="1:21" ht="15" customHeight="1" x14ac:dyDescent="0.25">
      <c r="B272" s="726"/>
      <c r="C272" s="711"/>
      <c r="D272" s="711"/>
      <c r="E272" s="708"/>
      <c r="F272" s="711"/>
      <c r="G272" s="331" t="s">
        <v>566</v>
      </c>
      <c r="H272" s="326" t="s">
        <v>938</v>
      </c>
      <c r="I272" s="318">
        <v>5000</v>
      </c>
      <c r="J272" s="318">
        <v>7590.88</v>
      </c>
      <c r="K272" s="340">
        <v>0.5</v>
      </c>
      <c r="L272" s="318">
        <f t="shared" si="22"/>
        <v>2500</v>
      </c>
      <c r="M272" s="318">
        <f t="shared" si="23"/>
        <v>3795.44</v>
      </c>
      <c r="N272" s="720"/>
      <c r="O272" s="720"/>
      <c r="P272" s="327">
        <f t="shared" si="24"/>
        <v>1.518176</v>
      </c>
      <c r="Q272" s="723"/>
      <c r="S272" s="287">
        <f t="shared" si="25"/>
        <v>1.52</v>
      </c>
    </row>
    <row r="273" spans="2:19" ht="15" customHeight="1" x14ac:dyDescent="0.25">
      <c r="B273" s="726"/>
      <c r="C273" s="711"/>
      <c r="D273" s="711"/>
      <c r="E273" s="708"/>
      <c r="F273" s="711"/>
      <c r="G273" s="331" t="s">
        <v>559</v>
      </c>
      <c r="H273" s="326" t="s">
        <v>939</v>
      </c>
      <c r="I273" s="318">
        <v>2245.3000000000002</v>
      </c>
      <c r="J273" s="318">
        <v>4111.25</v>
      </c>
      <c r="K273" s="340">
        <v>1</v>
      </c>
      <c r="L273" s="318">
        <f t="shared" si="22"/>
        <v>2245.3000000000002</v>
      </c>
      <c r="M273" s="318">
        <f t="shared" si="23"/>
        <v>4111.25</v>
      </c>
      <c r="N273" s="720"/>
      <c r="O273" s="720"/>
      <c r="P273" s="327">
        <f t="shared" si="24"/>
        <v>1.8310470761145503</v>
      </c>
      <c r="Q273" s="723"/>
      <c r="S273" s="287">
        <f t="shared" si="25"/>
        <v>1.83</v>
      </c>
    </row>
    <row r="274" spans="2:19" ht="15" customHeight="1" thickBot="1" x14ac:dyDescent="0.3">
      <c r="B274" s="727"/>
      <c r="C274" s="712"/>
      <c r="D274" s="712"/>
      <c r="E274" s="709"/>
      <c r="F274" s="712"/>
      <c r="G274" s="332" t="s">
        <v>560</v>
      </c>
      <c r="H274" s="314" t="s">
        <v>940</v>
      </c>
      <c r="I274" s="319">
        <v>3000</v>
      </c>
      <c r="J274" s="319">
        <v>4977.91</v>
      </c>
      <c r="K274" s="393">
        <v>1</v>
      </c>
      <c r="L274" s="319">
        <f t="shared" si="22"/>
        <v>3000</v>
      </c>
      <c r="M274" s="319">
        <f t="shared" si="23"/>
        <v>4977.91</v>
      </c>
      <c r="N274" s="721"/>
      <c r="O274" s="721"/>
      <c r="P274" s="320">
        <f t="shared" si="24"/>
        <v>1.6593033333333334</v>
      </c>
      <c r="Q274" s="724"/>
      <c r="S274" s="287">
        <f t="shared" si="25"/>
        <v>1.66</v>
      </c>
    </row>
    <row r="275" spans="2:19" ht="15" customHeight="1" x14ac:dyDescent="0.25">
      <c r="B275" s="716" t="s">
        <v>943</v>
      </c>
      <c r="C275" s="713" t="s">
        <v>723</v>
      </c>
      <c r="D275" s="710" t="s">
        <v>942</v>
      </c>
      <c r="E275" s="707" t="s">
        <v>944</v>
      </c>
      <c r="F275" s="704">
        <v>44614</v>
      </c>
      <c r="G275" s="330" t="s">
        <v>558</v>
      </c>
      <c r="H275" s="313" t="s">
        <v>941</v>
      </c>
      <c r="I275" s="315">
        <v>1600</v>
      </c>
      <c r="J275" s="315">
        <v>3954.84</v>
      </c>
      <c r="K275" s="390">
        <v>2</v>
      </c>
      <c r="L275" s="315">
        <f t="shared" si="22"/>
        <v>3200</v>
      </c>
      <c r="M275" s="315">
        <f t="shared" si="23"/>
        <v>7909.68</v>
      </c>
      <c r="N275" s="719">
        <f>SUM(L275:L276)</f>
        <v>6950</v>
      </c>
      <c r="O275" s="719">
        <f>SUM(M275:M276)</f>
        <v>17071.14</v>
      </c>
      <c r="P275" s="317">
        <f t="shared" si="24"/>
        <v>2.4717750000000001</v>
      </c>
      <c r="Q275" s="722">
        <f>O275/N275</f>
        <v>2.4562791366906476</v>
      </c>
      <c r="S275" s="287">
        <f t="shared" si="25"/>
        <v>2.4700000000000002</v>
      </c>
    </row>
    <row r="276" spans="2:19" ht="15" customHeight="1" thickBot="1" x14ac:dyDescent="0.3">
      <c r="B276" s="718"/>
      <c r="C276" s="715"/>
      <c r="D276" s="712"/>
      <c r="E276" s="709"/>
      <c r="F276" s="706"/>
      <c r="G276" s="332" t="s">
        <v>575</v>
      </c>
      <c r="H276" s="325" t="s">
        <v>655</v>
      </c>
      <c r="I276" s="319">
        <v>3750</v>
      </c>
      <c r="J276" s="319">
        <v>9161.4599999999991</v>
      </c>
      <c r="K276" s="393">
        <v>1</v>
      </c>
      <c r="L276" s="319">
        <f t="shared" si="22"/>
        <v>3750</v>
      </c>
      <c r="M276" s="319">
        <f t="shared" si="23"/>
        <v>9161.4599999999991</v>
      </c>
      <c r="N276" s="721"/>
      <c r="O276" s="721"/>
      <c r="P276" s="320">
        <f t="shared" si="24"/>
        <v>2.4430559999999999</v>
      </c>
      <c r="Q276" s="724"/>
      <c r="S276" s="287">
        <f>IF(G276&lt;&gt;"-",ROUND(P276,2),"")</f>
        <v>2.44</v>
      </c>
    </row>
    <row r="277" spans="2:19" ht="15" customHeight="1" thickBot="1" x14ac:dyDescent="0.3">
      <c r="B277" s="401" t="s">
        <v>946</v>
      </c>
      <c r="C277" s="402" t="s">
        <v>947</v>
      </c>
      <c r="D277" s="403" t="s">
        <v>945</v>
      </c>
      <c r="E277" s="434" t="s">
        <v>948</v>
      </c>
      <c r="F277" s="403" t="s">
        <v>949</v>
      </c>
      <c r="G277" s="400" t="s">
        <v>560</v>
      </c>
      <c r="H277" s="396" t="s">
        <v>950</v>
      </c>
      <c r="I277" s="397">
        <v>2858.6</v>
      </c>
      <c r="J277" s="397">
        <v>6266.67</v>
      </c>
      <c r="K277" s="411">
        <v>1</v>
      </c>
      <c r="L277" s="397">
        <f t="shared" si="22"/>
        <v>2858.6</v>
      </c>
      <c r="M277" s="397">
        <f t="shared" si="23"/>
        <v>6266.67</v>
      </c>
      <c r="N277" s="398">
        <f>SUM(L277)</f>
        <v>2858.6</v>
      </c>
      <c r="O277" s="398">
        <f>SUM(M277)</f>
        <v>6266.67</v>
      </c>
      <c r="P277" s="408">
        <f t="shared" si="24"/>
        <v>2.192216469600504</v>
      </c>
      <c r="Q277" s="399">
        <f>O277/N277</f>
        <v>2.192216469600504</v>
      </c>
      <c r="S277" s="287">
        <f>IF(G277&lt;&gt;"-",ROUND(P277,2),"")</f>
        <v>2.19</v>
      </c>
    </row>
    <row r="278" spans="2:19" ht="15" customHeight="1" x14ac:dyDescent="0.25">
      <c r="B278" s="716" t="s">
        <v>953</v>
      </c>
      <c r="C278" s="713" t="s">
        <v>954</v>
      </c>
      <c r="D278" s="710" t="s">
        <v>951</v>
      </c>
      <c r="E278" s="707" t="s">
        <v>952</v>
      </c>
      <c r="F278" s="704">
        <v>44823</v>
      </c>
      <c r="G278" s="330" t="s">
        <v>559</v>
      </c>
      <c r="H278" s="313" t="s">
        <v>955</v>
      </c>
      <c r="I278" s="315">
        <v>1832.35</v>
      </c>
      <c r="J278" s="315">
        <v>6146.06</v>
      </c>
      <c r="K278" s="390">
        <v>15</v>
      </c>
      <c r="L278" s="315">
        <f t="shared" si="22"/>
        <v>27485.25</v>
      </c>
      <c r="M278" s="315">
        <f t="shared" si="23"/>
        <v>92190.900000000009</v>
      </c>
      <c r="N278" s="719">
        <f>SUM(L278:L283)</f>
        <v>53313.24</v>
      </c>
      <c r="O278" s="719">
        <f>SUM(M278:M283)</f>
        <v>162898.65000000002</v>
      </c>
      <c r="P278" s="317">
        <f>J278/I278</f>
        <v>3.3541954320953971</v>
      </c>
      <c r="Q278" s="722">
        <f>O278/N278</f>
        <v>3.0555008474442751</v>
      </c>
      <c r="S278" s="287">
        <f t="shared" si="25"/>
        <v>3.35</v>
      </c>
    </row>
    <row r="279" spans="2:19" ht="15" customHeight="1" x14ac:dyDescent="0.25">
      <c r="B279" s="717"/>
      <c r="C279" s="714"/>
      <c r="D279" s="711"/>
      <c r="E279" s="708"/>
      <c r="F279" s="705"/>
      <c r="G279" s="331" t="s">
        <v>560</v>
      </c>
      <c r="H279" s="326" t="s">
        <v>956</v>
      </c>
      <c r="I279" s="318">
        <v>2600</v>
      </c>
      <c r="J279" s="318">
        <v>8404.07</v>
      </c>
      <c r="K279" s="340">
        <v>1</v>
      </c>
      <c r="L279" s="318">
        <f t="shared" ref="L279:L293" si="26">I279*K279</f>
        <v>2600</v>
      </c>
      <c r="M279" s="318">
        <f t="shared" ref="M279:M293" si="27">J279*K279</f>
        <v>8404.07</v>
      </c>
      <c r="N279" s="720"/>
      <c r="O279" s="720"/>
      <c r="P279" s="327">
        <f t="shared" ref="P279:P293" si="28">J279/I279</f>
        <v>3.2323346153846151</v>
      </c>
      <c r="Q279" s="723"/>
      <c r="S279" s="287">
        <f t="shared" ref="S279:S293" si="29">IF(G279&lt;&gt;"-",ROUND(P279,2),"")</f>
        <v>3.23</v>
      </c>
    </row>
    <row r="280" spans="2:19" ht="15" customHeight="1" x14ac:dyDescent="0.25">
      <c r="B280" s="717"/>
      <c r="C280" s="714"/>
      <c r="D280" s="711"/>
      <c r="E280" s="708"/>
      <c r="F280" s="705"/>
      <c r="G280" s="331" t="s">
        <v>11</v>
      </c>
      <c r="H280" s="326" t="s">
        <v>957</v>
      </c>
      <c r="I280" s="318">
        <v>3900</v>
      </c>
      <c r="J280" s="318">
        <v>10443.27</v>
      </c>
      <c r="K280" s="340">
        <v>2</v>
      </c>
      <c r="L280" s="318">
        <f t="shared" si="26"/>
        <v>7800</v>
      </c>
      <c r="M280" s="318">
        <f t="shared" si="27"/>
        <v>20886.54</v>
      </c>
      <c r="N280" s="720"/>
      <c r="O280" s="720"/>
      <c r="P280" s="327">
        <f t="shared" si="28"/>
        <v>2.6777615384615387</v>
      </c>
      <c r="Q280" s="723"/>
      <c r="S280" s="287" t="str">
        <f t="shared" si="29"/>
        <v/>
      </c>
    </row>
    <row r="281" spans="2:19" ht="15" customHeight="1" x14ac:dyDescent="0.25">
      <c r="B281" s="717"/>
      <c r="C281" s="714"/>
      <c r="D281" s="711"/>
      <c r="E281" s="708"/>
      <c r="F281" s="705"/>
      <c r="G281" s="331" t="s">
        <v>575</v>
      </c>
      <c r="H281" s="326" t="s">
        <v>958</v>
      </c>
      <c r="I281" s="318">
        <v>3900</v>
      </c>
      <c r="J281" s="318">
        <v>10443.27</v>
      </c>
      <c r="K281" s="340">
        <v>1</v>
      </c>
      <c r="L281" s="318">
        <f t="shared" si="26"/>
        <v>3900</v>
      </c>
      <c r="M281" s="318">
        <f t="shared" si="27"/>
        <v>10443.27</v>
      </c>
      <c r="N281" s="720"/>
      <c r="O281" s="720"/>
      <c r="P281" s="327">
        <f t="shared" si="28"/>
        <v>2.6777615384615387</v>
      </c>
      <c r="Q281" s="723"/>
      <c r="S281" s="287">
        <f t="shared" si="29"/>
        <v>2.68</v>
      </c>
    </row>
    <row r="282" spans="2:19" ht="15" customHeight="1" x14ac:dyDescent="0.25">
      <c r="B282" s="717"/>
      <c r="C282" s="714"/>
      <c r="D282" s="711"/>
      <c r="E282" s="708"/>
      <c r="F282" s="705"/>
      <c r="G282" s="331" t="s">
        <v>565</v>
      </c>
      <c r="H282" s="326" t="s">
        <v>959</v>
      </c>
      <c r="I282" s="318">
        <v>4000</v>
      </c>
      <c r="J282" s="318">
        <v>10650.18</v>
      </c>
      <c r="K282" s="340">
        <v>2</v>
      </c>
      <c r="L282" s="318">
        <f t="shared" si="26"/>
        <v>8000</v>
      </c>
      <c r="M282" s="318">
        <f t="shared" si="27"/>
        <v>21300.36</v>
      </c>
      <c r="N282" s="720"/>
      <c r="O282" s="720"/>
      <c r="P282" s="327">
        <f t="shared" si="28"/>
        <v>2.6625450000000002</v>
      </c>
      <c r="Q282" s="723"/>
      <c r="S282" s="287">
        <f t="shared" si="29"/>
        <v>2.66</v>
      </c>
    </row>
    <row r="283" spans="2:19" ht="15" customHeight="1" thickBot="1" x14ac:dyDescent="0.3">
      <c r="B283" s="718"/>
      <c r="C283" s="715"/>
      <c r="D283" s="712"/>
      <c r="E283" s="709"/>
      <c r="F283" s="706"/>
      <c r="G283" s="332" t="s">
        <v>575</v>
      </c>
      <c r="H283" s="325" t="s">
        <v>960</v>
      </c>
      <c r="I283" s="319">
        <v>3527.99</v>
      </c>
      <c r="J283" s="319">
        <v>9673.51</v>
      </c>
      <c r="K283" s="393">
        <v>1</v>
      </c>
      <c r="L283" s="319">
        <f t="shared" si="26"/>
        <v>3527.99</v>
      </c>
      <c r="M283" s="319">
        <f t="shared" si="27"/>
        <v>9673.51</v>
      </c>
      <c r="N283" s="721"/>
      <c r="O283" s="721"/>
      <c r="P283" s="320">
        <f t="shared" si="28"/>
        <v>2.7419323750917663</v>
      </c>
      <c r="Q283" s="724"/>
      <c r="S283" s="287">
        <f t="shared" si="29"/>
        <v>2.74</v>
      </c>
    </row>
    <row r="284" spans="2:19" ht="15" customHeight="1" x14ac:dyDescent="0.25">
      <c r="B284" s="716" t="s">
        <v>963</v>
      </c>
      <c r="C284" s="713" t="s">
        <v>964</v>
      </c>
      <c r="D284" s="710" t="s">
        <v>961</v>
      </c>
      <c r="E284" s="707" t="s">
        <v>962</v>
      </c>
      <c r="F284" s="704">
        <v>44693</v>
      </c>
      <c r="G284" s="330" t="s">
        <v>560</v>
      </c>
      <c r="H284" s="313" t="s">
        <v>965</v>
      </c>
      <c r="I284" s="315">
        <v>3297.5</v>
      </c>
      <c r="J284" s="315">
        <v>6878.81</v>
      </c>
      <c r="K284" s="390">
        <v>3</v>
      </c>
      <c r="L284" s="315">
        <f t="shared" si="26"/>
        <v>9892.5</v>
      </c>
      <c r="M284" s="315">
        <f t="shared" si="27"/>
        <v>20636.43</v>
      </c>
      <c r="N284" s="719">
        <f>SUM(L284:L285)</f>
        <v>15081</v>
      </c>
      <c r="O284" s="719">
        <f>SUM(M284:M285)</f>
        <v>30889.919999999998</v>
      </c>
      <c r="P284" s="317">
        <f t="shared" si="28"/>
        <v>2.0860682335102352</v>
      </c>
      <c r="Q284" s="722">
        <f>O284/N284</f>
        <v>2.0482673562761087</v>
      </c>
      <c r="S284" s="287">
        <f t="shared" si="29"/>
        <v>2.09</v>
      </c>
    </row>
    <row r="285" spans="2:19" ht="15" customHeight="1" thickBot="1" x14ac:dyDescent="0.3">
      <c r="B285" s="718"/>
      <c r="C285" s="715"/>
      <c r="D285" s="712"/>
      <c r="E285" s="709"/>
      <c r="F285" s="706"/>
      <c r="G285" s="332" t="s">
        <v>11</v>
      </c>
      <c r="H285" s="314" t="s">
        <v>682</v>
      </c>
      <c r="I285" s="319">
        <v>5188.5</v>
      </c>
      <c r="J285" s="319">
        <v>10253.49</v>
      </c>
      <c r="K285" s="393">
        <v>1</v>
      </c>
      <c r="L285" s="319">
        <f t="shared" si="26"/>
        <v>5188.5</v>
      </c>
      <c r="M285" s="319">
        <f t="shared" si="27"/>
        <v>10253.49</v>
      </c>
      <c r="N285" s="721"/>
      <c r="O285" s="721"/>
      <c r="P285" s="320">
        <f t="shared" si="28"/>
        <v>1.9761954322058397</v>
      </c>
      <c r="Q285" s="724"/>
      <c r="S285" s="287" t="str">
        <f t="shared" si="29"/>
        <v/>
      </c>
    </row>
    <row r="286" spans="2:19" ht="15" customHeight="1" x14ac:dyDescent="0.25">
      <c r="B286" s="716" t="s">
        <v>967</v>
      </c>
      <c r="C286" s="713" t="s">
        <v>954</v>
      </c>
      <c r="D286" s="710" t="s">
        <v>966</v>
      </c>
      <c r="E286" s="707" t="s">
        <v>968</v>
      </c>
      <c r="F286" s="704">
        <v>44781</v>
      </c>
      <c r="G286" s="330" t="s">
        <v>558</v>
      </c>
      <c r="H286" s="313" t="s">
        <v>969</v>
      </c>
      <c r="I286" s="315">
        <v>1570.23</v>
      </c>
      <c r="J286" s="315">
        <v>4440.66</v>
      </c>
      <c r="K286" s="390">
        <v>6</v>
      </c>
      <c r="L286" s="315">
        <f t="shared" si="26"/>
        <v>9421.380000000001</v>
      </c>
      <c r="M286" s="315">
        <f t="shared" si="27"/>
        <v>26643.96</v>
      </c>
      <c r="N286" s="719">
        <f>SUM(L286:L294)</f>
        <v>73655.42</v>
      </c>
      <c r="O286" s="719">
        <f>SUM(M286:M294)</f>
        <v>172520.68000000002</v>
      </c>
      <c r="P286" s="317">
        <f t="shared" si="28"/>
        <v>2.828031562255211</v>
      </c>
      <c r="Q286" s="722">
        <f>O286/N286</f>
        <v>2.3422672764611217</v>
      </c>
      <c r="S286" s="287">
        <f t="shared" si="29"/>
        <v>2.83</v>
      </c>
    </row>
    <row r="287" spans="2:19" ht="15" customHeight="1" thickBot="1" x14ac:dyDescent="0.3">
      <c r="B287" s="717"/>
      <c r="C287" s="714"/>
      <c r="D287" s="711"/>
      <c r="E287" s="708"/>
      <c r="F287" s="705"/>
      <c r="G287" s="331" t="s">
        <v>564</v>
      </c>
      <c r="H287" s="326" t="s">
        <v>970</v>
      </c>
      <c r="I287" s="318">
        <v>4550</v>
      </c>
      <c r="J287" s="318">
        <v>9797.2099999999991</v>
      </c>
      <c r="K287" s="340">
        <v>1</v>
      </c>
      <c r="L287" s="318">
        <f t="shared" si="26"/>
        <v>4550</v>
      </c>
      <c r="M287" s="318">
        <f t="shared" si="27"/>
        <v>9797.2099999999991</v>
      </c>
      <c r="N287" s="720"/>
      <c r="O287" s="720"/>
      <c r="P287" s="327">
        <f t="shared" si="28"/>
        <v>2.1532329670329666</v>
      </c>
      <c r="Q287" s="723"/>
      <c r="S287" s="287">
        <f t="shared" si="29"/>
        <v>2.15</v>
      </c>
    </row>
    <row r="288" spans="2:19" ht="15" customHeight="1" x14ac:dyDescent="0.25">
      <c r="B288" s="717"/>
      <c r="C288" s="714"/>
      <c r="D288" s="711"/>
      <c r="E288" s="708"/>
      <c r="F288" s="705"/>
      <c r="G288" s="330" t="s">
        <v>558</v>
      </c>
      <c r="H288" s="326" t="s">
        <v>971</v>
      </c>
      <c r="I288" s="318">
        <v>1570.23</v>
      </c>
      <c r="J288" s="318">
        <v>3580.12</v>
      </c>
      <c r="K288" s="340">
        <v>13</v>
      </c>
      <c r="L288" s="318">
        <f t="shared" si="26"/>
        <v>20412.990000000002</v>
      </c>
      <c r="M288" s="318">
        <f t="shared" si="27"/>
        <v>46541.56</v>
      </c>
      <c r="N288" s="720"/>
      <c r="O288" s="720"/>
      <c r="P288" s="327">
        <f t="shared" si="28"/>
        <v>2.2799971978627336</v>
      </c>
      <c r="Q288" s="723"/>
      <c r="S288" s="287">
        <f t="shared" si="29"/>
        <v>2.2799999999999998</v>
      </c>
    </row>
    <row r="289" spans="2:19" ht="15" customHeight="1" x14ac:dyDescent="0.25">
      <c r="B289" s="717"/>
      <c r="C289" s="714"/>
      <c r="D289" s="711"/>
      <c r="E289" s="708"/>
      <c r="F289" s="705"/>
      <c r="G289" s="331" t="s">
        <v>559</v>
      </c>
      <c r="H289" s="326" t="s">
        <v>972</v>
      </c>
      <c r="I289" s="318">
        <v>1601.68</v>
      </c>
      <c r="J289" s="318">
        <v>3651.83</v>
      </c>
      <c r="K289" s="340">
        <v>6</v>
      </c>
      <c r="L289" s="318">
        <f t="shared" si="26"/>
        <v>9610.08</v>
      </c>
      <c r="M289" s="318">
        <f t="shared" si="27"/>
        <v>21910.98</v>
      </c>
      <c r="N289" s="720"/>
      <c r="O289" s="720"/>
      <c r="P289" s="327">
        <f t="shared" si="28"/>
        <v>2.2799997502622245</v>
      </c>
      <c r="Q289" s="723"/>
      <c r="S289" s="287">
        <f t="shared" si="29"/>
        <v>2.2799999999999998</v>
      </c>
    </row>
    <row r="290" spans="2:19" ht="15" customHeight="1" x14ac:dyDescent="0.25">
      <c r="B290" s="717"/>
      <c r="C290" s="714"/>
      <c r="D290" s="711"/>
      <c r="E290" s="708"/>
      <c r="F290" s="705"/>
      <c r="G290" s="331" t="s">
        <v>560</v>
      </c>
      <c r="H290" s="326" t="s">
        <v>973</v>
      </c>
      <c r="I290" s="318">
        <v>2434.6799999999998</v>
      </c>
      <c r="J290" s="318">
        <v>5551.07</v>
      </c>
      <c r="K290" s="340">
        <v>1</v>
      </c>
      <c r="L290" s="318">
        <f t="shared" si="26"/>
        <v>2434.6799999999998</v>
      </c>
      <c r="M290" s="318">
        <f t="shared" si="27"/>
        <v>5551.07</v>
      </c>
      <c r="N290" s="720"/>
      <c r="O290" s="720"/>
      <c r="P290" s="327">
        <f t="shared" si="28"/>
        <v>2.2799998357073621</v>
      </c>
      <c r="Q290" s="723"/>
      <c r="S290" s="287">
        <f t="shared" si="29"/>
        <v>2.2799999999999998</v>
      </c>
    </row>
    <row r="291" spans="2:19" ht="15" customHeight="1" x14ac:dyDescent="0.25">
      <c r="B291" s="717"/>
      <c r="C291" s="714"/>
      <c r="D291" s="711"/>
      <c r="E291" s="708"/>
      <c r="F291" s="705"/>
      <c r="G291" s="331" t="s">
        <v>562</v>
      </c>
      <c r="H291" s="329" t="s">
        <v>974</v>
      </c>
      <c r="I291" s="318">
        <v>1570.23</v>
      </c>
      <c r="J291" s="318">
        <v>3580.12</v>
      </c>
      <c r="K291" s="340">
        <v>8</v>
      </c>
      <c r="L291" s="318">
        <f t="shared" si="26"/>
        <v>12561.84</v>
      </c>
      <c r="M291" s="318">
        <f t="shared" si="27"/>
        <v>28640.959999999999</v>
      </c>
      <c r="N291" s="720"/>
      <c r="O291" s="720"/>
      <c r="P291" s="327">
        <f t="shared" si="28"/>
        <v>2.2799971978627336</v>
      </c>
      <c r="Q291" s="723"/>
      <c r="S291" s="287">
        <f t="shared" si="29"/>
        <v>2.2799999999999998</v>
      </c>
    </row>
    <row r="292" spans="2:19" ht="15" customHeight="1" x14ac:dyDescent="0.25">
      <c r="B292" s="717"/>
      <c r="C292" s="714"/>
      <c r="D292" s="711"/>
      <c r="E292" s="708"/>
      <c r="F292" s="705"/>
      <c r="G292" s="331" t="s">
        <v>564</v>
      </c>
      <c r="H292" s="326" t="s">
        <v>975</v>
      </c>
      <c r="I292" s="318">
        <v>8018</v>
      </c>
      <c r="J292" s="318">
        <v>18281.04</v>
      </c>
      <c r="K292" s="340">
        <v>1</v>
      </c>
      <c r="L292" s="318">
        <f t="shared" si="26"/>
        <v>8018</v>
      </c>
      <c r="M292" s="318">
        <f t="shared" si="27"/>
        <v>18281.04</v>
      </c>
      <c r="N292" s="720"/>
      <c r="O292" s="720"/>
      <c r="P292" s="327">
        <f t="shared" si="28"/>
        <v>2.2800000000000002</v>
      </c>
      <c r="Q292" s="723"/>
      <c r="S292" s="287">
        <f t="shared" si="29"/>
        <v>2.2799999999999998</v>
      </c>
    </row>
    <row r="293" spans="2:19" ht="15" customHeight="1" x14ac:dyDescent="0.25">
      <c r="B293" s="717"/>
      <c r="C293" s="714"/>
      <c r="D293" s="711"/>
      <c r="E293" s="708"/>
      <c r="F293" s="705"/>
      <c r="G293" s="331" t="s">
        <v>585</v>
      </c>
      <c r="H293" s="326" t="s">
        <v>976</v>
      </c>
      <c r="I293" s="318">
        <v>3557.08</v>
      </c>
      <c r="J293" s="318">
        <v>8110.14</v>
      </c>
      <c r="K293" s="340">
        <v>1</v>
      </c>
      <c r="L293" s="318">
        <f t="shared" si="26"/>
        <v>3557.08</v>
      </c>
      <c r="M293" s="318">
        <f t="shared" si="27"/>
        <v>8110.14</v>
      </c>
      <c r="N293" s="720"/>
      <c r="O293" s="720"/>
      <c r="P293" s="327">
        <f t="shared" si="28"/>
        <v>2.2799993252892823</v>
      </c>
      <c r="Q293" s="723"/>
      <c r="S293" s="287">
        <f t="shared" si="29"/>
        <v>2.2799999999999998</v>
      </c>
    </row>
    <row r="294" spans="2:19" ht="15" customHeight="1" thickBot="1" x14ac:dyDescent="0.3">
      <c r="B294" s="718"/>
      <c r="C294" s="715"/>
      <c r="D294" s="712"/>
      <c r="E294" s="709"/>
      <c r="F294" s="706"/>
      <c r="G294" s="332" t="s">
        <v>581</v>
      </c>
      <c r="H294" s="314" t="s">
        <v>977</v>
      </c>
      <c r="I294" s="319">
        <v>2059.58</v>
      </c>
      <c r="J294" s="319">
        <v>4695.84</v>
      </c>
      <c r="K294" s="393">
        <v>1.5</v>
      </c>
      <c r="L294" s="319">
        <f t="shared" ref="L294:L308" si="30">I294*K294</f>
        <v>3089.37</v>
      </c>
      <c r="M294" s="319">
        <f t="shared" ref="M294:M308" si="31">J294*K294</f>
        <v>7043.76</v>
      </c>
      <c r="N294" s="721"/>
      <c r="O294" s="721"/>
      <c r="P294" s="320">
        <f t="shared" ref="P294:P338" si="32">J294/I294</f>
        <v>2.279998834713874</v>
      </c>
      <c r="Q294" s="724"/>
      <c r="S294" s="287">
        <f t="shared" ref="S294:S308" si="33">IF(G294&lt;&gt;"-",ROUND(P294,2),"")</f>
        <v>2.2799999999999998</v>
      </c>
    </row>
    <row r="295" spans="2:19" ht="15" customHeight="1" x14ac:dyDescent="0.25">
      <c r="B295" s="716" t="s">
        <v>979</v>
      </c>
      <c r="C295" s="710" t="s">
        <v>980</v>
      </c>
      <c r="D295" s="710" t="s">
        <v>978</v>
      </c>
      <c r="E295" s="707" t="s">
        <v>981</v>
      </c>
      <c r="F295" s="704">
        <v>44872</v>
      </c>
      <c r="G295" s="330" t="s">
        <v>559</v>
      </c>
      <c r="H295" s="417" t="s">
        <v>982</v>
      </c>
      <c r="I295" s="315">
        <v>2150</v>
      </c>
      <c r="J295" s="315">
        <v>4201.97</v>
      </c>
      <c r="K295" s="390">
        <v>2</v>
      </c>
      <c r="L295" s="315">
        <f t="shared" si="30"/>
        <v>4300</v>
      </c>
      <c r="M295" s="315">
        <f t="shared" si="31"/>
        <v>8403.94</v>
      </c>
      <c r="N295" s="719">
        <f>SUM(L295:L298)</f>
        <v>18715.88</v>
      </c>
      <c r="O295" s="719">
        <f>SUM(M295:M298)</f>
        <v>38250</v>
      </c>
      <c r="P295" s="317">
        <f t="shared" si="32"/>
        <v>1.9544046511627908</v>
      </c>
      <c r="Q295" s="722">
        <f>O295/N295</f>
        <v>2.0437190236312692</v>
      </c>
      <c r="S295" s="287">
        <f t="shared" si="33"/>
        <v>1.95</v>
      </c>
    </row>
    <row r="296" spans="2:19" ht="15" customHeight="1" x14ac:dyDescent="0.25">
      <c r="B296" s="717"/>
      <c r="C296" s="711"/>
      <c r="D296" s="711"/>
      <c r="E296" s="708"/>
      <c r="F296" s="705"/>
      <c r="G296" s="331" t="s">
        <v>559</v>
      </c>
      <c r="H296" t="s">
        <v>983</v>
      </c>
      <c r="I296" s="318">
        <v>2500</v>
      </c>
      <c r="J296" s="318">
        <v>5119.0600000000004</v>
      </c>
      <c r="K296" s="340">
        <v>2</v>
      </c>
      <c r="L296" s="318">
        <f t="shared" si="30"/>
        <v>5000</v>
      </c>
      <c r="M296" s="318">
        <f t="shared" si="31"/>
        <v>10238.120000000001</v>
      </c>
      <c r="N296" s="720"/>
      <c r="O296" s="720"/>
      <c r="P296" s="327">
        <f t="shared" si="32"/>
        <v>2.0476240000000003</v>
      </c>
      <c r="Q296" s="723"/>
      <c r="S296" s="287">
        <f t="shared" si="33"/>
        <v>2.0499999999999998</v>
      </c>
    </row>
    <row r="297" spans="2:19" ht="15" customHeight="1" x14ac:dyDescent="0.25">
      <c r="B297" s="717"/>
      <c r="C297" s="711"/>
      <c r="D297" s="711"/>
      <c r="E297" s="708"/>
      <c r="F297" s="705"/>
      <c r="G297" s="331" t="s">
        <v>560</v>
      </c>
      <c r="H297" t="s">
        <v>984</v>
      </c>
      <c r="I297" s="318">
        <v>2957.94</v>
      </c>
      <c r="J297" s="318">
        <v>6273.24</v>
      </c>
      <c r="K297" s="340">
        <v>2</v>
      </c>
      <c r="L297" s="318">
        <f t="shared" si="30"/>
        <v>5915.88</v>
      </c>
      <c r="M297" s="318">
        <f t="shared" si="31"/>
        <v>12546.48</v>
      </c>
      <c r="N297" s="720"/>
      <c r="O297" s="720"/>
      <c r="P297" s="327">
        <f t="shared" si="32"/>
        <v>2.1208138096107425</v>
      </c>
      <c r="Q297" s="723"/>
      <c r="S297" s="287">
        <f t="shared" si="33"/>
        <v>2.12</v>
      </c>
    </row>
    <row r="298" spans="2:19" ht="15" customHeight="1" thickBot="1" x14ac:dyDescent="0.3">
      <c r="B298" s="718"/>
      <c r="C298" s="712"/>
      <c r="D298" s="712"/>
      <c r="E298" s="709"/>
      <c r="F298" s="706"/>
      <c r="G298" s="332" t="s">
        <v>11</v>
      </c>
      <c r="H298" s="284" t="s">
        <v>985</v>
      </c>
      <c r="I298" s="319">
        <v>3500</v>
      </c>
      <c r="J298" s="319">
        <v>7061.46</v>
      </c>
      <c r="K298" s="393">
        <v>1</v>
      </c>
      <c r="L298" s="319">
        <f t="shared" si="30"/>
        <v>3500</v>
      </c>
      <c r="M298" s="319">
        <f t="shared" si="31"/>
        <v>7061.46</v>
      </c>
      <c r="N298" s="721"/>
      <c r="O298" s="721"/>
      <c r="P298" s="320">
        <f t="shared" si="32"/>
        <v>2.01756</v>
      </c>
      <c r="Q298" s="724"/>
      <c r="S298" s="287" t="str">
        <f t="shared" si="33"/>
        <v/>
      </c>
    </row>
    <row r="299" spans="2:19" ht="15" customHeight="1" x14ac:dyDescent="0.25">
      <c r="B299" s="716" t="s">
        <v>987</v>
      </c>
      <c r="C299" s="713" t="s">
        <v>988</v>
      </c>
      <c r="D299" s="710" t="s">
        <v>986</v>
      </c>
      <c r="E299" s="707" t="s">
        <v>989</v>
      </c>
      <c r="F299" s="704">
        <v>44721</v>
      </c>
      <c r="G299" s="330" t="s">
        <v>566</v>
      </c>
      <c r="H299" s="313" t="s">
        <v>990</v>
      </c>
      <c r="I299" s="315">
        <v>6949.36</v>
      </c>
      <c r="J299" s="315">
        <v>14579.25</v>
      </c>
      <c r="K299" s="390">
        <v>5</v>
      </c>
      <c r="L299" s="315">
        <f t="shared" si="30"/>
        <v>34746.799999999996</v>
      </c>
      <c r="M299" s="315">
        <f>J299*K299</f>
        <v>72896.25</v>
      </c>
      <c r="N299" s="719">
        <f>SUM(L299:L304)</f>
        <v>88149.22</v>
      </c>
      <c r="O299" s="719">
        <f>SUM(M299:M304)</f>
        <v>197285.66</v>
      </c>
      <c r="P299" s="317">
        <f t="shared" si="32"/>
        <v>2.0979270033499491</v>
      </c>
      <c r="Q299" s="722">
        <f>O299/N299</f>
        <v>2.2380874158614223</v>
      </c>
      <c r="S299" s="287">
        <f t="shared" si="33"/>
        <v>2.1</v>
      </c>
    </row>
    <row r="300" spans="2:19" ht="15" customHeight="1" x14ac:dyDescent="0.25">
      <c r="B300" s="717"/>
      <c r="C300" s="714"/>
      <c r="D300" s="711"/>
      <c r="E300" s="708"/>
      <c r="F300" s="705"/>
      <c r="G300" s="331" t="s">
        <v>565</v>
      </c>
      <c r="H300" s="326" t="s">
        <v>991</v>
      </c>
      <c r="I300" s="318">
        <v>3669.67</v>
      </c>
      <c r="J300" s="318">
        <v>8181.71</v>
      </c>
      <c r="K300" s="340">
        <v>5</v>
      </c>
      <c r="L300" s="318">
        <f t="shared" si="30"/>
        <v>18348.349999999999</v>
      </c>
      <c r="M300" s="318">
        <f t="shared" si="31"/>
        <v>40908.550000000003</v>
      </c>
      <c r="N300" s="720"/>
      <c r="O300" s="720"/>
      <c r="P300" s="327">
        <f t="shared" si="32"/>
        <v>2.2295492510225716</v>
      </c>
      <c r="Q300" s="723"/>
      <c r="S300" s="287">
        <f t="shared" si="33"/>
        <v>2.23</v>
      </c>
    </row>
    <row r="301" spans="2:19" ht="15" customHeight="1" x14ac:dyDescent="0.25">
      <c r="B301" s="717"/>
      <c r="C301" s="714"/>
      <c r="D301" s="711"/>
      <c r="E301" s="708"/>
      <c r="F301" s="705"/>
      <c r="G301" s="331" t="s">
        <v>560</v>
      </c>
      <c r="H301" s="326" t="s">
        <v>992</v>
      </c>
      <c r="I301" s="318">
        <v>2584.3000000000002</v>
      </c>
      <c r="J301" s="318">
        <v>6082.42</v>
      </c>
      <c r="K301" s="340">
        <v>1</v>
      </c>
      <c r="L301" s="318">
        <f t="shared" si="30"/>
        <v>2584.3000000000002</v>
      </c>
      <c r="M301" s="318">
        <f t="shared" si="31"/>
        <v>6082.42</v>
      </c>
      <c r="N301" s="720"/>
      <c r="O301" s="720"/>
      <c r="P301" s="327">
        <f t="shared" si="32"/>
        <v>2.3536044576868007</v>
      </c>
      <c r="Q301" s="723"/>
      <c r="S301" s="287">
        <f t="shared" si="33"/>
        <v>2.35</v>
      </c>
    </row>
    <row r="302" spans="2:19" ht="15" customHeight="1" x14ac:dyDescent="0.25">
      <c r="B302" s="717"/>
      <c r="C302" s="714"/>
      <c r="D302" s="711"/>
      <c r="E302" s="708"/>
      <c r="F302" s="705"/>
      <c r="G302" s="331" t="s">
        <v>559</v>
      </c>
      <c r="H302" s="326" t="s">
        <v>993</v>
      </c>
      <c r="I302" s="318">
        <v>2040.33</v>
      </c>
      <c r="J302" s="318">
        <v>5066.45</v>
      </c>
      <c r="K302" s="340">
        <v>2</v>
      </c>
      <c r="L302" s="318">
        <f t="shared" si="30"/>
        <v>4080.66</v>
      </c>
      <c r="M302" s="318">
        <f t="shared" si="31"/>
        <v>10132.9</v>
      </c>
      <c r="N302" s="720"/>
      <c r="O302" s="720"/>
      <c r="P302" s="327">
        <f t="shared" si="32"/>
        <v>2.4831522351776427</v>
      </c>
      <c r="Q302" s="723"/>
      <c r="S302" s="287">
        <f t="shared" si="33"/>
        <v>2.48</v>
      </c>
    </row>
    <row r="303" spans="2:19" ht="15" customHeight="1" x14ac:dyDescent="0.25">
      <c r="B303" s="717"/>
      <c r="C303" s="714"/>
      <c r="D303" s="711"/>
      <c r="E303" s="708"/>
      <c r="F303" s="705"/>
      <c r="G303" s="331" t="s">
        <v>562</v>
      </c>
      <c r="H303" s="326" t="s">
        <v>994</v>
      </c>
      <c r="I303" s="318">
        <v>2040.33</v>
      </c>
      <c r="J303" s="318">
        <v>5066.45</v>
      </c>
      <c r="K303" s="340">
        <v>10</v>
      </c>
      <c r="L303" s="318">
        <f t="shared" si="30"/>
        <v>20403.3</v>
      </c>
      <c r="M303" s="318">
        <f t="shared" si="31"/>
        <v>50664.5</v>
      </c>
      <c r="N303" s="720"/>
      <c r="O303" s="720"/>
      <c r="P303" s="327">
        <f t="shared" si="32"/>
        <v>2.4831522351776427</v>
      </c>
      <c r="Q303" s="723"/>
      <c r="S303" s="287">
        <f t="shared" si="33"/>
        <v>2.48</v>
      </c>
    </row>
    <row r="304" spans="2:19" ht="15" customHeight="1" thickBot="1" x14ac:dyDescent="0.3">
      <c r="B304" s="718"/>
      <c r="C304" s="715"/>
      <c r="D304" s="712"/>
      <c r="E304" s="709"/>
      <c r="F304" s="706"/>
      <c r="G304" s="332" t="s">
        <v>574</v>
      </c>
      <c r="H304" s="314" t="s">
        <v>995</v>
      </c>
      <c r="I304" s="319">
        <v>7985.81</v>
      </c>
      <c r="J304" s="319">
        <v>16601.04</v>
      </c>
      <c r="K304" s="393">
        <v>1</v>
      </c>
      <c r="L304" s="319">
        <f t="shared" si="30"/>
        <v>7985.81</v>
      </c>
      <c r="M304" s="319">
        <f t="shared" si="31"/>
        <v>16601.04</v>
      </c>
      <c r="N304" s="721"/>
      <c r="O304" s="721"/>
      <c r="P304" s="320">
        <f t="shared" si="32"/>
        <v>2.0788173021897589</v>
      </c>
      <c r="Q304" s="724"/>
      <c r="S304" s="287">
        <f t="shared" si="33"/>
        <v>2.08</v>
      </c>
    </row>
    <row r="305" spans="2:19" ht="15" customHeight="1" x14ac:dyDescent="0.25">
      <c r="B305" s="716" t="s">
        <v>998</v>
      </c>
      <c r="C305" s="713" t="s">
        <v>999</v>
      </c>
      <c r="D305" s="710" t="s">
        <v>996</v>
      </c>
      <c r="E305" s="707" t="s">
        <v>997</v>
      </c>
      <c r="F305" s="704">
        <v>44915</v>
      </c>
      <c r="G305" s="330" t="s">
        <v>560</v>
      </c>
      <c r="H305" s="313" t="s">
        <v>560</v>
      </c>
      <c r="I305" s="315">
        <v>2532</v>
      </c>
      <c r="J305" s="315">
        <v>4785.4799999999996</v>
      </c>
      <c r="K305" s="390">
        <v>40</v>
      </c>
      <c r="L305" s="315">
        <f t="shared" si="30"/>
        <v>101280</v>
      </c>
      <c r="M305" s="315">
        <f t="shared" si="31"/>
        <v>191419.19999999998</v>
      </c>
      <c r="N305" s="719">
        <f>SUM(L305:L306)</f>
        <v>106468</v>
      </c>
      <c r="O305" s="719">
        <f>SUM(M305:M306)</f>
        <v>201224.52</v>
      </c>
      <c r="P305" s="317">
        <f t="shared" si="32"/>
        <v>1.89</v>
      </c>
      <c r="Q305" s="722">
        <f>O305/N305</f>
        <v>1.89</v>
      </c>
      <c r="S305" s="287">
        <f t="shared" si="33"/>
        <v>1.89</v>
      </c>
    </row>
    <row r="306" spans="2:19" ht="15" customHeight="1" thickBot="1" x14ac:dyDescent="0.3">
      <c r="B306" s="718"/>
      <c r="C306" s="715"/>
      <c r="D306" s="712"/>
      <c r="E306" s="709"/>
      <c r="F306" s="706"/>
      <c r="G306" s="332" t="s">
        <v>564</v>
      </c>
      <c r="H306" s="325" t="s">
        <v>564</v>
      </c>
      <c r="I306" s="319">
        <v>5188</v>
      </c>
      <c r="J306" s="319">
        <v>9805.32</v>
      </c>
      <c r="K306" s="393">
        <v>1</v>
      </c>
      <c r="L306" s="319">
        <f t="shared" si="30"/>
        <v>5188</v>
      </c>
      <c r="M306" s="319">
        <f t="shared" si="31"/>
        <v>9805.32</v>
      </c>
      <c r="N306" s="721"/>
      <c r="O306" s="721"/>
      <c r="P306" s="320">
        <f t="shared" si="32"/>
        <v>1.89</v>
      </c>
      <c r="Q306" s="724"/>
      <c r="S306" s="287">
        <f t="shared" si="33"/>
        <v>1.89</v>
      </c>
    </row>
    <row r="307" spans="2:19" ht="15" customHeight="1" x14ac:dyDescent="0.25">
      <c r="B307" s="725" t="s">
        <v>1001</v>
      </c>
      <c r="C307" s="710" t="s">
        <v>988</v>
      </c>
      <c r="D307" s="710" t="s">
        <v>1000</v>
      </c>
      <c r="E307" s="707" t="s">
        <v>1002</v>
      </c>
      <c r="F307" s="704">
        <v>44720</v>
      </c>
      <c r="G307" s="330" t="s">
        <v>559</v>
      </c>
      <c r="H307" s="313" t="s">
        <v>1003</v>
      </c>
      <c r="I307" s="315">
        <v>2073.73</v>
      </c>
      <c r="J307" s="315">
        <v>4954.8100000000004</v>
      </c>
      <c r="K307" s="390">
        <v>6</v>
      </c>
      <c r="L307" s="315">
        <f t="shared" si="30"/>
        <v>12442.380000000001</v>
      </c>
      <c r="M307" s="315">
        <f t="shared" si="31"/>
        <v>29728.86</v>
      </c>
      <c r="N307" s="719">
        <f>SUM(L307:L308)</f>
        <v>17591.36</v>
      </c>
      <c r="O307" s="719">
        <f>SUM(M307:M308)</f>
        <v>40632.32</v>
      </c>
      <c r="P307" s="317">
        <f t="shared" si="32"/>
        <v>2.3893226215563264</v>
      </c>
      <c r="Q307" s="722">
        <f>O307/N307</f>
        <v>2.3097884415986027</v>
      </c>
      <c r="S307" s="287">
        <f t="shared" si="33"/>
        <v>2.39</v>
      </c>
    </row>
    <row r="308" spans="2:19" ht="15" customHeight="1" thickBot="1" x14ac:dyDescent="0.3">
      <c r="B308" s="727"/>
      <c r="C308" s="712"/>
      <c r="D308" s="712"/>
      <c r="E308" s="709"/>
      <c r="F308" s="706"/>
      <c r="G308" s="332" t="s">
        <v>11</v>
      </c>
      <c r="H308" s="314" t="s">
        <v>1004</v>
      </c>
      <c r="I308" s="319">
        <v>5148.9799999999996</v>
      </c>
      <c r="J308" s="319">
        <v>10903.46</v>
      </c>
      <c r="K308" s="393">
        <v>1</v>
      </c>
      <c r="L308" s="319">
        <f t="shared" si="30"/>
        <v>5148.9799999999996</v>
      </c>
      <c r="M308" s="319">
        <f t="shared" si="31"/>
        <v>10903.46</v>
      </c>
      <c r="N308" s="721"/>
      <c r="O308" s="721"/>
      <c r="P308" s="320">
        <f t="shared" si="32"/>
        <v>2.1175961064133091</v>
      </c>
      <c r="Q308" s="724"/>
      <c r="S308" s="287" t="str">
        <f t="shared" si="33"/>
        <v/>
      </c>
    </row>
    <row r="309" spans="2:19" ht="15" customHeight="1" x14ac:dyDescent="0.25">
      <c r="B309" s="716" t="s">
        <v>1006</v>
      </c>
      <c r="C309" s="710" t="s">
        <v>117</v>
      </c>
      <c r="D309" s="710" t="s">
        <v>1005</v>
      </c>
      <c r="E309" s="707" t="s">
        <v>1007</v>
      </c>
      <c r="F309" s="704">
        <v>44727</v>
      </c>
      <c r="G309" s="330" t="s">
        <v>559</v>
      </c>
      <c r="H309" s="313" t="s">
        <v>1008</v>
      </c>
      <c r="I309" s="315">
        <v>2267.21</v>
      </c>
      <c r="J309" s="315">
        <v>4623.78</v>
      </c>
      <c r="K309" s="390">
        <v>1</v>
      </c>
      <c r="L309" s="315">
        <f t="shared" si="22"/>
        <v>2267.21</v>
      </c>
      <c r="M309" s="315">
        <f t="shared" si="23"/>
        <v>4623.78</v>
      </c>
      <c r="N309" s="719">
        <f>SUM(L309:L314)</f>
        <v>22200.989999999998</v>
      </c>
      <c r="O309" s="719">
        <f>SUM(M309:M314)</f>
        <v>42843.02</v>
      </c>
      <c r="P309" s="317">
        <f t="shared" si="32"/>
        <v>2.0394140816245514</v>
      </c>
      <c r="Q309" s="722">
        <f>O309/N309</f>
        <v>1.9297797080220296</v>
      </c>
      <c r="S309" s="287">
        <f t="shared" si="25"/>
        <v>2.04</v>
      </c>
    </row>
    <row r="310" spans="2:19" ht="15" customHeight="1" x14ac:dyDescent="0.25">
      <c r="B310" s="717"/>
      <c r="C310" s="711"/>
      <c r="D310" s="711"/>
      <c r="E310" s="708"/>
      <c r="F310" s="705"/>
      <c r="G310" s="331" t="s">
        <v>560</v>
      </c>
      <c r="H310" s="326" t="s">
        <v>1009</v>
      </c>
      <c r="I310" s="318">
        <v>2684.53</v>
      </c>
      <c r="J310" s="318">
        <v>5334.63</v>
      </c>
      <c r="K310" s="340">
        <v>1</v>
      </c>
      <c r="L310" s="318">
        <f t="shared" si="22"/>
        <v>2684.53</v>
      </c>
      <c r="M310" s="318">
        <f t="shared" si="23"/>
        <v>5334.63</v>
      </c>
      <c r="N310" s="720"/>
      <c r="O310" s="720"/>
      <c r="P310" s="327">
        <f t="shared" si="32"/>
        <v>1.9871746637213963</v>
      </c>
      <c r="Q310" s="723"/>
      <c r="S310" s="287">
        <f t="shared" si="25"/>
        <v>1.99</v>
      </c>
    </row>
    <row r="311" spans="2:19" ht="15" customHeight="1" x14ac:dyDescent="0.25">
      <c r="B311" s="717"/>
      <c r="C311" s="711"/>
      <c r="D311" s="711"/>
      <c r="E311" s="708"/>
      <c r="F311" s="705"/>
      <c r="G311" s="331" t="s">
        <v>560</v>
      </c>
      <c r="H311" s="326" t="s">
        <v>1010</v>
      </c>
      <c r="I311" s="318">
        <v>2684.53</v>
      </c>
      <c r="J311" s="318">
        <v>5334.63</v>
      </c>
      <c r="K311" s="340">
        <v>1</v>
      </c>
      <c r="L311" s="318">
        <f t="shared" si="22"/>
        <v>2684.53</v>
      </c>
      <c r="M311" s="318">
        <f t="shared" si="23"/>
        <v>5334.63</v>
      </c>
      <c r="N311" s="720"/>
      <c r="O311" s="720"/>
      <c r="P311" s="327">
        <f t="shared" si="32"/>
        <v>1.9871746637213963</v>
      </c>
      <c r="Q311" s="723"/>
      <c r="S311" s="287">
        <f t="shared" si="25"/>
        <v>1.99</v>
      </c>
    </row>
    <row r="312" spans="2:19" ht="15" customHeight="1" x14ac:dyDescent="0.25">
      <c r="B312" s="717"/>
      <c r="C312" s="711"/>
      <c r="D312" s="711"/>
      <c r="E312" s="708"/>
      <c r="F312" s="705"/>
      <c r="G312" s="331" t="s">
        <v>566</v>
      </c>
      <c r="H312" s="326" t="s">
        <v>1011</v>
      </c>
      <c r="I312" s="318">
        <v>4362.53</v>
      </c>
      <c r="J312" s="318">
        <v>8303.99</v>
      </c>
      <c r="K312" s="340">
        <v>1</v>
      </c>
      <c r="L312" s="318">
        <f t="shared" si="22"/>
        <v>4362.53</v>
      </c>
      <c r="M312" s="318">
        <f t="shared" si="23"/>
        <v>8303.99</v>
      </c>
      <c r="N312" s="720"/>
      <c r="O312" s="720"/>
      <c r="P312" s="327">
        <f t="shared" si="32"/>
        <v>1.9034803199061097</v>
      </c>
      <c r="Q312" s="723"/>
      <c r="S312" s="287">
        <f t="shared" si="25"/>
        <v>1.9</v>
      </c>
    </row>
    <row r="313" spans="2:19" ht="15" customHeight="1" x14ac:dyDescent="0.25">
      <c r="B313" s="717"/>
      <c r="C313" s="711"/>
      <c r="D313" s="711"/>
      <c r="E313" s="708"/>
      <c r="F313" s="705"/>
      <c r="G313" s="331" t="s">
        <v>569</v>
      </c>
      <c r="H313" s="329" t="s">
        <v>1012</v>
      </c>
      <c r="I313" s="318">
        <v>4362.53</v>
      </c>
      <c r="J313" s="318">
        <v>8303.99</v>
      </c>
      <c r="K313" s="340">
        <v>1</v>
      </c>
      <c r="L313" s="318">
        <f t="shared" si="22"/>
        <v>4362.53</v>
      </c>
      <c r="M313" s="318">
        <f t="shared" si="23"/>
        <v>8303.99</v>
      </c>
      <c r="N313" s="720"/>
      <c r="O313" s="720"/>
      <c r="P313" s="327">
        <f t="shared" si="32"/>
        <v>1.9034803199061097</v>
      </c>
      <c r="Q313" s="723"/>
      <c r="S313" s="287">
        <f t="shared" si="25"/>
        <v>1.9</v>
      </c>
    </row>
    <row r="314" spans="2:19" ht="15" customHeight="1" thickBot="1" x14ac:dyDescent="0.3">
      <c r="B314" s="718"/>
      <c r="C314" s="712"/>
      <c r="D314" s="712"/>
      <c r="E314" s="709"/>
      <c r="F314" s="706"/>
      <c r="G314" s="332" t="s">
        <v>11</v>
      </c>
      <c r="H314" s="314" t="s">
        <v>1013</v>
      </c>
      <c r="I314" s="319">
        <v>5839.66</v>
      </c>
      <c r="J314" s="319">
        <v>10942</v>
      </c>
      <c r="K314" s="393">
        <v>1</v>
      </c>
      <c r="L314" s="319">
        <f t="shared" si="22"/>
        <v>5839.66</v>
      </c>
      <c r="M314" s="319">
        <f t="shared" si="23"/>
        <v>10942</v>
      </c>
      <c r="N314" s="721"/>
      <c r="O314" s="721"/>
      <c r="P314" s="320">
        <f t="shared" si="32"/>
        <v>1.8737392245438946</v>
      </c>
      <c r="Q314" s="724"/>
      <c r="S314" s="287" t="str">
        <f t="shared" si="25"/>
        <v/>
      </c>
    </row>
    <row r="315" spans="2:19" ht="15" customHeight="1" x14ac:dyDescent="0.25">
      <c r="B315" s="725" t="s">
        <v>1016</v>
      </c>
      <c r="C315" s="710" t="s">
        <v>903</v>
      </c>
      <c r="D315" s="710" t="s">
        <v>1014</v>
      </c>
      <c r="E315" s="707" t="s">
        <v>1015</v>
      </c>
      <c r="F315" s="704">
        <v>44838</v>
      </c>
      <c r="G315" s="330" t="s">
        <v>560</v>
      </c>
      <c r="H315" s="313" t="s">
        <v>1017</v>
      </c>
      <c r="I315" s="315">
        <v>2537.2800000000002</v>
      </c>
      <c r="J315" s="315">
        <v>6494.82</v>
      </c>
      <c r="K315" s="390">
        <v>11</v>
      </c>
      <c r="L315" s="315">
        <f t="shared" si="22"/>
        <v>27910.080000000002</v>
      </c>
      <c r="M315" s="315">
        <f t="shared" si="23"/>
        <v>71443.01999999999</v>
      </c>
      <c r="N315" s="719">
        <f>SUM(L315:L318)</f>
        <v>55633.55</v>
      </c>
      <c r="O315" s="719">
        <f>SUM(M315:M318)</f>
        <v>137999.86999999997</v>
      </c>
      <c r="P315" s="317">
        <f t="shared" si="32"/>
        <v>2.55975690503216</v>
      </c>
      <c r="Q315" s="722">
        <f>O315/N315</f>
        <v>2.4805152646199993</v>
      </c>
      <c r="S315" s="287">
        <f t="shared" si="25"/>
        <v>2.56</v>
      </c>
    </row>
    <row r="316" spans="2:19" ht="15" customHeight="1" x14ac:dyDescent="0.25">
      <c r="B316" s="726"/>
      <c r="C316" s="711"/>
      <c r="D316" s="711"/>
      <c r="E316" s="708"/>
      <c r="F316" s="705"/>
      <c r="G316" s="331" t="s">
        <v>560</v>
      </c>
      <c r="H316" s="326" t="s">
        <v>885</v>
      </c>
      <c r="I316" s="318">
        <v>3247.72</v>
      </c>
      <c r="J316" s="318">
        <v>7889.02</v>
      </c>
      <c r="K316" s="340">
        <v>6</v>
      </c>
      <c r="L316" s="318">
        <f t="shared" si="22"/>
        <v>19486.32</v>
      </c>
      <c r="M316" s="318">
        <f t="shared" si="23"/>
        <v>47334.12</v>
      </c>
      <c r="N316" s="720"/>
      <c r="O316" s="720"/>
      <c r="P316" s="327">
        <f t="shared" ref="P316:P328" si="34">J316/I316</f>
        <v>2.429094872710702</v>
      </c>
      <c r="Q316" s="723"/>
      <c r="S316" s="287">
        <f t="shared" si="25"/>
        <v>2.4300000000000002</v>
      </c>
    </row>
    <row r="317" spans="2:19" ht="15" customHeight="1" x14ac:dyDescent="0.25">
      <c r="B317" s="726"/>
      <c r="C317" s="711"/>
      <c r="D317" s="711"/>
      <c r="E317" s="708"/>
      <c r="F317" s="705"/>
      <c r="G317" s="331" t="s">
        <v>11</v>
      </c>
      <c r="H317" s="326" t="s">
        <v>1018</v>
      </c>
      <c r="I317" s="318">
        <v>3869.23</v>
      </c>
      <c r="J317" s="318">
        <v>9108.68</v>
      </c>
      <c r="K317" s="340">
        <v>1</v>
      </c>
      <c r="L317" s="318">
        <f t="shared" si="22"/>
        <v>3869.23</v>
      </c>
      <c r="M317" s="318">
        <f t="shared" si="23"/>
        <v>9108.68</v>
      </c>
      <c r="N317" s="720"/>
      <c r="O317" s="720"/>
      <c r="P317" s="327">
        <f t="shared" si="34"/>
        <v>2.3541324759706712</v>
      </c>
      <c r="Q317" s="723"/>
      <c r="S317" s="287" t="str">
        <f t="shared" si="25"/>
        <v/>
      </c>
    </row>
    <row r="318" spans="2:19" ht="15" customHeight="1" thickBot="1" x14ac:dyDescent="0.3">
      <c r="B318" s="727"/>
      <c r="C318" s="712"/>
      <c r="D318" s="712"/>
      <c r="E318" s="709"/>
      <c r="F318" s="706"/>
      <c r="G318" s="332" t="s">
        <v>11</v>
      </c>
      <c r="H318" s="314" t="s">
        <v>1019</v>
      </c>
      <c r="I318" s="319">
        <v>4367.92</v>
      </c>
      <c r="J318" s="319">
        <v>10114.049999999999</v>
      </c>
      <c r="K318" s="393">
        <v>1</v>
      </c>
      <c r="L318" s="319">
        <f t="shared" si="22"/>
        <v>4367.92</v>
      </c>
      <c r="M318" s="319">
        <f t="shared" si="23"/>
        <v>10114.049999999999</v>
      </c>
      <c r="N318" s="721"/>
      <c r="O318" s="721"/>
      <c r="P318" s="320">
        <f t="shared" si="34"/>
        <v>2.315530046337845</v>
      </c>
      <c r="Q318" s="724"/>
      <c r="S318" s="287" t="str">
        <f t="shared" si="25"/>
        <v/>
      </c>
    </row>
    <row r="319" spans="2:19" ht="15" customHeight="1" x14ac:dyDescent="0.25">
      <c r="B319" s="725" t="s">
        <v>96</v>
      </c>
      <c r="C319" s="710" t="s">
        <v>1021</v>
      </c>
      <c r="D319" s="710" t="s">
        <v>97</v>
      </c>
      <c r="E319" s="707" t="s">
        <v>1020</v>
      </c>
      <c r="F319" s="704">
        <v>44740</v>
      </c>
      <c r="G319" s="330" t="s">
        <v>571</v>
      </c>
      <c r="H319" s="313" t="s">
        <v>1022</v>
      </c>
      <c r="I319" s="315">
        <v>10446.39</v>
      </c>
      <c r="J319" s="315">
        <v>22671.87</v>
      </c>
      <c r="K319" s="390">
        <v>2</v>
      </c>
      <c r="L319" s="333">
        <f t="shared" si="22"/>
        <v>20892.78</v>
      </c>
      <c r="M319" s="315">
        <f t="shared" si="23"/>
        <v>45343.74</v>
      </c>
      <c r="N319" s="719">
        <f>SUM(L319:L335)</f>
        <v>445810.24</v>
      </c>
      <c r="O319" s="719">
        <f>SUM(M319:M335)</f>
        <v>969159.56999999983</v>
      </c>
      <c r="P319" s="317">
        <f t="shared" si="34"/>
        <v>2.1703066801067163</v>
      </c>
      <c r="Q319" s="722">
        <f>O319/N319</f>
        <v>2.1739284633749101</v>
      </c>
      <c r="S319" s="287">
        <f t="shared" si="25"/>
        <v>2.17</v>
      </c>
    </row>
    <row r="320" spans="2:19" ht="15" customHeight="1" x14ac:dyDescent="0.25">
      <c r="B320" s="726"/>
      <c r="C320" s="711"/>
      <c r="D320" s="711"/>
      <c r="E320" s="708"/>
      <c r="F320" s="705"/>
      <c r="G320" s="331" t="s">
        <v>571</v>
      </c>
      <c r="H320" s="326" t="s">
        <v>1023</v>
      </c>
      <c r="I320" s="318">
        <v>13286.71</v>
      </c>
      <c r="J320" s="318">
        <v>28668.16</v>
      </c>
      <c r="K320" s="340">
        <v>2</v>
      </c>
      <c r="L320" s="334">
        <f t="shared" si="22"/>
        <v>26573.42</v>
      </c>
      <c r="M320" s="318">
        <f t="shared" si="23"/>
        <v>57336.32</v>
      </c>
      <c r="N320" s="720"/>
      <c r="O320" s="720"/>
      <c r="P320" s="327">
        <f t="shared" si="34"/>
        <v>2.1576567863677316</v>
      </c>
      <c r="Q320" s="723"/>
      <c r="S320" s="287">
        <f t="shared" si="25"/>
        <v>2.16</v>
      </c>
    </row>
    <row r="321" spans="2:19" ht="15" customHeight="1" x14ac:dyDescent="0.25">
      <c r="B321" s="726"/>
      <c r="C321" s="711"/>
      <c r="D321" s="711"/>
      <c r="E321" s="708"/>
      <c r="F321" s="705"/>
      <c r="G321" s="331" t="s">
        <v>11</v>
      </c>
      <c r="H321" s="329" t="s">
        <v>1024</v>
      </c>
      <c r="I321" s="318">
        <v>19000</v>
      </c>
      <c r="J321" s="318">
        <v>40729.67</v>
      </c>
      <c r="K321" s="340">
        <v>1</v>
      </c>
      <c r="L321" s="334">
        <f t="shared" ref="L321:L326" si="35">I321*K321</f>
        <v>19000</v>
      </c>
      <c r="M321" s="318">
        <f t="shared" ref="M321:M326" si="36">J321*K321</f>
        <v>40729.67</v>
      </c>
      <c r="N321" s="720"/>
      <c r="O321" s="720"/>
      <c r="P321" s="327">
        <f t="shared" ref="P321:P326" si="37">J321/I321</f>
        <v>2.1436668421052629</v>
      </c>
      <c r="Q321" s="723"/>
      <c r="S321" s="287" t="str">
        <f t="shared" ref="S321:S326" si="38">IF(G321&lt;&gt;"-",ROUND(P321,2),"")</f>
        <v/>
      </c>
    </row>
    <row r="322" spans="2:19" ht="15" customHeight="1" x14ac:dyDescent="0.25">
      <c r="B322" s="726"/>
      <c r="C322" s="711"/>
      <c r="D322" s="711"/>
      <c r="E322" s="708"/>
      <c r="F322" s="705"/>
      <c r="G322" s="331" t="s">
        <v>11</v>
      </c>
      <c r="H322" s="326" t="s">
        <v>1025</v>
      </c>
      <c r="I322" s="318">
        <v>12035.34</v>
      </c>
      <c r="J322" s="318">
        <v>26026.35</v>
      </c>
      <c r="K322" s="340">
        <v>1</v>
      </c>
      <c r="L322" s="334">
        <f t="shared" si="35"/>
        <v>12035.34</v>
      </c>
      <c r="M322" s="318">
        <f t="shared" si="36"/>
        <v>26026.35</v>
      </c>
      <c r="N322" s="720"/>
      <c r="O322" s="720"/>
      <c r="P322" s="327">
        <f t="shared" si="37"/>
        <v>2.1624939553016365</v>
      </c>
      <c r="Q322" s="723"/>
      <c r="S322" s="287" t="str">
        <f t="shared" si="38"/>
        <v/>
      </c>
    </row>
    <row r="323" spans="2:19" ht="15" customHeight="1" x14ac:dyDescent="0.25">
      <c r="B323" s="726"/>
      <c r="C323" s="711"/>
      <c r="D323" s="711"/>
      <c r="E323" s="708"/>
      <c r="F323" s="705"/>
      <c r="G323" s="331" t="s">
        <v>11</v>
      </c>
      <c r="H323" s="326" t="s">
        <v>1026</v>
      </c>
      <c r="I323" s="318">
        <v>18758.330000000002</v>
      </c>
      <c r="J323" s="318">
        <v>40219.480000000003</v>
      </c>
      <c r="K323" s="340">
        <v>3</v>
      </c>
      <c r="L323" s="334">
        <f t="shared" si="35"/>
        <v>56274.990000000005</v>
      </c>
      <c r="M323" s="318">
        <f t="shared" si="36"/>
        <v>120658.44</v>
      </c>
      <c r="N323" s="720"/>
      <c r="O323" s="720"/>
      <c r="P323" s="327">
        <f t="shared" si="37"/>
        <v>2.1440863872210372</v>
      </c>
      <c r="Q323" s="723"/>
      <c r="S323" s="287" t="str">
        <f t="shared" si="38"/>
        <v/>
      </c>
    </row>
    <row r="324" spans="2:19" ht="15" customHeight="1" x14ac:dyDescent="0.25">
      <c r="B324" s="726"/>
      <c r="C324" s="711"/>
      <c r="D324" s="711"/>
      <c r="E324" s="708"/>
      <c r="F324" s="705"/>
      <c r="G324" s="331" t="s">
        <v>566</v>
      </c>
      <c r="H324" s="326" t="s">
        <v>1027</v>
      </c>
      <c r="I324" s="318">
        <v>6351.71</v>
      </c>
      <c r="J324" s="318">
        <v>14066.08</v>
      </c>
      <c r="K324" s="340">
        <v>3</v>
      </c>
      <c r="L324" s="334">
        <f t="shared" si="35"/>
        <v>19055.13</v>
      </c>
      <c r="M324" s="318">
        <f t="shared" si="36"/>
        <v>42198.239999999998</v>
      </c>
      <c r="N324" s="720"/>
      <c r="O324" s="720"/>
      <c r="P324" s="327">
        <f t="shared" si="37"/>
        <v>2.214534353740961</v>
      </c>
      <c r="Q324" s="723"/>
      <c r="S324" s="287">
        <f t="shared" si="38"/>
        <v>2.21</v>
      </c>
    </row>
    <row r="325" spans="2:19" ht="15" customHeight="1" x14ac:dyDescent="0.25">
      <c r="B325" s="726"/>
      <c r="C325" s="711"/>
      <c r="D325" s="711"/>
      <c r="E325" s="708"/>
      <c r="F325" s="705"/>
      <c r="G325" s="331" t="s">
        <v>567</v>
      </c>
      <c r="H325" s="326" t="s">
        <v>1028</v>
      </c>
      <c r="I325" s="318">
        <v>9150.33</v>
      </c>
      <c r="J325" s="318">
        <v>19935.71</v>
      </c>
      <c r="K325" s="340">
        <v>4</v>
      </c>
      <c r="L325" s="334">
        <f t="shared" si="35"/>
        <v>36601.32</v>
      </c>
      <c r="M325" s="318">
        <f t="shared" si="36"/>
        <v>79742.84</v>
      </c>
      <c r="N325" s="720"/>
      <c r="O325" s="720"/>
      <c r="P325" s="327">
        <f t="shared" si="37"/>
        <v>2.1786875446022163</v>
      </c>
      <c r="Q325" s="723"/>
      <c r="S325" s="287">
        <f t="shared" si="38"/>
        <v>2.1800000000000002</v>
      </c>
    </row>
    <row r="326" spans="2:19" ht="15" customHeight="1" x14ac:dyDescent="0.25">
      <c r="B326" s="726"/>
      <c r="C326" s="711"/>
      <c r="D326" s="711"/>
      <c r="E326" s="708"/>
      <c r="F326" s="705"/>
      <c r="G326" s="331" t="s">
        <v>11</v>
      </c>
      <c r="H326" s="326" t="s">
        <v>1029</v>
      </c>
      <c r="I326" s="318">
        <v>11827.66</v>
      </c>
      <c r="J326" s="318">
        <v>25587.91</v>
      </c>
      <c r="K326" s="340">
        <v>4</v>
      </c>
      <c r="L326" s="334">
        <f t="shared" si="35"/>
        <v>47310.64</v>
      </c>
      <c r="M326" s="318">
        <f t="shared" si="36"/>
        <v>102351.64</v>
      </c>
      <c r="N326" s="720"/>
      <c r="O326" s="720"/>
      <c r="P326" s="327">
        <f t="shared" si="37"/>
        <v>2.1633958027200646</v>
      </c>
      <c r="Q326" s="723"/>
      <c r="S326" s="287" t="str">
        <f t="shared" si="38"/>
        <v/>
      </c>
    </row>
    <row r="327" spans="2:19" ht="15" customHeight="1" x14ac:dyDescent="0.25">
      <c r="B327" s="726"/>
      <c r="C327" s="711"/>
      <c r="D327" s="711"/>
      <c r="E327" s="708"/>
      <c r="F327" s="705"/>
      <c r="G327" s="331" t="s">
        <v>11</v>
      </c>
      <c r="H327" s="329" t="s">
        <v>1030</v>
      </c>
      <c r="I327" s="318">
        <v>15141.67</v>
      </c>
      <c r="J327" s="318">
        <v>32584.23</v>
      </c>
      <c r="K327" s="340">
        <v>3</v>
      </c>
      <c r="L327" s="334">
        <f t="shared" si="22"/>
        <v>45425.01</v>
      </c>
      <c r="M327" s="318">
        <f t="shared" si="23"/>
        <v>97752.69</v>
      </c>
      <c r="N327" s="720"/>
      <c r="O327" s="720"/>
      <c r="P327" s="327">
        <f t="shared" si="34"/>
        <v>2.1519574789306595</v>
      </c>
      <c r="Q327" s="723"/>
      <c r="S327" s="287" t="str">
        <f t="shared" si="25"/>
        <v/>
      </c>
    </row>
    <row r="328" spans="2:19" ht="15" customHeight="1" x14ac:dyDescent="0.25">
      <c r="B328" s="726"/>
      <c r="C328" s="711"/>
      <c r="D328" s="711"/>
      <c r="E328" s="708"/>
      <c r="F328" s="705"/>
      <c r="G328" s="331" t="s">
        <v>566</v>
      </c>
      <c r="H328" s="326" t="s">
        <v>1031</v>
      </c>
      <c r="I328" s="318">
        <v>5421.66</v>
      </c>
      <c r="J328" s="318">
        <v>12184.72</v>
      </c>
      <c r="K328" s="340">
        <v>5</v>
      </c>
      <c r="L328" s="334">
        <f t="shared" si="22"/>
        <v>27108.3</v>
      </c>
      <c r="M328" s="318">
        <f t="shared" si="23"/>
        <v>60923.6</v>
      </c>
      <c r="N328" s="720"/>
      <c r="O328" s="720"/>
      <c r="P328" s="327">
        <f t="shared" si="34"/>
        <v>2.2474149983584364</v>
      </c>
      <c r="Q328" s="723"/>
      <c r="S328" s="287">
        <f t="shared" si="25"/>
        <v>2.25</v>
      </c>
    </row>
    <row r="329" spans="2:19" ht="15" customHeight="1" x14ac:dyDescent="0.25">
      <c r="B329" s="726"/>
      <c r="C329" s="711"/>
      <c r="D329" s="711"/>
      <c r="E329" s="708"/>
      <c r="F329" s="705"/>
      <c r="G329" s="331" t="s">
        <v>567</v>
      </c>
      <c r="H329" s="326" t="s">
        <v>1032</v>
      </c>
      <c r="I329" s="318">
        <v>7134.84</v>
      </c>
      <c r="J329" s="318">
        <v>15719.38</v>
      </c>
      <c r="K329" s="340">
        <v>2</v>
      </c>
      <c r="L329" s="334">
        <f t="shared" si="18"/>
        <v>14269.68</v>
      </c>
      <c r="M329" s="318">
        <f t="shared" si="19"/>
        <v>31438.76</v>
      </c>
      <c r="N329" s="720"/>
      <c r="O329" s="720"/>
      <c r="P329" s="327">
        <f t="shared" si="32"/>
        <v>2.2031860560292871</v>
      </c>
      <c r="Q329" s="723"/>
      <c r="S329" s="287">
        <f t="shared" si="21"/>
        <v>2.2000000000000002</v>
      </c>
    </row>
    <row r="330" spans="2:19" ht="15" customHeight="1" x14ac:dyDescent="0.25">
      <c r="B330" s="726"/>
      <c r="C330" s="711"/>
      <c r="D330" s="711"/>
      <c r="E330" s="708"/>
      <c r="F330" s="705"/>
      <c r="G330" s="331" t="s">
        <v>568</v>
      </c>
      <c r="H330" s="326" t="s">
        <v>1033</v>
      </c>
      <c r="I330" s="318">
        <v>18070.599999999999</v>
      </c>
      <c r="J330" s="318">
        <v>38767.589999999997</v>
      </c>
      <c r="K330" s="340">
        <v>1</v>
      </c>
      <c r="L330" s="334">
        <f t="shared" si="18"/>
        <v>18070.599999999999</v>
      </c>
      <c r="M330" s="318">
        <f t="shared" si="19"/>
        <v>38767.589999999997</v>
      </c>
      <c r="N330" s="720"/>
      <c r="O330" s="720"/>
      <c r="P330" s="327">
        <f t="shared" si="32"/>
        <v>2.1453404978251966</v>
      </c>
      <c r="Q330" s="723"/>
      <c r="S330" s="287">
        <f t="shared" si="21"/>
        <v>2.15</v>
      </c>
    </row>
    <row r="331" spans="2:19" ht="15" customHeight="1" x14ac:dyDescent="0.25">
      <c r="B331" s="726"/>
      <c r="C331" s="711"/>
      <c r="D331" s="711"/>
      <c r="E331" s="708"/>
      <c r="F331" s="705"/>
      <c r="G331" s="331" t="s">
        <v>585</v>
      </c>
      <c r="H331" s="326" t="s">
        <v>1034</v>
      </c>
      <c r="I331" s="318">
        <v>8688.7199999999993</v>
      </c>
      <c r="J331" s="318">
        <v>18961.189999999999</v>
      </c>
      <c r="K331" s="340">
        <v>1</v>
      </c>
      <c r="L331" s="334">
        <f t="shared" si="18"/>
        <v>8688.7199999999993</v>
      </c>
      <c r="M331" s="318">
        <f t="shared" si="19"/>
        <v>18961.189999999999</v>
      </c>
      <c r="N331" s="720"/>
      <c r="O331" s="720"/>
      <c r="P331" s="327">
        <f t="shared" si="32"/>
        <v>2.1822765608743291</v>
      </c>
      <c r="Q331" s="723"/>
      <c r="S331" s="287">
        <f t="shared" si="21"/>
        <v>2.1800000000000002</v>
      </c>
    </row>
    <row r="332" spans="2:19" ht="15" customHeight="1" x14ac:dyDescent="0.25">
      <c r="B332" s="726"/>
      <c r="C332" s="711"/>
      <c r="D332" s="711"/>
      <c r="E332" s="708"/>
      <c r="F332" s="705"/>
      <c r="G332" s="331" t="s">
        <v>586</v>
      </c>
      <c r="H332" s="326" t="s">
        <v>1035</v>
      </c>
      <c r="I332" s="318">
        <v>11084.96</v>
      </c>
      <c r="J332" s="318">
        <v>24019.97</v>
      </c>
      <c r="K332" s="340">
        <v>1</v>
      </c>
      <c r="L332" s="334">
        <f t="shared" si="18"/>
        <v>11084.96</v>
      </c>
      <c r="M332" s="318">
        <f t="shared" si="19"/>
        <v>24019.97</v>
      </c>
      <c r="N332" s="720"/>
      <c r="O332" s="720"/>
      <c r="P332" s="327">
        <f t="shared" si="32"/>
        <v>2.1668973095076574</v>
      </c>
      <c r="Q332" s="723"/>
      <c r="S332" s="287">
        <f t="shared" si="21"/>
        <v>2.17</v>
      </c>
    </row>
    <row r="333" spans="2:19" ht="15" customHeight="1" x14ac:dyDescent="0.25">
      <c r="B333" s="726"/>
      <c r="C333" s="711"/>
      <c r="D333" s="711"/>
      <c r="E333" s="708"/>
      <c r="F333" s="705"/>
      <c r="G333" s="331" t="s">
        <v>559</v>
      </c>
      <c r="H333" s="326" t="s">
        <v>1036</v>
      </c>
      <c r="I333" s="318">
        <v>3339.28</v>
      </c>
      <c r="J333" s="318">
        <v>7980.13</v>
      </c>
      <c r="K333" s="340">
        <v>3</v>
      </c>
      <c r="L333" s="334">
        <f t="shared" si="18"/>
        <v>10017.84</v>
      </c>
      <c r="M333" s="318">
        <f t="shared" si="19"/>
        <v>23940.39</v>
      </c>
      <c r="N333" s="720"/>
      <c r="O333" s="720"/>
      <c r="P333" s="327">
        <f t="shared" si="32"/>
        <v>2.3897756402577799</v>
      </c>
      <c r="Q333" s="723"/>
      <c r="S333" s="287">
        <f t="shared" si="21"/>
        <v>2.39</v>
      </c>
    </row>
    <row r="334" spans="2:19" ht="15" customHeight="1" x14ac:dyDescent="0.25">
      <c r="B334" s="726"/>
      <c r="C334" s="711"/>
      <c r="D334" s="711"/>
      <c r="E334" s="708"/>
      <c r="F334" s="705"/>
      <c r="G334" s="331" t="s">
        <v>560</v>
      </c>
      <c r="H334" s="329" t="s">
        <v>1037</v>
      </c>
      <c r="I334" s="318">
        <v>5708.84</v>
      </c>
      <c r="J334" s="318">
        <v>12769.9</v>
      </c>
      <c r="K334" s="340">
        <v>3</v>
      </c>
      <c r="L334" s="334">
        <f t="shared" si="18"/>
        <v>17126.52</v>
      </c>
      <c r="M334" s="318">
        <f t="shared" si="19"/>
        <v>38309.699999999997</v>
      </c>
      <c r="N334" s="720"/>
      <c r="O334" s="720"/>
      <c r="P334" s="327">
        <f t="shared" si="32"/>
        <v>2.236864231612727</v>
      </c>
      <c r="Q334" s="723"/>
      <c r="S334" s="287">
        <f t="shared" si="21"/>
        <v>2.2400000000000002</v>
      </c>
    </row>
    <row r="335" spans="2:19" ht="15" customHeight="1" thickBot="1" x14ac:dyDescent="0.3">
      <c r="B335" s="727"/>
      <c r="C335" s="712"/>
      <c r="D335" s="712"/>
      <c r="E335" s="709"/>
      <c r="F335" s="706"/>
      <c r="G335" s="332" t="s">
        <v>590</v>
      </c>
      <c r="H335" s="314" t="s">
        <v>1038</v>
      </c>
      <c r="I335" s="319">
        <v>18758.330000000002</v>
      </c>
      <c r="J335" s="319">
        <v>40219.480000000003</v>
      </c>
      <c r="K335" s="393">
        <v>3</v>
      </c>
      <c r="L335" s="335">
        <f t="shared" si="18"/>
        <v>56274.990000000005</v>
      </c>
      <c r="M335" s="319">
        <f t="shared" si="19"/>
        <v>120658.44</v>
      </c>
      <c r="N335" s="721"/>
      <c r="O335" s="721"/>
      <c r="P335" s="320">
        <f t="shared" si="32"/>
        <v>2.1440863872210372</v>
      </c>
      <c r="Q335" s="724"/>
      <c r="S335" s="287">
        <f t="shared" si="21"/>
        <v>2.14</v>
      </c>
    </row>
    <row r="336" spans="2:19" ht="15" customHeight="1" x14ac:dyDescent="0.25">
      <c r="B336" s="716" t="s">
        <v>1040</v>
      </c>
      <c r="C336" s="713" t="s">
        <v>1041</v>
      </c>
      <c r="D336" s="710" t="s">
        <v>1039</v>
      </c>
      <c r="E336" s="707" t="s">
        <v>1042</v>
      </c>
      <c r="F336" s="704">
        <v>44939</v>
      </c>
      <c r="G336" s="330" t="s">
        <v>559</v>
      </c>
      <c r="H336" s="313" t="s">
        <v>1043</v>
      </c>
      <c r="I336" s="315">
        <v>1818.4</v>
      </c>
      <c r="J336" s="315">
        <v>5381.3</v>
      </c>
      <c r="K336" s="390">
        <v>2</v>
      </c>
      <c r="L336" s="333">
        <f t="shared" si="18"/>
        <v>3636.8</v>
      </c>
      <c r="M336" s="315">
        <f t="shared" si="19"/>
        <v>10762.6</v>
      </c>
      <c r="N336" s="719">
        <f>SUM(L336:L338)</f>
        <v>14666.8</v>
      </c>
      <c r="O336" s="719">
        <f>SUM(M336:M338)</f>
        <v>41666</v>
      </c>
      <c r="P336" s="317">
        <f t="shared" si="32"/>
        <v>2.9593598768147822</v>
      </c>
      <c r="Q336" s="722">
        <f>O336/N336</f>
        <v>2.8408378105653584</v>
      </c>
      <c r="S336" s="287">
        <f t="shared" si="21"/>
        <v>2.96</v>
      </c>
    </row>
    <row r="337" spans="2:19" ht="15" customHeight="1" x14ac:dyDescent="0.25">
      <c r="B337" s="717"/>
      <c r="C337" s="714"/>
      <c r="D337" s="711"/>
      <c r="E337" s="708"/>
      <c r="F337" s="705"/>
      <c r="G337" s="331" t="s">
        <v>559</v>
      </c>
      <c r="H337" s="326" t="s">
        <v>1044</v>
      </c>
      <c r="I337" s="318">
        <v>2200</v>
      </c>
      <c r="J337" s="318">
        <v>6170.31</v>
      </c>
      <c r="K337" s="340">
        <v>4</v>
      </c>
      <c r="L337" s="334">
        <f t="shared" si="18"/>
        <v>8800</v>
      </c>
      <c r="M337" s="318">
        <f t="shared" si="19"/>
        <v>24681.24</v>
      </c>
      <c r="N337" s="720"/>
      <c r="O337" s="720"/>
      <c r="P337" s="327">
        <f t="shared" si="32"/>
        <v>2.8046863636363639</v>
      </c>
      <c r="Q337" s="723"/>
      <c r="S337" s="287">
        <f t="shared" si="21"/>
        <v>2.8</v>
      </c>
    </row>
    <row r="338" spans="2:19" ht="15" customHeight="1" thickBot="1" x14ac:dyDescent="0.3">
      <c r="B338" s="718"/>
      <c r="C338" s="715"/>
      <c r="D338" s="712"/>
      <c r="E338" s="709"/>
      <c r="F338" s="706"/>
      <c r="G338" s="332" t="s">
        <v>579</v>
      </c>
      <c r="H338" s="314" t="s">
        <v>1045</v>
      </c>
      <c r="I338" s="319">
        <v>2230</v>
      </c>
      <c r="J338" s="319">
        <v>6222.16</v>
      </c>
      <c r="K338" s="393">
        <v>1</v>
      </c>
      <c r="L338" s="335">
        <f t="shared" si="18"/>
        <v>2230</v>
      </c>
      <c r="M338" s="319">
        <f t="shared" si="19"/>
        <v>6222.16</v>
      </c>
      <c r="N338" s="721"/>
      <c r="O338" s="721"/>
      <c r="P338" s="320">
        <f t="shared" si="32"/>
        <v>2.7902062780269059</v>
      </c>
      <c r="Q338" s="724"/>
      <c r="S338" s="288">
        <f t="shared" si="21"/>
        <v>2.79</v>
      </c>
    </row>
    <row r="339" spans="2:19" s="75" customFormat="1" ht="15" customHeight="1" x14ac:dyDescent="0.25">
      <c r="B339" s="466"/>
      <c r="C339" s="466"/>
      <c r="D339" s="110"/>
      <c r="E339" s="110"/>
      <c r="F339" s="110"/>
      <c r="H339" s="467"/>
      <c r="I339" s="459"/>
      <c r="J339" s="459"/>
      <c r="K339" s="468"/>
      <c r="L339" s="459"/>
      <c r="M339" s="459"/>
      <c r="N339" s="469"/>
      <c r="O339" s="469"/>
      <c r="P339" s="461"/>
      <c r="Q339" s="470"/>
    </row>
    <row r="340" spans="2:19" s="75" customFormat="1" ht="15" customHeight="1" thickBot="1" x14ac:dyDescent="0.3">
      <c r="B340" s="466"/>
      <c r="C340" s="466"/>
      <c r="D340" s="110"/>
      <c r="E340" s="110"/>
      <c r="F340" s="110"/>
      <c r="H340" s="467"/>
      <c r="I340" s="459"/>
      <c r="J340" s="459"/>
      <c r="K340" s="468"/>
      <c r="L340" s="459"/>
      <c r="M340" s="459"/>
      <c r="N340" s="469"/>
      <c r="O340" s="53"/>
      <c r="P340" s="853"/>
      <c r="Q340" s="853"/>
      <c r="R340" s="854"/>
      <c r="S340" s="854"/>
    </row>
    <row r="341" spans="2:19" s="75" customFormat="1" ht="15" customHeight="1" thickBot="1" x14ac:dyDescent="0.3">
      <c r="B341" s="466"/>
      <c r="C341" s="466"/>
      <c r="D341" s="110"/>
      <c r="E341" s="110"/>
      <c r="F341" s="110"/>
      <c r="H341" s="467"/>
      <c r="I341" s="459"/>
      <c r="J341" s="459"/>
      <c r="K341" s="672"/>
      <c r="L341" s="459"/>
      <c r="M341" s="459"/>
      <c r="N341" s="469"/>
      <c r="O341" s="53" t="s">
        <v>126</v>
      </c>
      <c r="P341" s="855">
        <f>MEDIAN(P2:P338)</f>
        <v>2.2799994000120001</v>
      </c>
      <c r="Q341" s="856">
        <f>MEDIAN(Q2:Q338)</f>
        <v>2.2590436410506975</v>
      </c>
      <c r="R341" s="461"/>
      <c r="S341" s="855">
        <f>MEDIAN(S2:S338)</f>
        <v>2.2799999999999998</v>
      </c>
    </row>
    <row r="342" spans="2:19" s="75" customFormat="1" ht="15" customHeight="1" x14ac:dyDescent="0.25">
      <c r="B342" s="466"/>
      <c r="C342" s="466"/>
      <c r="D342" s="110"/>
      <c r="E342" s="110"/>
      <c r="F342" s="110"/>
      <c r="H342" s="467"/>
      <c r="I342" s="459"/>
      <c r="J342" s="459"/>
      <c r="K342" s="468"/>
      <c r="L342" s="459"/>
      <c r="M342" s="459"/>
      <c r="O342" s="53"/>
      <c r="P342" s="461"/>
      <c r="Q342" s="471"/>
    </row>
    <row r="343" spans="2:19" s="75" customFormat="1" ht="15" customHeight="1" x14ac:dyDescent="0.25">
      <c r="B343" s="466"/>
      <c r="C343" s="466"/>
      <c r="E343" s="110"/>
      <c r="F343" s="110"/>
      <c r="H343" s="467"/>
      <c r="I343" s="459"/>
      <c r="J343" s="459"/>
      <c r="K343" s="468"/>
      <c r="L343" s="459"/>
      <c r="M343" s="459"/>
      <c r="O343" s="53"/>
      <c r="P343" s="461"/>
      <c r="Q343" s="461"/>
    </row>
    <row r="344" spans="2:19" s="75" customFormat="1" ht="15" customHeight="1" x14ac:dyDescent="0.25">
      <c r="B344" s="466"/>
      <c r="C344" s="466"/>
      <c r="D344" s="110"/>
      <c r="E344" s="110"/>
      <c r="F344" s="110"/>
      <c r="H344" s="467"/>
      <c r="I344" s="459"/>
      <c r="J344" s="459"/>
      <c r="K344" s="468"/>
      <c r="L344" s="459"/>
      <c r="M344" s="459"/>
      <c r="O344" s="851"/>
      <c r="P344" s="852"/>
      <c r="Q344" s="461"/>
    </row>
    <row r="345" spans="2:19" s="75" customFormat="1" ht="15" customHeight="1" x14ac:dyDescent="0.25">
      <c r="B345" s="466"/>
      <c r="C345" s="466"/>
      <c r="D345" s="110"/>
      <c r="E345" s="110"/>
      <c r="F345" s="110"/>
      <c r="H345" s="467"/>
      <c r="I345" s="459"/>
      <c r="J345" s="459"/>
      <c r="K345" s="468"/>
      <c r="L345" s="459"/>
      <c r="M345" s="459"/>
      <c r="O345" s="851"/>
      <c r="P345" s="852"/>
      <c r="Q345" s="461"/>
    </row>
    <row r="346" spans="2:19" s="75" customFormat="1" ht="15" customHeight="1" x14ac:dyDescent="0.25">
      <c r="B346" s="466"/>
      <c r="C346" s="466"/>
      <c r="D346" s="110"/>
      <c r="E346" s="110"/>
      <c r="F346" s="110"/>
      <c r="H346" s="467"/>
      <c r="I346" s="459"/>
      <c r="J346" s="459"/>
      <c r="K346" s="468"/>
      <c r="L346" s="459"/>
      <c r="M346" s="459"/>
      <c r="P346" s="461"/>
      <c r="Q346" s="461"/>
    </row>
    <row r="347" spans="2:19" s="75" customFormat="1" ht="15" customHeight="1" x14ac:dyDescent="0.25">
      <c r="B347" s="466"/>
      <c r="C347" s="466"/>
      <c r="D347" s="110"/>
      <c r="E347" s="110"/>
      <c r="F347" s="110"/>
      <c r="H347" s="467"/>
      <c r="I347" s="459"/>
      <c r="J347" s="459"/>
      <c r="K347" s="468"/>
      <c r="L347" s="459"/>
      <c r="M347" s="459"/>
      <c r="P347" s="461"/>
      <c r="Q347" s="471"/>
    </row>
    <row r="348" spans="2:19" s="75" customFormat="1" ht="15" hidden="1" customHeight="1" x14ac:dyDescent="0.25">
      <c r="B348" s="466"/>
      <c r="C348" s="466"/>
      <c r="D348" s="110"/>
      <c r="E348" s="110"/>
      <c r="F348" s="110"/>
      <c r="H348" s="467"/>
      <c r="I348" s="459"/>
      <c r="J348" s="459"/>
      <c r="K348" s="468"/>
      <c r="L348" s="459"/>
      <c r="M348" s="459"/>
      <c r="P348" s="461"/>
      <c r="Q348" s="471"/>
    </row>
    <row r="349" spans="2:19" s="75" customFormat="1" ht="15" hidden="1" customHeight="1" x14ac:dyDescent="0.25">
      <c r="B349" s="466"/>
      <c r="C349" s="466"/>
      <c r="D349" s="110"/>
      <c r="E349" s="110"/>
      <c r="F349" s="110"/>
      <c r="H349" s="467"/>
      <c r="I349" s="459"/>
      <c r="J349" s="459"/>
      <c r="K349" s="468"/>
      <c r="L349" s="459"/>
      <c r="M349" s="459"/>
      <c r="P349" s="461"/>
      <c r="Q349" s="471"/>
    </row>
    <row r="350" spans="2:19" s="75" customFormat="1" ht="15" hidden="1" customHeight="1" x14ac:dyDescent="0.25">
      <c r="B350" s="466"/>
      <c r="C350" s="466"/>
      <c r="D350" s="110"/>
      <c r="E350" s="110"/>
      <c r="F350" s="110"/>
      <c r="H350" s="467"/>
      <c r="I350" s="459"/>
      <c r="J350" s="459"/>
      <c r="K350" s="468"/>
      <c r="L350" s="459"/>
      <c r="M350" s="459"/>
      <c r="P350" s="461"/>
      <c r="Q350" s="471"/>
    </row>
    <row r="351" spans="2:19" s="75" customFormat="1" ht="15" hidden="1" customHeight="1" x14ac:dyDescent="0.25">
      <c r="B351" s="466"/>
      <c r="C351" s="466"/>
      <c r="D351" s="110"/>
      <c r="E351" s="110"/>
      <c r="F351" s="110"/>
      <c r="H351" s="467"/>
      <c r="I351" s="459"/>
      <c r="J351" s="459"/>
      <c r="K351" s="468"/>
      <c r="L351" s="459"/>
      <c r="M351" s="459"/>
      <c r="P351" s="461"/>
      <c r="Q351" s="471"/>
    </row>
  </sheetData>
  <mergeCells count="312">
    <mergeCell ref="C165:C173"/>
    <mergeCell ref="B165:B173"/>
    <mergeCell ref="N180:N187"/>
    <mergeCell ref="O180:O187"/>
    <mergeCell ref="Q180:Q187"/>
    <mergeCell ref="F180:F187"/>
    <mergeCell ref="E180:E187"/>
    <mergeCell ref="D180:D187"/>
    <mergeCell ref="C180:C187"/>
    <mergeCell ref="Q175:Q177"/>
    <mergeCell ref="O175:O177"/>
    <mergeCell ref="N175:N177"/>
    <mergeCell ref="F175:F177"/>
    <mergeCell ref="E175:E177"/>
    <mergeCell ref="D175:D177"/>
    <mergeCell ref="C175:C177"/>
    <mergeCell ref="B175:B177"/>
    <mergeCell ref="Q178:Q179"/>
    <mergeCell ref="C178:C179"/>
    <mergeCell ref="B178:B179"/>
    <mergeCell ref="B180:B187"/>
    <mergeCell ref="O121:O164"/>
    <mergeCell ref="N121:N164"/>
    <mergeCell ref="Q121:Q164"/>
    <mergeCell ref="E121:E164"/>
    <mergeCell ref="D121:D164"/>
    <mergeCell ref="F121:F164"/>
    <mergeCell ref="O178:O179"/>
    <mergeCell ref="N178:N179"/>
    <mergeCell ref="F178:F179"/>
    <mergeCell ref="E178:E179"/>
    <mergeCell ref="D178:D179"/>
    <mergeCell ref="N165:N173"/>
    <mergeCell ref="O165:O173"/>
    <mergeCell ref="Q165:Q173"/>
    <mergeCell ref="F165:F173"/>
    <mergeCell ref="E165:E173"/>
    <mergeCell ref="D165:D173"/>
    <mergeCell ref="C121:C164"/>
    <mergeCell ref="B121:B164"/>
    <mergeCell ref="C62:C68"/>
    <mergeCell ref="B62:B68"/>
    <mergeCell ref="C69:C78"/>
    <mergeCell ref="F107:F120"/>
    <mergeCell ref="E107:E120"/>
    <mergeCell ref="D107:D120"/>
    <mergeCell ref="B69:B78"/>
    <mergeCell ref="E79:E83"/>
    <mergeCell ref="D79:D83"/>
    <mergeCell ref="C79:C83"/>
    <mergeCell ref="B79:B83"/>
    <mergeCell ref="E69:E78"/>
    <mergeCell ref="D69:D78"/>
    <mergeCell ref="E62:E68"/>
    <mergeCell ref="D62:D68"/>
    <mergeCell ref="N107:N120"/>
    <mergeCell ref="O107:O120"/>
    <mergeCell ref="Q107:Q120"/>
    <mergeCell ref="F92:F106"/>
    <mergeCell ref="E92:E106"/>
    <mergeCell ref="D92:D106"/>
    <mergeCell ref="C92:C106"/>
    <mergeCell ref="B92:B106"/>
    <mergeCell ref="N92:N106"/>
    <mergeCell ref="O92:O106"/>
    <mergeCell ref="Q92:Q106"/>
    <mergeCell ref="C107:C120"/>
    <mergeCell ref="B107:B120"/>
    <mergeCell ref="N2:N28"/>
    <mergeCell ref="O2:O28"/>
    <mergeCell ref="Q2:Q28"/>
    <mergeCell ref="Q29:Q42"/>
    <mergeCell ref="E2:E28"/>
    <mergeCell ref="D2:D28"/>
    <mergeCell ref="C2:C28"/>
    <mergeCell ref="Q69:Q78"/>
    <mergeCell ref="O69:O78"/>
    <mergeCell ref="N69:N78"/>
    <mergeCell ref="Q43:Q46"/>
    <mergeCell ref="Q48:Q49"/>
    <mergeCell ref="Q50:Q61"/>
    <mergeCell ref="F69:F78"/>
    <mergeCell ref="F62:F68"/>
    <mergeCell ref="N62:N68"/>
    <mergeCell ref="O62:O68"/>
    <mergeCell ref="Q62:Q68"/>
    <mergeCell ref="N50:N61"/>
    <mergeCell ref="O50:O61"/>
    <mergeCell ref="F50:F61"/>
    <mergeCell ref="B2:B28"/>
    <mergeCell ref="F2:F28"/>
    <mergeCell ref="E29:E42"/>
    <mergeCell ref="D29:D42"/>
    <mergeCell ref="C50:C61"/>
    <mergeCell ref="C29:C42"/>
    <mergeCell ref="B29:B42"/>
    <mergeCell ref="F29:F42"/>
    <mergeCell ref="O29:O42"/>
    <mergeCell ref="N29:N42"/>
    <mergeCell ref="B50:B61"/>
    <mergeCell ref="B43:B46"/>
    <mergeCell ref="C43:C46"/>
    <mergeCell ref="D43:D46"/>
    <mergeCell ref="E43:E46"/>
    <mergeCell ref="F43:F46"/>
    <mergeCell ref="N43:N46"/>
    <mergeCell ref="O43:O46"/>
    <mergeCell ref="O48:O49"/>
    <mergeCell ref="N48:N49"/>
    <mergeCell ref="F48:F49"/>
    <mergeCell ref="E48:E49"/>
    <mergeCell ref="D48:D49"/>
    <mergeCell ref="C48:C49"/>
    <mergeCell ref="B48:B49"/>
    <mergeCell ref="N84:N86"/>
    <mergeCell ref="D84:D86"/>
    <mergeCell ref="C84:C86"/>
    <mergeCell ref="B84:B86"/>
    <mergeCell ref="F84:F85"/>
    <mergeCell ref="N88:N91"/>
    <mergeCell ref="O88:O91"/>
    <mergeCell ref="Q88:Q91"/>
    <mergeCell ref="B88:B91"/>
    <mergeCell ref="C88:C91"/>
    <mergeCell ref="D88:D91"/>
    <mergeCell ref="E88:E91"/>
    <mergeCell ref="F88:F91"/>
    <mergeCell ref="O84:O86"/>
    <mergeCell ref="Q84:Q86"/>
    <mergeCell ref="E84:E86"/>
    <mergeCell ref="E50:E61"/>
    <mergeCell ref="D50:D61"/>
    <mergeCell ref="N79:N83"/>
    <mergeCell ref="O79:O83"/>
    <mergeCell ref="F79:F83"/>
    <mergeCell ref="Q79:Q83"/>
    <mergeCell ref="O188:O198"/>
    <mergeCell ref="N188:N198"/>
    <mergeCell ref="Q188:Q198"/>
    <mergeCell ref="F188:F198"/>
    <mergeCell ref="E188:E198"/>
    <mergeCell ref="D188:D198"/>
    <mergeCell ref="C188:C198"/>
    <mergeCell ref="B188:B198"/>
    <mergeCell ref="Q207:Q208"/>
    <mergeCell ref="O207:O208"/>
    <mergeCell ref="N207:N208"/>
    <mergeCell ref="F207:F208"/>
    <mergeCell ref="E207:E208"/>
    <mergeCell ref="D207:D208"/>
    <mergeCell ref="C207:C208"/>
    <mergeCell ref="B207:B208"/>
    <mergeCell ref="Q199:Q203"/>
    <mergeCell ref="O199:O203"/>
    <mergeCell ref="N199:N203"/>
    <mergeCell ref="F199:F203"/>
    <mergeCell ref="E199:E203"/>
    <mergeCell ref="D199:D203"/>
    <mergeCell ref="C199:C203"/>
    <mergeCell ref="B199:B203"/>
    <mergeCell ref="N204:N206"/>
    <mergeCell ref="O204:O206"/>
    <mergeCell ref="Q204:Q206"/>
    <mergeCell ref="F204:F206"/>
    <mergeCell ref="E204:E206"/>
    <mergeCell ref="D204:D206"/>
    <mergeCell ref="C204:C206"/>
    <mergeCell ref="B204:B206"/>
    <mergeCell ref="O209:O216"/>
    <mergeCell ref="Q209:Q216"/>
    <mergeCell ref="N209:N216"/>
    <mergeCell ref="F209:F216"/>
    <mergeCell ref="E209:E216"/>
    <mergeCell ref="D209:D216"/>
    <mergeCell ref="C209:C216"/>
    <mergeCell ref="B209:B216"/>
    <mergeCell ref="E217:E218"/>
    <mergeCell ref="D217:D218"/>
    <mergeCell ref="C217:C218"/>
    <mergeCell ref="B217:B218"/>
    <mergeCell ref="O219:O232"/>
    <mergeCell ref="N219:N232"/>
    <mergeCell ref="Q219:Q232"/>
    <mergeCell ref="F219:F232"/>
    <mergeCell ref="E219:E232"/>
    <mergeCell ref="D219:D232"/>
    <mergeCell ref="C219:C232"/>
    <mergeCell ref="B219:B232"/>
    <mergeCell ref="Q217:Q218"/>
    <mergeCell ref="O217:O218"/>
    <mergeCell ref="N217:N218"/>
    <mergeCell ref="F217:F218"/>
    <mergeCell ref="Q233:Q246"/>
    <mergeCell ref="O233:O246"/>
    <mergeCell ref="N233:N246"/>
    <mergeCell ref="F233:F246"/>
    <mergeCell ref="E233:E246"/>
    <mergeCell ref="D233:D246"/>
    <mergeCell ref="C233:C246"/>
    <mergeCell ref="B233:B246"/>
    <mergeCell ref="N247:N270"/>
    <mergeCell ref="O247:O270"/>
    <mergeCell ref="Q247:Q270"/>
    <mergeCell ref="F247:F270"/>
    <mergeCell ref="E247:E270"/>
    <mergeCell ref="D247:D270"/>
    <mergeCell ref="C247:C270"/>
    <mergeCell ref="B247:B270"/>
    <mergeCell ref="Q271:Q274"/>
    <mergeCell ref="O271:O274"/>
    <mergeCell ref="N271:N274"/>
    <mergeCell ref="F271:F274"/>
    <mergeCell ref="E271:E274"/>
    <mergeCell ref="D271:D274"/>
    <mergeCell ref="C271:C274"/>
    <mergeCell ref="B271:B274"/>
    <mergeCell ref="Q275:Q276"/>
    <mergeCell ref="O275:O276"/>
    <mergeCell ref="N275:N276"/>
    <mergeCell ref="F275:F276"/>
    <mergeCell ref="E275:E276"/>
    <mergeCell ref="D275:D276"/>
    <mergeCell ref="C275:C276"/>
    <mergeCell ref="B275:B276"/>
    <mergeCell ref="Q278:Q283"/>
    <mergeCell ref="O278:O283"/>
    <mergeCell ref="N278:N283"/>
    <mergeCell ref="F278:F283"/>
    <mergeCell ref="E278:E283"/>
    <mergeCell ref="D278:D283"/>
    <mergeCell ref="C278:C283"/>
    <mergeCell ref="B278:B283"/>
    <mergeCell ref="N284:N285"/>
    <mergeCell ref="O284:O285"/>
    <mergeCell ref="Q284:Q285"/>
    <mergeCell ref="F284:F285"/>
    <mergeCell ref="E284:E285"/>
    <mergeCell ref="D284:D285"/>
    <mergeCell ref="C284:C285"/>
    <mergeCell ref="B284:B285"/>
    <mergeCell ref="N286:N294"/>
    <mergeCell ref="O286:O294"/>
    <mergeCell ref="Q286:Q294"/>
    <mergeCell ref="F286:F294"/>
    <mergeCell ref="E286:E294"/>
    <mergeCell ref="D286:D294"/>
    <mergeCell ref="C286:C294"/>
    <mergeCell ref="B286:B294"/>
    <mergeCell ref="N295:N298"/>
    <mergeCell ref="O295:O298"/>
    <mergeCell ref="Q295:Q298"/>
    <mergeCell ref="F295:F298"/>
    <mergeCell ref="E295:E298"/>
    <mergeCell ref="D295:D298"/>
    <mergeCell ref="C295:C298"/>
    <mergeCell ref="B295:B298"/>
    <mergeCell ref="F299:F304"/>
    <mergeCell ref="E299:E304"/>
    <mergeCell ref="D299:D304"/>
    <mergeCell ref="C299:C304"/>
    <mergeCell ref="B299:B304"/>
    <mergeCell ref="N299:N304"/>
    <mergeCell ref="O299:O304"/>
    <mergeCell ref="Q299:Q304"/>
    <mergeCell ref="N305:N306"/>
    <mergeCell ref="O305:O306"/>
    <mergeCell ref="Q305:Q306"/>
    <mergeCell ref="F305:F306"/>
    <mergeCell ref="E305:E306"/>
    <mergeCell ref="D305:D306"/>
    <mergeCell ref="C305:C306"/>
    <mergeCell ref="B305:B306"/>
    <mergeCell ref="N307:N308"/>
    <mergeCell ref="O307:O308"/>
    <mergeCell ref="Q307:Q308"/>
    <mergeCell ref="F307:F308"/>
    <mergeCell ref="E307:E308"/>
    <mergeCell ref="D307:D308"/>
    <mergeCell ref="C307:C308"/>
    <mergeCell ref="B307:B308"/>
    <mergeCell ref="N309:N314"/>
    <mergeCell ref="O309:O314"/>
    <mergeCell ref="Q309:Q314"/>
    <mergeCell ref="F309:F314"/>
    <mergeCell ref="E309:E314"/>
    <mergeCell ref="D309:D314"/>
    <mergeCell ref="C309:C314"/>
    <mergeCell ref="B309:B314"/>
    <mergeCell ref="F336:F338"/>
    <mergeCell ref="E336:E338"/>
    <mergeCell ref="D336:D338"/>
    <mergeCell ref="C336:C338"/>
    <mergeCell ref="B336:B338"/>
    <mergeCell ref="N336:N338"/>
    <mergeCell ref="O336:O338"/>
    <mergeCell ref="Q336:Q338"/>
    <mergeCell ref="Q315:Q318"/>
    <mergeCell ref="O315:O318"/>
    <mergeCell ref="N315:N318"/>
    <mergeCell ref="F315:F318"/>
    <mergeCell ref="E315:E318"/>
    <mergeCell ref="D315:D318"/>
    <mergeCell ref="C315:C318"/>
    <mergeCell ref="B315:B318"/>
    <mergeCell ref="Q319:Q335"/>
    <mergeCell ref="N319:N335"/>
    <mergeCell ref="O319:O335"/>
    <mergeCell ref="F319:F335"/>
    <mergeCell ref="E319:E335"/>
    <mergeCell ref="D319:D335"/>
    <mergeCell ref="C319:C335"/>
    <mergeCell ref="B319:B335"/>
  </mergeCells>
  <pageMargins left="0.511811024" right="0.511811024" top="0.78740157499999996" bottom="0.78740157499999996" header="0.31496062000000002" footer="0.31496062000000002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E5ED3B06-53F2-47E9-8528-6029D6C9C789}">
          <x14:formula1>
            <xm:f>ListaPerfisInfra!$C$2:$C$36</xm:f>
          </x14:formula1>
          <xm:sqref>G2:G338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F6A56-35D8-4BC9-A715-C3682557D5DF}">
  <sheetPr>
    <tabColor rgb="FFFF0000"/>
  </sheetPr>
  <dimension ref="A1:BG978"/>
  <sheetViews>
    <sheetView topLeftCell="A896" zoomScale="110" zoomScaleNormal="110" workbookViewId="0">
      <selection activeCell="C5" sqref="C5"/>
    </sheetView>
  </sheetViews>
  <sheetFormatPr defaultColWidth="0" defaultRowHeight="15" zeroHeight="1" x14ac:dyDescent="0.25"/>
  <cols>
    <col min="1" max="1" width="25.85546875" style="110" customWidth="1"/>
    <col min="2" max="2" width="61.5703125" style="55" bestFit="1" customWidth="1"/>
    <col min="3" max="3" width="62.85546875" style="75" customWidth="1"/>
    <col min="4" max="4" width="13.7109375" style="55" bestFit="1" customWidth="1"/>
    <col min="5" max="5" width="4.5703125" style="55" customWidth="1"/>
    <col min="6" max="6" width="13.5703125" style="55" customWidth="1"/>
    <col min="7" max="9" width="13.28515625" style="75" bestFit="1" customWidth="1"/>
    <col min="10" max="13" width="13.42578125" style="75" bestFit="1" customWidth="1"/>
    <col min="14" max="14" width="14.42578125" style="75" bestFit="1" customWidth="1"/>
    <col min="15" max="15" width="14.5703125" style="75" bestFit="1" customWidth="1"/>
    <col min="16" max="20" width="13.42578125" style="55" bestFit="1" customWidth="1"/>
    <col min="21" max="21" width="14.5703125" style="55" bestFit="1" customWidth="1"/>
    <col min="22" max="42" width="13.28515625" style="55" bestFit="1" customWidth="1"/>
    <col min="43" max="43" width="12.140625" style="55" bestFit="1" customWidth="1"/>
    <col min="44" max="48" width="13.28515625" style="55" bestFit="1" customWidth="1"/>
    <col min="49" max="49" width="12.140625" style="55" bestFit="1" customWidth="1"/>
    <col min="50" max="51" width="13.28515625" style="55" bestFit="1" customWidth="1"/>
    <col min="52" max="53" width="12.140625" style="55" bestFit="1" customWidth="1"/>
    <col min="54" max="54" width="13.28515625" style="55" bestFit="1" customWidth="1"/>
    <col min="55" max="56" width="12.140625" style="55" bestFit="1" customWidth="1"/>
    <col min="57" max="57" width="13.28515625" style="55" bestFit="1" customWidth="1"/>
    <col min="58" max="59" width="9.140625" style="55" customWidth="1"/>
    <col min="60" max="16384" width="9.140625" style="55" hidden="1"/>
  </cols>
  <sheetData>
    <row r="1" spans="1:57" ht="15.75" thickBot="1" x14ac:dyDescent="0.3">
      <c r="A1" s="109"/>
      <c r="B1" s="74"/>
      <c r="C1" s="356"/>
      <c r="D1" s="74"/>
    </row>
    <row r="2" spans="1:57" ht="15.75" thickBot="1" x14ac:dyDescent="0.3">
      <c r="A2" s="796" t="s">
        <v>127</v>
      </c>
      <c r="B2" s="797"/>
      <c r="C2" s="797"/>
      <c r="D2" s="798"/>
      <c r="E2" s="54"/>
      <c r="F2" s="752" t="s">
        <v>83</v>
      </c>
      <c r="G2" s="828" t="s">
        <v>128</v>
      </c>
      <c r="H2" s="829"/>
      <c r="I2" s="830"/>
      <c r="J2" s="831" t="s">
        <v>129</v>
      </c>
      <c r="K2" s="832"/>
      <c r="L2" s="832"/>
      <c r="M2" s="832"/>
      <c r="N2" s="832"/>
      <c r="O2" s="832"/>
      <c r="P2" s="832"/>
      <c r="Q2" s="832"/>
      <c r="R2" s="832"/>
      <c r="S2" s="832"/>
      <c r="T2" s="832"/>
      <c r="U2" s="832"/>
      <c r="V2" s="832"/>
      <c r="W2" s="832"/>
      <c r="X2" s="832"/>
      <c r="Y2" s="832"/>
      <c r="Z2" s="832"/>
      <c r="AA2" s="833"/>
      <c r="AB2" s="819" t="s">
        <v>130</v>
      </c>
      <c r="AC2" s="820"/>
      <c r="AD2" s="820"/>
      <c r="AE2" s="820"/>
      <c r="AF2" s="820"/>
      <c r="AG2" s="820"/>
      <c r="AH2" s="820"/>
      <c r="AI2" s="820"/>
      <c r="AJ2" s="821"/>
      <c r="AK2" s="822" t="s">
        <v>131</v>
      </c>
      <c r="AL2" s="823"/>
      <c r="AM2" s="823"/>
      <c r="AN2" s="823"/>
      <c r="AO2" s="823"/>
      <c r="AP2" s="823"/>
      <c r="AQ2" s="823"/>
      <c r="AR2" s="823"/>
      <c r="AS2" s="824"/>
      <c r="AT2" s="802" t="s">
        <v>132</v>
      </c>
      <c r="AU2" s="803"/>
      <c r="AV2" s="803"/>
      <c r="AW2" s="803"/>
      <c r="AX2" s="803"/>
      <c r="AY2" s="804"/>
      <c r="AZ2" s="805" t="s">
        <v>133</v>
      </c>
      <c r="BA2" s="806"/>
      <c r="BB2" s="806"/>
      <c r="BC2" s="806"/>
      <c r="BD2" s="806"/>
      <c r="BE2" s="807"/>
    </row>
    <row r="3" spans="1:57" ht="15.75" thickBot="1" x14ac:dyDescent="0.3">
      <c r="A3" s="791" t="s">
        <v>134</v>
      </c>
      <c r="B3" s="789" t="s">
        <v>61</v>
      </c>
      <c r="C3" s="791" t="s">
        <v>80</v>
      </c>
      <c r="D3" s="791" t="s">
        <v>135</v>
      </c>
      <c r="E3" s="54"/>
      <c r="F3" s="770"/>
      <c r="G3" s="828" t="s">
        <v>136</v>
      </c>
      <c r="H3" s="829"/>
      <c r="I3" s="830"/>
      <c r="J3" s="816" t="s">
        <v>137</v>
      </c>
      <c r="K3" s="817"/>
      <c r="L3" s="818"/>
      <c r="M3" s="816" t="s">
        <v>138</v>
      </c>
      <c r="N3" s="817"/>
      <c r="O3" s="818"/>
      <c r="P3" s="816" t="s">
        <v>139</v>
      </c>
      <c r="Q3" s="817"/>
      <c r="R3" s="818"/>
      <c r="S3" s="816" t="s">
        <v>140</v>
      </c>
      <c r="T3" s="817"/>
      <c r="U3" s="818"/>
      <c r="V3" s="816" t="s">
        <v>141</v>
      </c>
      <c r="W3" s="817"/>
      <c r="X3" s="818"/>
      <c r="Y3" s="816" t="s">
        <v>142</v>
      </c>
      <c r="Z3" s="817"/>
      <c r="AA3" s="818"/>
      <c r="AB3" s="813" t="s">
        <v>143</v>
      </c>
      <c r="AC3" s="814"/>
      <c r="AD3" s="815"/>
      <c r="AE3" s="813" t="s">
        <v>144</v>
      </c>
      <c r="AF3" s="814"/>
      <c r="AG3" s="815"/>
      <c r="AH3" s="813" t="s">
        <v>145</v>
      </c>
      <c r="AI3" s="814"/>
      <c r="AJ3" s="815"/>
      <c r="AK3" s="825" t="s">
        <v>146</v>
      </c>
      <c r="AL3" s="826"/>
      <c r="AM3" s="827"/>
      <c r="AN3" s="825" t="s">
        <v>147</v>
      </c>
      <c r="AO3" s="826"/>
      <c r="AP3" s="827"/>
      <c r="AQ3" s="825" t="s">
        <v>148</v>
      </c>
      <c r="AR3" s="826"/>
      <c r="AS3" s="827"/>
      <c r="AT3" s="799" t="s">
        <v>149</v>
      </c>
      <c r="AU3" s="800"/>
      <c r="AV3" s="801"/>
      <c r="AW3" s="799" t="s">
        <v>150</v>
      </c>
      <c r="AX3" s="800"/>
      <c r="AY3" s="801"/>
      <c r="AZ3" s="808" t="s">
        <v>151</v>
      </c>
      <c r="BA3" s="809"/>
      <c r="BB3" s="810"/>
      <c r="BC3" s="808" t="s">
        <v>152</v>
      </c>
      <c r="BD3" s="809"/>
      <c r="BE3" s="810"/>
    </row>
    <row r="4" spans="1:57" ht="15.75" thickBot="1" x14ac:dyDescent="0.3">
      <c r="A4" s="812"/>
      <c r="B4" s="790"/>
      <c r="C4" s="812"/>
      <c r="D4" s="812"/>
      <c r="E4" s="54"/>
      <c r="F4" s="753"/>
      <c r="G4" s="96" t="s">
        <v>153</v>
      </c>
      <c r="H4" s="97" t="s">
        <v>154</v>
      </c>
      <c r="I4" s="98" t="s">
        <v>155</v>
      </c>
      <c r="J4" s="11" t="s">
        <v>153</v>
      </c>
      <c r="K4" s="12" t="s">
        <v>154</v>
      </c>
      <c r="L4" s="13" t="s">
        <v>155</v>
      </c>
      <c r="M4" s="11" t="s">
        <v>153</v>
      </c>
      <c r="N4" s="12" t="s">
        <v>154</v>
      </c>
      <c r="O4" s="13" t="s">
        <v>155</v>
      </c>
      <c r="P4" s="14" t="s">
        <v>153</v>
      </c>
      <c r="Q4" s="15" t="s">
        <v>154</v>
      </c>
      <c r="R4" s="16" t="s">
        <v>155</v>
      </c>
      <c r="S4" s="14" t="s">
        <v>153</v>
      </c>
      <c r="T4" s="15" t="s">
        <v>154</v>
      </c>
      <c r="U4" s="17" t="s">
        <v>155</v>
      </c>
      <c r="V4" s="11" t="s">
        <v>153</v>
      </c>
      <c r="W4" s="12" t="s">
        <v>154</v>
      </c>
      <c r="X4" s="13" t="s">
        <v>155</v>
      </c>
      <c r="Y4" s="14" t="s">
        <v>153</v>
      </c>
      <c r="Z4" s="15" t="s">
        <v>154</v>
      </c>
      <c r="AA4" s="16" t="s">
        <v>155</v>
      </c>
      <c r="AB4" s="18" t="s">
        <v>153</v>
      </c>
      <c r="AC4" s="18" t="s">
        <v>154</v>
      </c>
      <c r="AD4" s="18" t="s">
        <v>155</v>
      </c>
      <c r="AE4" s="18" t="s">
        <v>153</v>
      </c>
      <c r="AF4" s="18" t="s">
        <v>154</v>
      </c>
      <c r="AG4" s="19" t="s">
        <v>155</v>
      </c>
      <c r="AH4" s="18" t="s">
        <v>153</v>
      </c>
      <c r="AI4" s="18" t="s">
        <v>154</v>
      </c>
      <c r="AJ4" s="19" t="s">
        <v>155</v>
      </c>
      <c r="AK4" s="22" t="s">
        <v>153</v>
      </c>
      <c r="AL4" s="23" t="s">
        <v>154</v>
      </c>
      <c r="AM4" s="24" t="s">
        <v>155</v>
      </c>
      <c r="AN4" s="25" t="s">
        <v>153</v>
      </c>
      <c r="AO4" s="20" t="s">
        <v>154</v>
      </c>
      <c r="AP4" s="21" t="s">
        <v>155</v>
      </c>
      <c r="AQ4" s="20" t="s">
        <v>153</v>
      </c>
      <c r="AR4" s="20" t="s">
        <v>154</v>
      </c>
      <c r="AS4" s="21" t="s">
        <v>155</v>
      </c>
      <c r="AT4" s="26" t="s">
        <v>153</v>
      </c>
      <c r="AU4" s="26" t="s">
        <v>154</v>
      </c>
      <c r="AV4" s="27" t="s">
        <v>155</v>
      </c>
      <c r="AW4" s="26" t="s">
        <v>153</v>
      </c>
      <c r="AX4" s="26" t="s">
        <v>154</v>
      </c>
      <c r="AY4" s="27" t="s">
        <v>155</v>
      </c>
      <c r="AZ4" s="28" t="s">
        <v>153</v>
      </c>
      <c r="BA4" s="28" t="s">
        <v>154</v>
      </c>
      <c r="BB4" s="29" t="s">
        <v>155</v>
      </c>
      <c r="BC4" s="28" t="s">
        <v>153</v>
      </c>
      <c r="BD4" s="28" t="s">
        <v>154</v>
      </c>
      <c r="BE4" s="29" t="s">
        <v>155</v>
      </c>
    </row>
    <row r="5" spans="1:57" x14ac:dyDescent="0.25">
      <c r="A5" s="793" t="s">
        <v>156</v>
      </c>
      <c r="B5" s="56" t="s">
        <v>157</v>
      </c>
      <c r="C5" s="66" t="s">
        <v>11</v>
      </c>
      <c r="D5" s="151">
        <f>AVERAGE(H5,I5)</f>
        <v>40764.28571428571</v>
      </c>
      <c r="F5" s="76">
        <f>COUNT(J5:BE5)</f>
        <v>21</v>
      </c>
      <c r="G5" s="32">
        <f>AVERAGE(J5,M5,P5,S5,V5,Y5,AB5,AE5,AH5,AK5,AN5,AQ5,AT5,AW5,AZ5,BC5)</f>
        <v>27442.857142857141</v>
      </c>
      <c r="H5" s="163">
        <f>AVERAGE(K5,N5,Q5,T5,W5,Z5,AC5,AF5,AI5,AL5,AO5,AR5,AU5,AX5,BA5,BD5)</f>
        <v>35571.428571428572</v>
      </c>
      <c r="I5" s="164">
        <f>AVERAGE(L5,O5,R5,U5,X5,AA5,AD5,AG5,AJ5,AM5,AP5,AS5,AV5,AY5,BB5,BE5)</f>
        <v>45957.142857142855</v>
      </c>
      <c r="J5" s="42">
        <v>28550</v>
      </c>
      <c r="K5" s="42">
        <v>37000</v>
      </c>
      <c r="L5" s="42">
        <v>47800</v>
      </c>
      <c r="M5" s="41">
        <v>28550</v>
      </c>
      <c r="N5" s="42">
        <v>37000</v>
      </c>
      <c r="O5" s="42">
        <v>47800</v>
      </c>
      <c r="P5" s="41">
        <v>26200</v>
      </c>
      <c r="Q5" s="42">
        <v>34000</v>
      </c>
      <c r="R5" s="42">
        <v>43950</v>
      </c>
      <c r="S5" s="41">
        <v>28550</v>
      </c>
      <c r="T5" s="42">
        <v>37000</v>
      </c>
      <c r="U5" s="42">
        <v>47800</v>
      </c>
      <c r="V5" s="41">
        <v>28550</v>
      </c>
      <c r="W5" s="42">
        <v>37000</v>
      </c>
      <c r="X5" s="42">
        <v>47800</v>
      </c>
      <c r="Y5" s="41">
        <v>28550</v>
      </c>
      <c r="Z5" s="42">
        <v>37000</v>
      </c>
      <c r="AA5" s="43">
        <v>47800</v>
      </c>
      <c r="AB5" s="35">
        <v>23150</v>
      </c>
      <c r="AC5" s="35">
        <v>30000</v>
      </c>
      <c r="AD5" s="36">
        <v>38750</v>
      </c>
      <c r="AE5" s="35" t="s">
        <v>93</v>
      </c>
      <c r="AF5" s="35" t="s">
        <v>93</v>
      </c>
      <c r="AG5" s="36" t="s">
        <v>93</v>
      </c>
      <c r="AH5" s="35" t="s">
        <v>93</v>
      </c>
      <c r="AI5" s="35" t="s">
        <v>93</v>
      </c>
      <c r="AJ5" s="36" t="s">
        <v>93</v>
      </c>
      <c r="AK5" s="35" t="s">
        <v>93</v>
      </c>
      <c r="AL5" s="35" t="s">
        <v>93</v>
      </c>
      <c r="AM5" s="36" t="s">
        <v>93</v>
      </c>
      <c r="AN5" s="35" t="s">
        <v>93</v>
      </c>
      <c r="AO5" s="35" t="s">
        <v>93</v>
      </c>
      <c r="AP5" s="36" t="s">
        <v>93</v>
      </c>
      <c r="AQ5" s="32" t="s">
        <v>93</v>
      </c>
      <c r="AR5" s="35" t="s">
        <v>93</v>
      </c>
      <c r="AS5" s="35" t="s">
        <v>93</v>
      </c>
      <c r="AT5" s="32" t="s">
        <v>93</v>
      </c>
      <c r="AU5" s="35" t="s">
        <v>93</v>
      </c>
      <c r="AV5" s="36" t="s">
        <v>93</v>
      </c>
      <c r="AW5" s="35" t="s">
        <v>93</v>
      </c>
      <c r="AX5" s="35" t="s">
        <v>93</v>
      </c>
      <c r="AY5" s="36" t="s">
        <v>93</v>
      </c>
      <c r="AZ5" s="32" t="s">
        <v>93</v>
      </c>
      <c r="BA5" s="35" t="s">
        <v>93</v>
      </c>
      <c r="BB5" s="35" t="s">
        <v>93</v>
      </c>
      <c r="BC5" s="32" t="s">
        <v>93</v>
      </c>
      <c r="BD5" s="35" t="s">
        <v>93</v>
      </c>
      <c r="BE5" s="36" t="s">
        <v>93</v>
      </c>
    </row>
    <row r="6" spans="1:57" x14ac:dyDescent="0.25">
      <c r="A6" s="811"/>
      <c r="B6" s="57" t="s">
        <v>158</v>
      </c>
      <c r="C6" s="67" t="s">
        <v>11</v>
      </c>
      <c r="D6" s="152">
        <f>AVERAGE(H6,I6)</f>
        <v>39710.71428571429</v>
      </c>
      <c r="F6" s="95">
        <f t="shared" ref="F6:F65" si="0">COUNT(J6:BE6)</f>
        <v>21</v>
      </c>
      <c r="G6" s="50">
        <f t="shared" ref="G6:G64" si="1">AVERAGE(J6,M6,P6,S6,V6,Y6,AB6,AE6,AH6,AK6,AN6,AQ6,AT6,AW6,AZ6,BC6)</f>
        <v>26721.428571428572</v>
      </c>
      <c r="H6" s="165">
        <f t="shared" ref="H6:H64" si="2">AVERAGE(K6,N6,Q6,T6,W6,Z6,AC6,AF6,AI6,AL6,AO6,AR6,AU6,AX6,BA6,BD6)</f>
        <v>34642.857142857145</v>
      </c>
      <c r="I6" s="166">
        <f t="shared" ref="I6:I64" si="3">AVERAGE(L6,O6,R6,U6,X6,AA6,AD6,AG6,AJ6,AM6,AP6,AS6,AV6,AY6,BB6,BE6)</f>
        <v>44778.571428571428</v>
      </c>
      <c r="J6" s="51">
        <v>27550</v>
      </c>
      <c r="K6" s="51">
        <v>35700</v>
      </c>
      <c r="L6" s="51">
        <v>46150</v>
      </c>
      <c r="M6" s="50">
        <v>27550</v>
      </c>
      <c r="N6" s="51">
        <v>35700</v>
      </c>
      <c r="O6" s="51">
        <v>46150</v>
      </c>
      <c r="P6" s="50">
        <v>24650</v>
      </c>
      <c r="Q6" s="51">
        <v>32000</v>
      </c>
      <c r="R6" s="51">
        <v>41350</v>
      </c>
      <c r="S6" s="50">
        <v>27550</v>
      </c>
      <c r="T6" s="51">
        <v>35700</v>
      </c>
      <c r="U6" s="51">
        <v>46150</v>
      </c>
      <c r="V6" s="50">
        <v>27550</v>
      </c>
      <c r="W6" s="51">
        <v>35700</v>
      </c>
      <c r="X6" s="51">
        <v>46150</v>
      </c>
      <c r="Y6" s="50">
        <v>27550</v>
      </c>
      <c r="Z6" s="51">
        <v>35700</v>
      </c>
      <c r="AA6" s="52">
        <v>46150</v>
      </c>
      <c r="AB6" s="51">
        <v>24650</v>
      </c>
      <c r="AC6" s="51">
        <v>32000</v>
      </c>
      <c r="AD6" s="52">
        <v>41350</v>
      </c>
      <c r="AE6" s="51" t="s">
        <v>93</v>
      </c>
      <c r="AF6" s="51" t="s">
        <v>93</v>
      </c>
      <c r="AG6" s="52" t="s">
        <v>93</v>
      </c>
      <c r="AH6" s="51" t="s">
        <v>93</v>
      </c>
      <c r="AI6" s="51" t="s">
        <v>93</v>
      </c>
      <c r="AJ6" s="52" t="s">
        <v>93</v>
      </c>
      <c r="AK6" s="51" t="s">
        <v>93</v>
      </c>
      <c r="AL6" s="51" t="s">
        <v>93</v>
      </c>
      <c r="AM6" s="52" t="s">
        <v>93</v>
      </c>
      <c r="AN6" s="51" t="s">
        <v>93</v>
      </c>
      <c r="AO6" s="51" t="s">
        <v>93</v>
      </c>
      <c r="AP6" s="52" t="s">
        <v>93</v>
      </c>
      <c r="AQ6" s="50" t="s">
        <v>93</v>
      </c>
      <c r="AR6" s="51" t="s">
        <v>93</v>
      </c>
      <c r="AS6" s="51" t="s">
        <v>93</v>
      </c>
      <c r="AT6" s="50" t="s">
        <v>93</v>
      </c>
      <c r="AU6" s="51" t="s">
        <v>93</v>
      </c>
      <c r="AV6" s="52" t="s">
        <v>93</v>
      </c>
      <c r="AW6" s="51" t="s">
        <v>93</v>
      </c>
      <c r="AX6" s="51" t="s">
        <v>93</v>
      </c>
      <c r="AY6" s="52" t="s">
        <v>93</v>
      </c>
      <c r="AZ6" s="50" t="s">
        <v>93</v>
      </c>
      <c r="BA6" s="51" t="s">
        <v>93</v>
      </c>
      <c r="BB6" s="51" t="s">
        <v>93</v>
      </c>
      <c r="BC6" s="50" t="s">
        <v>93</v>
      </c>
      <c r="BD6" s="51" t="s">
        <v>93</v>
      </c>
      <c r="BE6" s="52" t="s">
        <v>93</v>
      </c>
    </row>
    <row r="7" spans="1:57" x14ac:dyDescent="0.25">
      <c r="A7" s="811"/>
      <c r="B7" s="58" t="s">
        <v>159</v>
      </c>
      <c r="C7" s="68" t="s">
        <v>11</v>
      </c>
      <c r="D7" s="153">
        <f t="shared" ref="D7:D64" si="4">AVERAGE(H7,I7)</f>
        <v>36017.857142857145</v>
      </c>
      <c r="F7" s="77">
        <f t="shared" si="0"/>
        <v>21</v>
      </c>
      <c r="G7" s="33">
        <f t="shared" si="1"/>
        <v>24214.285714285714</v>
      </c>
      <c r="H7" s="167">
        <f t="shared" si="2"/>
        <v>31428.571428571428</v>
      </c>
      <c r="I7" s="168">
        <f t="shared" si="3"/>
        <v>40607.142857142855</v>
      </c>
      <c r="J7" s="45">
        <v>24650</v>
      </c>
      <c r="K7" s="45">
        <v>32000</v>
      </c>
      <c r="L7" s="45">
        <v>41350</v>
      </c>
      <c r="M7" s="44">
        <v>24650</v>
      </c>
      <c r="N7" s="45">
        <v>32000</v>
      </c>
      <c r="O7" s="45">
        <v>41350</v>
      </c>
      <c r="P7" s="44">
        <v>23900</v>
      </c>
      <c r="Q7" s="45">
        <v>31000</v>
      </c>
      <c r="R7" s="45">
        <v>40050</v>
      </c>
      <c r="S7" s="44">
        <v>24650</v>
      </c>
      <c r="T7" s="45">
        <v>32000</v>
      </c>
      <c r="U7" s="45">
        <v>41350</v>
      </c>
      <c r="V7" s="44">
        <v>24650</v>
      </c>
      <c r="W7" s="45">
        <v>32000</v>
      </c>
      <c r="X7" s="45">
        <v>41350</v>
      </c>
      <c r="Y7" s="44">
        <v>24650</v>
      </c>
      <c r="Z7" s="45">
        <v>32000</v>
      </c>
      <c r="AA7" s="46">
        <v>41350</v>
      </c>
      <c r="AB7" s="37">
        <v>22350</v>
      </c>
      <c r="AC7" s="37">
        <v>29000</v>
      </c>
      <c r="AD7" s="38">
        <v>37450</v>
      </c>
      <c r="AE7" s="37" t="s">
        <v>93</v>
      </c>
      <c r="AF7" s="37" t="s">
        <v>93</v>
      </c>
      <c r="AG7" s="38" t="s">
        <v>93</v>
      </c>
      <c r="AH7" s="37" t="s">
        <v>93</v>
      </c>
      <c r="AI7" s="37" t="s">
        <v>93</v>
      </c>
      <c r="AJ7" s="38" t="s">
        <v>93</v>
      </c>
      <c r="AK7" s="37" t="s">
        <v>93</v>
      </c>
      <c r="AL7" s="37" t="s">
        <v>93</v>
      </c>
      <c r="AM7" s="38" t="s">
        <v>93</v>
      </c>
      <c r="AN7" s="37" t="s">
        <v>93</v>
      </c>
      <c r="AO7" s="37" t="s">
        <v>93</v>
      </c>
      <c r="AP7" s="38" t="s">
        <v>93</v>
      </c>
      <c r="AQ7" s="33" t="s">
        <v>93</v>
      </c>
      <c r="AR7" s="37" t="s">
        <v>93</v>
      </c>
      <c r="AS7" s="37" t="s">
        <v>93</v>
      </c>
      <c r="AT7" s="33" t="s">
        <v>93</v>
      </c>
      <c r="AU7" s="37" t="s">
        <v>93</v>
      </c>
      <c r="AV7" s="38" t="s">
        <v>93</v>
      </c>
      <c r="AW7" s="37" t="s">
        <v>93</v>
      </c>
      <c r="AX7" s="37" t="s">
        <v>93</v>
      </c>
      <c r="AY7" s="38" t="s">
        <v>93</v>
      </c>
      <c r="AZ7" s="33" t="s">
        <v>93</v>
      </c>
      <c r="BA7" s="37" t="s">
        <v>93</v>
      </c>
      <c r="BB7" s="37" t="s">
        <v>93</v>
      </c>
      <c r="BC7" s="33" t="s">
        <v>93</v>
      </c>
      <c r="BD7" s="37" t="s">
        <v>93</v>
      </c>
      <c r="BE7" s="38" t="s">
        <v>93</v>
      </c>
    </row>
    <row r="8" spans="1:57" x14ac:dyDescent="0.25">
      <c r="A8" s="811"/>
      <c r="B8" s="259" t="s">
        <v>160</v>
      </c>
      <c r="C8" s="364" t="s">
        <v>11</v>
      </c>
      <c r="D8" s="152">
        <f t="shared" si="4"/>
        <v>25125</v>
      </c>
      <c r="F8" s="95">
        <f t="shared" si="0"/>
        <v>21</v>
      </c>
      <c r="G8" s="50">
        <f t="shared" si="1"/>
        <v>16907.142857142859</v>
      </c>
      <c r="H8" s="165">
        <f t="shared" si="2"/>
        <v>21928.571428571428</v>
      </c>
      <c r="I8" s="166">
        <f t="shared" si="3"/>
        <v>28321.428571428572</v>
      </c>
      <c r="J8" s="51">
        <v>17050</v>
      </c>
      <c r="K8" s="51">
        <v>22100</v>
      </c>
      <c r="L8" s="51">
        <v>28550</v>
      </c>
      <c r="M8" s="50">
        <v>17050</v>
      </c>
      <c r="N8" s="51">
        <v>22100</v>
      </c>
      <c r="O8" s="51">
        <v>28550</v>
      </c>
      <c r="P8" s="50">
        <v>16900</v>
      </c>
      <c r="Q8" s="51">
        <v>22000</v>
      </c>
      <c r="R8" s="51">
        <v>28400</v>
      </c>
      <c r="S8" s="50">
        <v>17050</v>
      </c>
      <c r="T8" s="51">
        <v>22100</v>
      </c>
      <c r="U8" s="51">
        <v>28550</v>
      </c>
      <c r="V8" s="50">
        <v>17050</v>
      </c>
      <c r="W8" s="51">
        <v>22100</v>
      </c>
      <c r="X8" s="51">
        <v>28550</v>
      </c>
      <c r="Y8" s="50">
        <v>17050</v>
      </c>
      <c r="Z8" s="51">
        <v>22100</v>
      </c>
      <c r="AA8" s="52">
        <v>28550</v>
      </c>
      <c r="AB8" s="51">
        <v>16200</v>
      </c>
      <c r="AC8" s="51">
        <v>21000</v>
      </c>
      <c r="AD8" s="52">
        <v>27100</v>
      </c>
      <c r="AE8" s="51" t="s">
        <v>93</v>
      </c>
      <c r="AF8" s="51" t="s">
        <v>93</v>
      </c>
      <c r="AG8" s="52" t="s">
        <v>93</v>
      </c>
      <c r="AH8" s="51" t="s">
        <v>93</v>
      </c>
      <c r="AI8" s="51" t="s">
        <v>93</v>
      </c>
      <c r="AJ8" s="52" t="s">
        <v>93</v>
      </c>
      <c r="AK8" s="51" t="s">
        <v>93</v>
      </c>
      <c r="AL8" s="51" t="s">
        <v>93</v>
      </c>
      <c r="AM8" s="52" t="s">
        <v>93</v>
      </c>
      <c r="AN8" s="51" t="s">
        <v>93</v>
      </c>
      <c r="AO8" s="51" t="s">
        <v>93</v>
      </c>
      <c r="AP8" s="52" t="s">
        <v>93</v>
      </c>
      <c r="AQ8" s="50" t="s">
        <v>93</v>
      </c>
      <c r="AR8" s="51" t="s">
        <v>93</v>
      </c>
      <c r="AS8" s="51" t="s">
        <v>93</v>
      </c>
      <c r="AT8" s="50" t="s">
        <v>93</v>
      </c>
      <c r="AU8" s="51" t="s">
        <v>93</v>
      </c>
      <c r="AV8" s="52" t="s">
        <v>93</v>
      </c>
      <c r="AW8" s="51" t="s">
        <v>93</v>
      </c>
      <c r="AX8" s="51" t="s">
        <v>93</v>
      </c>
      <c r="AY8" s="52" t="s">
        <v>93</v>
      </c>
      <c r="AZ8" s="50" t="s">
        <v>93</v>
      </c>
      <c r="BA8" s="51" t="s">
        <v>93</v>
      </c>
      <c r="BB8" s="51" t="s">
        <v>93</v>
      </c>
      <c r="BC8" s="50" t="s">
        <v>93</v>
      </c>
      <c r="BD8" s="51" t="s">
        <v>93</v>
      </c>
      <c r="BE8" s="52" t="s">
        <v>93</v>
      </c>
    </row>
    <row r="9" spans="1:57" x14ac:dyDescent="0.25">
      <c r="A9" s="811"/>
      <c r="B9" s="58" t="s">
        <v>161</v>
      </c>
      <c r="C9" s="68" t="s">
        <v>11</v>
      </c>
      <c r="D9" s="153">
        <f t="shared" si="4"/>
        <v>23565.625</v>
      </c>
      <c r="F9" s="77">
        <f t="shared" si="0"/>
        <v>24</v>
      </c>
      <c r="G9" s="33">
        <f t="shared" si="1"/>
        <v>15856.25</v>
      </c>
      <c r="H9" s="167">
        <f t="shared" si="2"/>
        <v>20568.75</v>
      </c>
      <c r="I9" s="168">
        <f t="shared" si="3"/>
        <v>26562.5</v>
      </c>
      <c r="J9" s="45">
        <v>17050</v>
      </c>
      <c r="K9" s="45">
        <v>22100</v>
      </c>
      <c r="L9" s="45">
        <v>28550</v>
      </c>
      <c r="M9" s="44">
        <v>17050</v>
      </c>
      <c r="N9" s="45">
        <v>22100</v>
      </c>
      <c r="O9" s="45">
        <v>28550</v>
      </c>
      <c r="P9" s="44">
        <v>16900</v>
      </c>
      <c r="Q9" s="45">
        <v>22000</v>
      </c>
      <c r="R9" s="45">
        <v>28400</v>
      </c>
      <c r="S9" s="44">
        <v>17050</v>
      </c>
      <c r="T9" s="45">
        <v>22100</v>
      </c>
      <c r="U9" s="45">
        <v>28550</v>
      </c>
      <c r="V9" s="44">
        <v>17050</v>
      </c>
      <c r="W9" s="45">
        <v>22100</v>
      </c>
      <c r="X9" s="45">
        <v>28550</v>
      </c>
      <c r="Y9" s="44">
        <v>17050</v>
      </c>
      <c r="Z9" s="45">
        <v>22100</v>
      </c>
      <c r="AA9" s="46">
        <v>28550</v>
      </c>
      <c r="AB9" s="37">
        <v>16950</v>
      </c>
      <c r="AC9" s="37">
        <v>22000</v>
      </c>
      <c r="AD9" s="38">
        <v>28400</v>
      </c>
      <c r="AE9" s="37" t="s">
        <v>93</v>
      </c>
      <c r="AF9" s="37" t="s">
        <v>93</v>
      </c>
      <c r="AG9" s="38" t="s">
        <v>93</v>
      </c>
      <c r="AH9" s="37" t="s">
        <v>93</v>
      </c>
      <c r="AI9" s="37" t="s">
        <v>93</v>
      </c>
      <c r="AJ9" s="38" t="s">
        <v>93</v>
      </c>
      <c r="AK9" s="37">
        <v>7750</v>
      </c>
      <c r="AL9" s="37">
        <v>10050</v>
      </c>
      <c r="AM9" s="38">
        <v>12950</v>
      </c>
      <c r="AN9" s="37" t="s">
        <v>93</v>
      </c>
      <c r="AO9" s="37" t="s">
        <v>93</v>
      </c>
      <c r="AP9" s="38" t="s">
        <v>93</v>
      </c>
      <c r="AQ9" s="33" t="s">
        <v>93</v>
      </c>
      <c r="AR9" s="37" t="s">
        <v>93</v>
      </c>
      <c r="AS9" s="37" t="s">
        <v>93</v>
      </c>
      <c r="AT9" s="33" t="s">
        <v>93</v>
      </c>
      <c r="AU9" s="37" t="s">
        <v>93</v>
      </c>
      <c r="AV9" s="38" t="s">
        <v>93</v>
      </c>
      <c r="AW9" s="37" t="s">
        <v>93</v>
      </c>
      <c r="AX9" s="37" t="s">
        <v>93</v>
      </c>
      <c r="AY9" s="38" t="s">
        <v>93</v>
      </c>
      <c r="AZ9" s="33" t="s">
        <v>93</v>
      </c>
      <c r="BA9" s="37" t="s">
        <v>93</v>
      </c>
      <c r="BB9" s="37" t="s">
        <v>93</v>
      </c>
      <c r="BC9" s="33" t="s">
        <v>93</v>
      </c>
      <c r="BD9" s="37" t="s">
        <v>93</v>
      </c>
      <c r="BE9" s="38" t="s">
        <v>93</v>
      </c>
    </row>
    <row r="10" spans="1:57" x14ac:dyDescent="0.25">
      <c r="A10" s="811"/>
      <c r="B10" s="259" t="s">
        <v>162</v>
      </c>
      <c r="C10" s="364" t="s">
        <v>11</v>
      </c>
      <c r="D10" s="152">
        <f t="shared" si="4"/>
        <v>20769.444444444445</v>
      </c>
      <c r="F10" s="95">
        <f t="shared" si="0"/>
        <v>27</v>
      </c>
      <c r="G10" s="50">
        <f t="shared" si="1"/>
        <v>13988.888888888889</v>
      </c>
      <c r="H10" s="165">
        <f t="shared" si="2"/>
        <v>18122.222222222223</v>
      </c>
      <c r="I10" s="166">
        <f t="shared" si="3"/>
        <v>23416.666666666668</v>
      </c>
      <c r="J10" s="51">
        <v>15450</v>
      </c>
      <c r="K10" s="51">
        <v>20000</v>
      </c>
      <c r="L10" s="51">
        <v>25850</v>
      </c>
      <c r="M10" s="50">
        <v>15450</v>
      </c>
      <c r="N10" s="51">
        <v>20000</v>
      </c>
      <c r="O10" s="51">
        <v>25850</v>
      </c>
      <c r="P10" s="50">
        <v>15450</v>
      </c>
      <c r="Q10" s="51">
        <v>20000</v>
      </c>
      <c r="R10" s="51">
        <v>25850</v>
      </c>
      <c r="S10" s="50">
        <v>15450</v>
      </c>
      <c r="T10" s="51">
        <v>20000</v>
      </c>
      <c r="U10" s="51">
        <v>25850</v>
      </c>
      <c r="V10" s="50">
        <v>15450</v>
      </c>
      <c r="W10" s="51">
        <v>20000</v>
      </c>
      <c r="X10" s="51">
        <v>25850</v>
      </c>
      <c r="Y10" s="50">
        <v>15450</v>
      </c>
      <c r="Z10" s="51">
        <v>20000</v>
      </c>
      <c r="AA10" s="52">
        <v>25850</v>
      </c>
      <c r="AB10" s="51">
        <v>14050</v>
      </c>
      <c r="AC10" s="51">
        <v>18200</v>
      </c>
      <c r="AD10" s="52">
        <v>23500</v>
      </c>
      <c r="AE10" s="51">
        <v>12150</v>
      </c>
      <c r="AF10" s="51">
        <v>15800</v>
      </c>
      <c r="AG10" s="52">
        <v>20400</v>
      </c>
      <c r="AH10" s="51" t="s">
        <v>93</v>
      </c>
      <c r="AI10" s="51" t="s">
        <v>93</v>
      </c>
      <c r="AJ10" s="52" t="s">
        <v>93</v>
      </c>
      <c r="AK10" s="51">
        <v>7000</v>
      </c>
      <c r="AL10" s="51">
        <v>9100</v>
      </c>
      <c r="AM10" s="52">
        <v>11750</v>
      </c>
      <c r="AN10" s="51" t="s">
        <v>93</v>
      </c>
      <c r="AO10" s="51" t="s">
        <v>93</v>
      </c>
      <c r="AP10" s="52" t="s">
        <v>93</v>
      </c>
      <c r="AQ10" s="50" t="s">
        <v>93</v>
      </c>
      <c r="AR10" s="51" t="s">
        <v>93</v>
      </c>
      <c r="AS10" s="51" t="s">
        <v>93</v>
      </c>
      <c r="AT10" s="50" t="s">
        <v>93</v>
      </c>
      <c r="AU10" s="51" t="s">
        <v>93</v>
      </c>
      <c r="AV10" s="52" t="s">
        <v>93</v>
      </c>
      <c r="AW10" s="51" t="s">
        <v>93</v>
      </c>
      <c r="AX10" s="51" t="s">
        <v>93</v>
      </c>
      <c r="AY10" s="52" t="s">
        <v>93</v>
      </c>
      <c r="AZ10" s="50" t="s">
        <v>93</v>
      </c>
      <c r="BA10" s="51" t="s">
        <v>93</v>
      </c>
      <c r="BB10" s="51" t="s">
        <v>93</v>
      </c>
      <c r="BC10" s="50" t="s">
        <v>93</v>
      </c>
      <c r="BD10" s="51" t="s">
        <v>93</v>
      </c>
      <c r="BE10" s="52" t="s">
        <v>93</v>
      </c>
    </row>
    <row r="11" spans="1:57" x14ac:dyDescent="0.25">
      <c r="A11" s="811"/>
      <c r="B11" s="260" t="s">
        <v>163</v>
      </c>
      <c r="C11" s="331" t="s">
        <v>11</v>
      </c>
      <c r="D11" s="153">
        <f t="shared" si="4"/>
        <v>25950</v>
      </c>
      <c r="F11" s="77">
        <f t="shared" si="0"/>
        <v>24</v>
      </c>
      <c r="G11" s="33">
        <f t="shared" si="1"/>
        <v>17481.25</v>
      </c>
      <c r="H11" s="167">
        <f t="shared" si="2"/>
        <v>22662.5</v>
      </c>
      <c r="I11" s="168">
        <f t="shared" si="3"/>
        <v>29237.5</v>
      </c>
      <c r="J11" s="45">
        <v>19300</v>
      </c>
      <c r="K11" s="45">
        <v>25000</v>
      </c>
      <c r="L11" s="45">
        <v>32250</v>
      </c>
      <c r="M11" s="44">
        <v>19300</v>
      </c>
      <c r="N11" s="45">
        <v>25000</v>
      </c>
      <c r="O11" s="45">
        <v>32250</v>
      </c>
      <c r="P11" s="44">
        <v>16950</v>
      </c>
      <c r="Q11" s="45">
        <v>22000</v>
      </c>
      <c r="R11" s="45">
        <v>28400</v>
      </c>
      <c r="S11" s="44">
        <v>19300</v>
      </c>
      <c r="T11" s="45">
        <v>25000</v>
      </c>
      <c r="U11" s="45">
        <v>32250</v>
      </c>
      <c r="V11" s="44">
        <v>19300</v>
      </c>
      <c r="W11" s="45">
        <v>25000</v>
      </c>
      <c r="X11" s="45">
        <v>32250</v>
      </c>
      <c r="Y11" s="44">
        <v>19300</v>
      </c>
      <c r="Z11" s="45">
        <v>25000</v>
      </c>
      <c r="AA11" s="46">
        <v>32250</v>
      </c>
      <c r="AB11" s="37">
        <v>15400</v>
      </c>
      <c r="AC11" s="37">
        <v>20000</v>
      </c>
      <c r="AD11" s="38">
        <v>25800</v>
      </c>
      <c r="AE11" s="37">
        <v>11000</v>
      </c>
      <c r="AF11" s="37">
        <v>14300</v>
      </c>
      <c r="AG11" s="38">
        <v>18450</v>
      </c>
      <c r="AH11" s="37" t="s">
        <v>93</v>
      </c>
      <c r="AI11" s="37" t="s">
        <v>93</v>
      </c>
      <c r="AJ11" s="38" t="s">
        <v>93</v>
      </c>
      <c r="AK11" s="37" t="s">
        <v>93</v>
      </c>
      <c r="AL11" s="37" t="s">
        <v>93</v>
      </c>
      <c r="AM11" s="38" t="s">
        <v>93</v>
      </c>
      <c r="AN11" s="37" t="s">
        <v>93</v>
      </c>
      <c r="AO11" s="37" t="s">
        <v>93</v>
      </c>
      <c r="AP11" s="38" t="s">
        <v>93</v>
      </c>
      <c r="AQ11" s="33" t="s">
        <v>93</v>
      </c>
      <c r="AR11" s="37" t="s">
        <v>93</v>
      </c>
      <c r="AS11" s="37" t="s">
        <v>93</v>
      </c>
      <c r="AT11" s="33" t="s">
        <v>93</v>
      </c>
      <c r="AU11" s="37" t="s">
        <v>93</v>
      </c>
      <c r="AV11" s="38" t="s">
        <v>93</v>
      </c>
      <c r="AW11" s="37" t="s">
        <v>93</v>
      </c>
      <c r="AX11" s="37" t="s">
        <v>93</v>
      </c>
      <c r="AY11" s="38" t="s">
        <v>93</v>
      </c>
      <c r="AZ11" s="33" t="s">
        <v>93</v>
      </c>
      <c r="BA11" s="37" t="s">
        <v>93</v>
      </c>
      <c r="BB11" s="37" t="s">
        <v>93</v>
      </c>
      <c r="BC11" s="33" t="s">
        <v>93</v>
      </c>
      <c r="BD11" s="37" t="s">
        <v>93</v>
      </c>
      <c r="BE11" s="38" t="s">
        <v>93</v>
      </c>
    </row>
    <row r="12" spans="1:57" x14ac:dyDescent="0.25">
      <c r="A12" s="811"/>
      <c r="B12" s="259" t="s">
        <v>164</v>
      </c>
      <c r="C12" s="364" t="s">
        <v>11</v>
      </c>
      <c r="D12" s="152">
        <f t="shared" si="4"/>
        <v>23230.555555555555</v>
      </c>
      <c r="F12" s="95">
        <f t="shared" si="0"/>
        <v>27</v>
      </c>
      <c r="G12" s="50">
        <f t="shared" si="1"/>
        <v>15644.444444444445</v>
      </c>
      <c r="H12" s="165">
        <f t="shared" si="2"/>
        <v>20277.777777777777</v>
      </c>
      <c r="I12" s="166">
        <f t="shared" si="3"/>
        <v>26183.333333333332</v>
      </c>
      <c r="J12" s="51">
        <v>17750</v>
      </c>
      <c r="K12" s="51">
        <v>23000</v>
      </c>
      <c r="L12" s="51">
        <v>29700</v>
      </c>
      <c r="M12" s="50">
        <v>17750</v>
      </c>
      <c r="N12" s="51">
        <v>23000</v>
      </c>
      <c r="O12" s="51">
        <v>29700</v>
      </c>
      <c r="P12" s="50">
        <v>16200</v>
      </c>
      <c r="Q12" s="51">
        <v>21000</v>
      </c>
      <c r="R12" s="51">
        <v>27100</v>
      </c>
      <c r="S12" s="50">
        <v>17750</v>
      </c>
      <c r="T12" s="51">
        <v>23000</v>
      </c>
      <c r="U12" s="51">
        <v>29700</v>
      </c>
      <c r="V12" s="50">
        <v>17750</v>
      </c>
      <c r="W12" s="51">
        <v>23000</v>
      </c>
      <c r="X12" s="51">
        <v>29700</v>
      </c>
      <c r="Y12" s="50">
        <v>17750</v>
      </c>
      <c r="Z12" s="51">
        <v>23000</v>
      </c>
      <c r="AA12" s="52">
        <v>29700</v>
      </c>
      <c r="AB12" s="51">
        <v>14250</v>
      </c>
      <c r="AC12" s="51">
        <v>18500</v>
      </c>
      <c r="AD12" s="52">
        <v>23900</v>
      </c>
      <c r="AE12" s="51">
        <v>13550</v>
      </c>
      <c r="AF12" s="51">
        <v>17550</v>
      </c>
      <c r="AG12" s="52">
        <v>22650</v>
      </c>
      <c r="AH12" s="51" t="s">
        <v>93</v>
      </c>
      <c r="AI12" s="51" t="s">
        <v>93</v>
      </c>
      <c r="AJ12" s="52" t="s">
        <v>93</v>
      </c>
      <c r="AK12" s="51">
        <v>8050</v>
      </c>
      <c r="AL12" s="51">
        <v>10450</v>
      </c>
      <c r="AM12" s="52">
        <v>13500</v>
      </c>
      <c r="AN12" s="51" t="s">
        <v>93</v>
      </c>
      <c r="AO12" s="51" t="s">
        <v>93</v>
      </c>
      <c r="AP12" s="52" t="s">
        <v>93</v>
      </c>
      <c r="AQ12" s="50" t="s">
        <v>93</v>
      </c>
      <c r="AR12" s="51" t="s">
        <v>93</v>
      </c>
      <c r="AS12" s="51" t="s">
        <v>93</v>
      </c>
      <c r="AT12" s="50" t="s">
        <v>93</v>
      </c>
      <c r="AU12" s="51" t="s">
        <v>93</v>
      </c>
      <c r="AV12" s="52" t="s">
        <v>93</v>
      </c>
      <c r="AW12" s="51" t="s">
        <v>93</v>
      </c>
      <c r="AX12" s="51" t="s">
        <v>93</v>
      </c>
      <c r="AY12" s="52" t="s">
        <v>93</v>
      </c>
      <c r="AZ12" s="50" t="s">
        <v>93</v>
      </c>
      <c r="BA12" s="51" t="s">
        <v>93</v>
      </c>
      <c r="BB12" s="51" t="s">
        <v>93</v>
      </c>
      <c r="BC12" s="50" t="s">
        <v>93</v>
      </c>
      <c r="BD12" s="51" t="s">
        <v>93</v>
      </c>
      <c r="BE12" s="52" t="s">
        <v>93</v>
      </c>
    </row>
    <row r="13" spans="1:57" x14ac:dyDescent="0.25">
      <c r="A13" s="811"/>
      <c r="B13" s="58" t="s">
        <v>165</v>
      </c>
      <c r="C13" s="68" t="s">
        <v>590</v>
      </c>
      <c r="D13" s="153">
        <f t="shared" si="4"/>
        <v>27328.125</v>
      </c>
      <c r="F13" s="77">
        <f t="shared" si="0"/>
        <v>24</v>
      </c>
      <c r="G13" s="33">
        <f t="shared" si="1"/>
        <v>18400</v>
      </c>
      <c r="H13" s="167">
        <f t="shared" si="2"/>
        <v>23862.5</v>
      </c>
      <c r="I13" s="168">
        <f t="shared" si="3"/>
        <v>30793.75</v>
      </c>
      <c r="J13" s="45">
        <v>20050</v>
      </c>
      <c r="K13" s="45">
        <v>26000</v>
      </c>
      <c r="L13" s="45">
        <v>33550</v>
      </c>
      <c r="M13" s="44">
        <v>20050</v>
      </c>
      <c r="N13" s="45">
        <v>26000</v>
      </c>
      <c r="O13" s="45">
        <v>33550</v>
      </c>
      <c r="P13" s="44">
        <v>18500</v>
      </c>
      <c r="Q13" s="45">
        <v>24000</v>
      </c>
      <c r="R13" s="45">
        <v>30950</v>
      </c>
      <c r="S13" s="44">
        <v>20050</v>
      </c>
      <c r="T13" s="45">
        <v>26000</v>
      </c>
      <c r="U13" s="45">
        <v>33550</v>
      </c>
      <c r="V13" s="44">
        <v>20050</v>
      </c>
      <c r="W13" s="45">
        <v>26000</v>
      </c>
      <c r="X13" s="45">
        <v>33550</v>
      </c>
      <c r="Y13" s="44">
        <v>20050</v>
      </c>
      <c r="Z13" s="45">
        <v>26000</v>
      </c>
      <c r="AA13" s="46">
        <v>33550</v>
      </c>
      <c r="AB13" s="37">
        <v>15800</v>
      </c>
      <c r="AC13" s="37">
        <v>20500</v>
      </c>
      <c r="AD13" s="38">
        <v>26450</v>
      </c>
      <c r="AE13" s="37">
        <v>12650</v>
      </c>
      <c r="AF13" s="37">
        <v>16400</v>
      </c>
      <c r="AG13" s="38">
        <v>21200</v>
      </c>
      <c r="AH13" s="37" t="s">
        <v>93</v>
      </c>
      <c r="AI13" s="37" t="s">
        <v>93</v>
      </c>
      <c r="AJ13" s="38" t="s">
        <v>93</v>
      </c>
      <c r="AK13" s="37" t="s">
        <v>93</v>
      </c>
      <c r="AL13" s="37" t="s">
        <v>93</v>
      </c>
      <c r="AM13" s="38" t="s">
        <v>93</v>
      </c>
      <c r="AN13" s="37" t="s">
        <v>93</v>
      </c>
      <c r="AO13" s="37" t="s">
        <v>93</v>
      </c>
      <c r="AP13" s="38" t="s">
        <v>93</v>
      </c>
      <c r="AQ13" s="33" t="s">
        <v>93</v>
      </c>
      <c r="AR13" s="37" t="s">
        <v>93</v>
      </c>
      <c r="AS13" s="37" t="s">
        <v>93</v>
      </c>
      <c r="AT13" s="33" t="s">
        <v>93</v>
      </c>
      <c r="AU13" s="37" t="s">
        <v>93</v>
      </c>
      <c r="AV13" s="38" t="s">
        <v>93</v>
      </c>
      <c r="AW13" s="37" t="s">
        <v>93</v>
      </c>
      <c r="AX13" s="37" t="s">
        <v>93</v>
      </c>
      <c r="AY13" s="38" t="s">
        <v>93</v>
      </c>
      <c r="AZ13" s="33" t="s">
        <v>93</v>
      </c>
      <c r="BA13" s="37" t="s">
        <v>93</v>
      </c>
      <c r="BB13" s="37" t="s">
        <v>93</v>
      </c>
      <c r="BC13" s="33" t="s">
        <v>93</v>
      </c>
      <c r="BD13" s="37" t="s">
        <v>93</v>
      </c>
      <c r="BE13" s="38" t="s">
        <v>93</v>
      </c>
    </row>
    <row r="14" spans="1:57" ht="15.75" thickBot="1" x14ac:dyDescent="0.3">
      <c r="A14" s="811"/>
      <c r="B14" s="57" t="s">
        <v>166</v>
      </c>
      <c r="C14" s="67" t="s">
        <v>568</v>
      </c>
      <c r="D14" s="152">
        <f t="shared" si="4"/>
        <v>21425</v>
      </c>
      <c r="F14" s="95">
        <f t="shared" si="0"/>
        <v>21</v>
      </c>
      <c r="G14" s="89">
        <f t="shared" si="1"/>
        <v>14428.571428571429</v>
      </c>
      <c r="H14" s="169">
        <f t="shared" si="2"/>
        <v>18714.285714285714</v>
      </c>
      <c r="I14" s="170">
        <f t="shared" si="3"/>
        <v>24135.714285714286</v>
      </c>
      <c r="J14" s="51">
        <v>14650</v>
      </c>
      <c r="K14" s="51">
        <v>19000</v>
      </c>
      <c r="L14" s="51">
        <v>24500</v>
      </c>
      <c r="M14" s="50">
        <v>14650</v>
      </c>
      <c r="N14" s="51">
        <v>19000</v>
      </c>
      <c r="O14" s="51">
        <v>24500</v>
      </c>
      <c r="P14" s="50">
        <v>14650</v>
      </c>
      <c r="Q14" s="51">
        <v>19000</v>
      </c>
      <c r="R14" s="51">
        <v>24500</v>
      </c>
      <c r="S14" s="50">
        <v>14650</v>
      </c>
      <c r="T14" s="51">
        <v>19000</v>
      </c>
      <c r="U14" s="51">
        <v>24500</v>
      </c>
      <c r="V14" s="50">
        <v>14650</v>
      </c>
      <c r="W14" s="51">
        <v>19000</v>
      </c>
      <c r="X14" s="51">
        <v>24500</v>
      </c>
      <c r="Y14" s="50">
        <v>14650</v>
      </c>
      <c r="Z14" s="51">
        <v>19000</v>
      </c>
      <c r="AA14" s="52">
        <v>24500</v>
      </c>
      <c r="AB14" s="51">
        <v>13100</v>
      </c>
      <c r="AC14" s="51">
        <v>17000</v>
      </c>
      <c r="AD14" s="52">
        <v>21950</v>
      </c>
      <c r="AE14" s="51" t="s">
        <v>93</v>
      </c>
      <c r="AF14" s="51" t="s">
        <v>93</v>
      </c>
      <c r="AG14" s="52" t="s">
        <v>93</v>
      </c>
      <c r="AH14" s="51" t="s">
        <v>93</v>
      </c>
      <c r="AI14" s="51" t="s">
        <v>93</v>
      </c>
      <c r="AJ14" s="52" t="s">
        <v>93</v>
      </c>
      <c r="AK14" s="51" t="s">
        <v>93</v>
      </c>
      <c r="AL14" s="51" t="s">
        <v>93</v>
      </c>
      <c r="AM14" s="52" t="s">
        <v>93</v>
      </c>
      <c r="AN14" s="51" t="s">
        <v>93</v>
      </c>
      <c r="AO14" s="51" t="s">
        <v>93</v>
      </c>
      <c r="AP14" s="52" t="s">
        <v>93</v>
      </c>
      <c r="AQ14" s="50" t="s">
        <v>93</v>
      </c>
      <c r="AR14" s="51" t="s">
        <v>93</v>
      </c>
      <c r="AS14" s="51" t="s">
        <v>93</v>
      </c>
      <c r="AT14" s="50" t="s">
        <v>93</v>
      </c>
      <c r="AU14" s="51" t="s">
        <v>93</v>
      </c>
      <c r="AV14" s="52" t="s">
        <v>93</v>
      </c>
      <c r="AW14" s="51" t="s">
        <v>93</v>
      </c>
      <c r="AX14" s="51" t="s">
        <v>93</v>
      </c>
      <c r="AY14" s="52" t="s">
        <v>93</v>
      </c>
      <c r="AZ14" s="50" t="s">
        <v>93</v>
      </c>
      <c r="BA14" s="51" t="s">
        <v>93</v>
      </c>
      <c r="BB14" s="51" t="s">
        <v>93</v>
      </c>
      <c r="BC14" s="50" t="s">
        <v>93</v>
      </c>
      <c r="BD14" s="51" t="s">
        <v>93</v>
      </c>
      <c r="BE14" s="52" t="s">
        <v>93</v>
      </c>
    </row>
    <row r="15" spans="1:57" x14ac:dyDescent="0.25">
      <c r="A15" s="793" t="s">
        <v>167</v>
      </c>
      <c r="B15" s="266" t="s">
        <v>168</v>
      </c>
      <c r="C15" s="76" t="s">
        <v>11</v>
      </c>
      <c r="D15" s="154">
        <f t="shared" si="4"/>
        <v>14827.083333333334</v>
      </c>
      <c r="F15" s="83">
        <f t="shared" si="0"/>
        <v>36</v>
      </c>
      <c r="G15" s="32">
        <f t="shared" si="1"/>
        <v>9925</v>
      </c>
      <c r="H15" s="163">
        <f t="shared" si="2"/>
        <v>12950</v>
      </c>
      <c r="I15" s="164">
        <f t="shared" si="3"/>
        <v>16704.166666666668</v>
      </c>
      <c r="J15" s="32">
        <v>11500</v>
      </c>
      <c r="K15" s="35">
        <v>15000</v>
      </c>
      <c r="L15" s="36">
        <v>19350</v>
      </c>
      <c r="M15" s="32">
        <v>11500</v>
      </c>
      <c r="N15" s="35">
        <v>15000</v>
      </c>
      <c r="O15" s="36">
        <v>19350</v>
      </c>
      <c r="P15" s="32">
        <v>11500</v>
      </c>
      <c r="Q15" s="35">
        <v>15000</v>
      </c>
      <c r="R15" s="36">
        <v>19350</v>
      </c>
      <c r="S15" s="32">
        <v>11500</v>
      </c>
      <c r="T15" s="35">
        <v>15000</v>
      </c>
      <c r="U15" s="36">
        <v>19350</v>
      </c>
      <c r="V15" s="32">
        <v>11500</v>
      </c>
      <c r="W15" s="35">
        <v>15000</v>
      </c>
      <c r="X15" s="36">
        <v>19350</v>
      </c>
      <c r="Y15" s="32">
        <v>11500</v>
      </c>
      <c r="Z15" s="35">
        <v>15000</v>
      </c>
      <c r="AA15" s="36">
        <v>19350</v>
      </c>
      <c r="AB15" s="32">
        <v>8050</v>
      </c>
      <c r="AC15" s="35">
        <v>10500</v>
      </c>
      <c r="AD15" s="36">
        <v>13550</v>
      </c>
      <c r="AE15" s="32">
        <v>8400</v>
      </c>
      <c r="AF15" s="35">
        <v>10950</v>
      </c>
      <c r="AG15" s="36">
        <v>14150</v>
      </c>
      <c r="AH15" s="32">
        <v>9200</v>
      </c>
      <c r="AI15" s="35">
        <v>12000</v>
      </c>
      <c r="AJ15" s="36">
        <v>15450</v>
      </c>
      <c r="AK15" s="32">
        <v>10350</v>
      </c>
      <c r="AL15" s="35">
        <v>13550</v>
      </c>
      <c r="AM15" s="36">
        <v>17450</v>
      </c>
      <c r="AN15" s="32" t="s">
        <v>93</v>
      </c>
      <c r="AO15" s="35" t="s">
        <v>93</v>
      </c>
      <c r="AP15" s="36" t="s">
        <v>93</v>
      </c>
      <c r="AQ15" s="32" t="s">
        <v>93</v>
      </c>
      <c r="AR15" s="35" t="s">
        <v>93</v>
      </c>
      <c r="AS15" s="36" t="s">
        <v>93</v>
      </c>
      <c r="AT15" s="32">
        <v>7900</v>
      </c>
      <c r="AU15" s="35">
        <v>10300</v>
      </c>
      <c r="AV15" s="36">
        <v>13300</v>
      </c>
      <c r="AW15" s="32">
        <v>6200</v>
      </c>
      <c r="AX15" s="35">
        <v>8100</v>
      </c>
      <c r="AY15" s="36">
        <v>10450</v>
      </c>
      <c r="AZ15" s="32" t="s">
        <v>93</v>
      </c>
      <c r="BA15" s="35" t="s">
        <v>93</v>
      </c>
      <c r="BB15" s="36" t="s">
        <v>93</v>
      </c>
      <c r="BC15" s="32" t="s">
        <v>93</v>
      </c>
      <c r="BD15" s="35" t="s">
        <v>93</v>
      </c>
      <c r="BE15" s="36" t="s">
        <v>93</v>
      </c>
    </row>
    <row r="16" spans="1:57" x14ac:dyDescent="0.25">
      <c r="A16" s="811"/>
      <c r="B16" s="483" t="s">
        <v>169</v>
      </c>
      <c r="C16" s="95" t="s">
        <v>11</v>
      </c>
      <c r="D16" s="155">
        <f t="shared" si="4"/>
        <v>9808.3333333333321</v>
      </c>
      <c r="F16" s="84">
        <f t="shared" si="0"/>
        <v>36</v>
      </c>
      <c r="G16" s="50">
        <f t="shared" si="1"/>
        <v>6562.5</v>
      </c>
      <c r="H16" s="165">
        <f t="shared" si="2"/>
        <v>8587.5</v>
      </c>
      <c r="I16" s="166">
        <f t="shared" si="3"/>
        <v>11029.166666666666</v>
      </c>
      <c r="J16" s="50">
        <v>7650</v>
      </c>
      <c r="K16" s="51">
        <v>10000</v>
      </c>
      <c r="L16" s="52">
        <v>12850</v>
      </c>
      <c r="M16" s="50">
        <v>7650</v>
      </c>
      <c r="N16" s="51">
        <v>10000</v>
      </c>
      <c r="O16" s="52">
        <v>12850</v>
      </c>
      <c r="P16" s="50">
        <v>7650</v>
      </c>
      <c r="Q16" s="51">
        <v>10000</v>
      </c>
      <c r="R16" s="52">
        <v>12850</v>
      </c>
      <c r="S16" s="50">
        <v>7650</v>
      </c>
      <c r="T16" s="51">
        <v>10000</v>
      </c>
      <c r="U16" s="52">
        <v>12850</v>
      </c>
      <c r="V16" s="50">
        <v>7650</v>
      </c>
      <c r="W16" s="51">
        <v>10000</v>
      </c>
      <c r="X16" s="52">
        <v>12850</v>
      </c>
      <c r="Y16" s="50">
        <v>7650</v>
      </c>
      <c r="Z16" s="51">
        <v>10000</v>
      </c>
      <c r="AA16" s="52">
        <v>12850</v>
      </c>
      <c r="AB16" s="50">
        <v>4950</v>
      </c>
      <c r="AC16" s="51">
        <v>6500</v>
      </c>
      <c r="AD16" s="52">
        <v>8350</v>
      </c>
      <c r="AE16" s="50">
        <v>5550</v>
      </c>
      <c r="AF16" s="51">
        <v>7300</v>
      </c>
      <c r="AG16" s="52">
        <v>9350</v>
      </c>
      <c r="AH16" s="50">
        <v>6100</v>
      </c>
      <c r="AI16" s="51">
        <v>8000</v>
      </c>
      <c r="AJ16" s="52">
        <v>10250</v>
      </c>
      <c r="AK16" s="50">
        <v>6900</v>
      </c>
      <c r="AL16" s="51">
        <v>9000</v>
      </c>
      <c r="AM16" s="52">
        <v>11600</v>
      </c>
      <c r="AN16" s="50" t="s">
        <v>93</v>
      </c>
      <c r="AO16" s="51" t="s">
        <v>93</v>
      </c>
      <c r="AP16" s="52" t="s">
        <v>93</v>
      </c>
      <c r="AQ16" s="50" t="s">
        <v>93</v>
      </c>
      <c r="AR16" s="51" t="s">
        <v>93</v>
      </c>
      <c r="AS16" s="52" t="s">
        <v>93</v>
      </c>
      <c r="AT16" s="50">
        <v>5250</v>
      </c>
      <c r="AU16" s="51">
        <v>6850</v>
      </c>
      <c r="AV16" s="52">
        <v>8800</v>
      </c>
      <c r="AW16" s="50">
        <v>4100</v>
      </c>
      <c r="AX16" s="51">
        <v>5400</v>
      </c>
      <c r="AY16" s="52">
        <v>6900</v>
      </c>
      <c r="AZ16" s="50" t="s">
        <v>93</v>
      </c>
      <c r="BA16" s="51" t="s">
        <v>93</v>
      </c>
      <c r="BB16" s="52" t="s">
        <v>93</v>
      </c>
      <c r="BC16" s="50" t="s">
        <v>93</v>
      </c>
      <c r="BD16" s="51" t="s">
        <v>93</v>
      </c>
      <c r="BE16" s="52" t="s">
        <v>93</v>
      </c>
    </row>
    <row r="17" spans="1:57" x14ac:dyDescent="0.25">
      <c r="A17" s="811"/>
      <c r="B17" s="187" t="s">
        <v>170</v>
      </c>
      <c r="C17" s="77" t="s">
        <v>11</v>
      </c>
      <c r="D17" s="156">
        <f t="shared" si="4"/>
        <v>6116.6666666666661</v>
      </c>
      <c r="F17" s="85">
        <f t="shared" si="0"/>
        <v>36</v>
      </c>
      <c r="G17" s="33">
        <f t="shared" si="1"/>
        <v>4754.166666666667</v>
      </c>
      <c r="H17" s="167">
        <f t="shared" si="2"/>
        <v>5358.333333333333</v>
      </c>
      <c r="I17" s="168">
        <f t="shared" si="3"/>
        <v>6875</v>
      </c>
      <c r="J17" s="33">
        <v>5500</v>
      </c>
      <c r="K17" s="37">
        <v>6200</v>
      </c>
      <c r="L17" s="38">
        <v>7950</v>
      </c>
      <c r="M17" s="33">
        <v>5500</v>
      </c>
      <c r="N17" s="37">
        <v>6200</v>
      </c>
      <c r="O17" s="38">
        <v>7950</v>
      </c>
      <c r="P17" s="33">
        <v>5500</v>
      </c>
      <c r="Q17" s="37">
        <v>6200</v>
      </c>
      <c r="R17" s="38">
        <v>7950</v>
      </c>
      <c r="S17" s="33">
        <v>5500</v>
      </c>
      <c r="T17" s="37">
        <v>6200</v>
      </c>
      <c r="U17" s="38">
        <v>7950</v>
      </c>
      <c r="V17" s="33">
        <v>5500</v>
      </c>
      <c r="W17" s="37">
        <v>6200</v>
      </c>
      <c r="X17" s="38">
        <v>7950</v>
      </c>
      <c r="Y17" s="33">
        <v>5500</v>
      </c>
      <c r="Z17" s="37">
        <v>6200</v>
      </c>
      <c r="AA17" s="38">
        <v>7950</v>
      </c>
      <c r="AB17" s="33">
        <v>4000</v>
      </c>
      <c r="AC17" s="37">
        <v>4500</v>
      </c>
      <c r="AD17" s="38">
        <v>5800</v>
      </c>
      <c r="AE17" s="33">
        <v>4000</v>
      </c>
      <c r="AF17" s="37">
        <v>4500</v>
      </c>
      <c r="AG17" s="38">
        <v>5800</v>
      </c>
      <c r="AH17" s="33">
        <v>4400</v>
      </c>
      <c r="AI17" s="37">
        <v>4950</v>
      </c>
      <c r="AJ17" s="38">
        <v>6350</v>
      </c>
      <c r="AK17" s="33">
        <v>4950</v>
      </c>
      <c r="AL17" s="37">
        <v>5600</v>
      </c>
      <c r="AM17" s="38">
        <v>7150</v>
      </c>
      <c r="AN17" s="33" t="s">
        <v>93</v>
      </c>
      <c r="AO17" s="37" t="s">
        <v>93</v>
      </c>
      <c r="AP17" s="38" t="s">
        <v>93</v>
      </c>
      <c r="AQ17" s="33" t="s">
        <v>93</v>
      </c>
      <c r="AR17" s="37" t="s">
        <v>93</v>
      </c>
      <c r="AS17" s="38" t="s">
        <v>93</v>
      </c>
      <c r="AT17" s="33">
        <v>3750</v>
      </c>
      <c r="AU17" s="37">
        <v>4250</v>
      </c>
      <c r="AV17" s="38">
        <v>5450</v>
      </c>
      <c r="AW17" s="33">
        <v>2950</v>
      </c>
      <c r="AX17" s="37">
        <v>3300</v>
      </c>
      <c r="AY17" s="38">
        <v>4250</v>
      </c>
      <c r="AZ17" s="33" t="s">
        <v>93</v>
      </c>
      <c r="BA17" s="37" t="s">
        <v>93</v>
      </c>
      <c r="BB17" s="38" t="s">
        <v>93</v>
      </c>
      <c r="BC17" s="33" t="s">
        <v>93</v>
      </c>
      <c r="BD17" s="37" t="s">
        <v>93</v>
      </c>
      <c r="BE17" s="38" t="s">
        <v>93</v>
      </c>
    </row>
    <row r="18" spans="1:57" x14ac:dyDescent="0.25">
      <c r="A18" s="811"/>
      <c r="B18" s="483" t="s">
        <v>171</v>
      </c>
      <c r="C18" s="95" t="s">
        <v>11</v>
      </c>
      <c r="D18" s="155">
        <f t="shared" si="4"/>
        <v>13595.3125</v>
      </c>
      <c r="F18" s="84">
        <f t="shared" si="0"/>
        <v>48</v>
      </c>
      <c r="G18" s="50">
        <f t="shared" si="1"/>
        <v>9134.375</v>
      </c>
      <c r="H18" s="165">
        <f t="shared" si="2"/>
        <v>11871.875</v>
      </c>
      <c r="I18" s="166">
        <f t="shared" si="3"/>
        <v>15318.75</v>
      </c>
      <c r="J18" s="50">
        <v>11550</v>
      </c>
      <c r="K18" s="51">
        <v>15000</v>
      </c>
      <c r="L18" s="52">
        <v>19350</v>
      </c>
      <c r="M18" s="50">
        <v>11550</v>
      </c>
      <c r="N18" s="51">
        <v>15000</v>
      </c>
      <c r="O18" s="52">
        <v>19350</v>
      </c>
      <c r="P18" s="50">
        <v>11550</v>
      </c>
      <c r="Q18" s="51">
        <v>15000</v>
      </c>
      <c r="R18" s="52">
        <v>19350</v>
      </c>
      <c r="S18" s="50">
        <v>11550</v>
      </c>
      <c r="T18" s="51">
        <v>15000</v>
      </c>
      <c r="U18" s="52">
        <v>19350</v>
      </c>
      <c r="V18" s="50">
        <v>11550</v>
      </c>
      <c r="W18" s="51">
        <v>15000</v>
      </c>
      <c r="X18" s="52">
        <v>19350</v>
      </c>
      <c r="Y18" s="50">
        <v>11550</v>
      </c>
      <c r="Z18" s="51">
        <v>15000</v>
      </c>
      <c r="AA18" s="52">
        <v>19350</v>
      </c>
      <c r="AB18" s="50">
        <v>8050</v>
      </c>
      <c r="AC18" s="51">
        <v>10500</v>
      </c>
      <c r="AD18" s="52">
        <v>13550</v>
      </c>
      <c r="AE18" s="50">
        <v>8900</v>
      </c>
      <c r="AF18" s="51">
        <v>11550</v>
      </c>
      <c r="AG18" s="52">
        <v>14900</v>
      </c>
      <c r="AH18" s="50">
        <v>9500</v>
      </c>
      <c r="AI18" s="51">
        <v>12350</v>
      </c>
      <c r="AJ18" s="52">
        <v>15900</v>
      </c>
      <c r="AK18" s="50">
        <v>10750</v>
      </c>
      <c r="AL18" s="51">
        <v>13950</v>
      </c>
      <c r="AM18" s="52">
        <v>18050</v>
      </c>
      <c r="AN18" s="50">
        <v>5750</v>
      </c>
      <c r="AO18" s="51">
        <v>7500</v>
      </c>
      <c r="AP18" s="52">
        <v>9650</v>
      </c>
      <c r="AQ18" s="50">
        <v>8550</v>
      </c>
      <c r="AR18" s="51">
        <v>11100</v>
      </c>
      <c r="AS18" s="52">
        <v>14350</v>
      </c>
      <c r="AT18" s="50">
        <v>4250</v>
      </c>
      <c r="AU18" s="51">
        <v>5550</v>
      </c>
      <c r="AV18" s="52">
        <v>7150</v>
      </c>
      <c r="AW18" s="50">
        <v>7500</v>
      </c>
      <c r="AX18" s="51">
        <v>9750</v>
      </c>
      <c r="AY18" s="52">
        <v>12550</v>
      </c>
      <c r="AZ18" s="50">
        <v>6800</v>
      </c>
      <c r="BA18" s="51">
        <v>8850</v>
      </c>
      <c r="BB18" s="52">
        <v>11450</v>
      </c>
      <c r="BC18" s="50">
        <v>6800</v>
      </c>
      <c r="BD18" s="51">
        <v>8850</v>
      </c>
      <c r="BE18" s="52">
        <v>11450</v>
      </c>
    </row>
    <row r="19" spans="1:57" x14ac:dyDescent="0.25">
      <c r="A19" s="811"/>
      <c r="B19" s="262" t="s">
        <v>172</v>
      </c>
      <c r="C19" s="365" t="s">
        <v>11</v>
      </c>
      <c r="D19" s="157">
        <f t="shared" si="4"/>
        <v>9100</v>
      </c>
      <c r="F19" s="86">
        <f t="shared" si="0"/>
        <v>48</v>
      </c>
      <c r="G19" s="44">
        <f t="shared" si="1"/>
        <v>6093.75</v>
      </c>
      <c r="H19" s="171">
        <f t="shared" si="2"/>
        <v>7953.125</v>
      </c>
      <c r="I19" s="172">
        <f t="shared" si="3"/>
        <v>10246.875</v>
      </c>
      <c r="J19" s="44">
        <v>7750</v>
      </c>
      <c r="K19" s="45">
        <v>10100</v>
      </c>
      <c r="L19" s="46">
        <v>13000</v>
      </c>
      <c r="M19" s="44">
        <v>7750</v>
      </c>
      <c r="N19" s="45">
        <v>10100</v>
      </c>
      <c r="O19" s="46">
        <v>13000</v>
      </c>
      <c r="P19" s="44">
        <v>7750</v>
      </c>
      <c r="Q19" s="45">
        <v>10100</v>
      </c>
      <c r="R19" s="46">
        <v>13000</v>
      </c>
      <c r="S19" s="44">
        <v>7750</v>
      </c>
      <c r="T19" s="45">
        <v>10100</v>
      </c>
      <c r="U19" s="46">
        <v>13000</v>
      </c>
      <c r="V19" s="44">
        <v>7750</v>
      </c>
      <c r="W19" s="45">
        <v>10100</v>
      </c>
      <c r="X19" s="46">
        <v>13000</v>
      </c>
      <c r="Y19" s="44">
        <v>7750</v>
      </c>
      <c r="Z19" s="45">
        <v>10100</v>
      </c>
      <c r="AA19" s="46">
        <v>13000</v>
      </c>
      <c r="AB19" s="44">
        <v>4950</v>
      </c>
      <c r="AC19" s="45">
        <v>6500</v>
      </c>
      <c r="AD19" s="46">
        <v>8350</v>
      </c>
      <c r="AE19" s="44">
        <v>5950</v>
      </c>
      <c r="AF19" s="45">
        <v>7750</v>
      </c>
      <c r="AG19" s="46">
        <v>10000</v>
      </c>
      <c r="AH19" s="44">
        <v>6350</v>
      </c>
      <c r="AI19" s="45">
        <v>8300</v>
      </c>
      <c r="AJ19" s="46">
        <v>10700</v>
      </c>
      <c r="AK19" s="44">
        <v>7200</v>
      </c>
      <c r="AL19" s="45">
        <v>9400</v>
      </c>
      <c r="AM19" s="46">
        <v>12100</v>
      </c>
      <c r="AN19" s="44">
        <v>3850</v>
      </c>
      <c r="AO19" s="45">
        <v>5050</v>
      </c>
      <c r="AP19" s="46">
        <v>6500</v>
      </c>
      <c r="AQ19" s="44">
        <v>5750</v>
      </c>
      <c r="AR19" s="45">
        <v>7500</v>
      </c>
      <c r="AS19" s="46">
        <v>9650</v>
      </c>
      <c r="AT19" s="44">
        <v>2850</v>
      </c>
      <c r="AU19" s="45">
        <v>3700</v>
      </c>
      <c r="AV19" s="46">
        <v>4800</v>
      </c>
      <c r="AW19" s="44">
        <v>5000</v>
      </c>
      <c r="AX19" s="45">
        <v>6550</v>
      </c>
      <c r="AY19" s="46">
        <v>8450</v>
      </c>
      <c r="AZ19" s="44">
        <v>4550</v>
      </c>
      <c r="BA19" s="45">
        <v>5950</v>
      </c>
      <c r="BB19" s="46">
        <v>7700</v>
      </c>
      <c r="BC19" s="44">
        <v>4550</v>
      </c>
      <c r="BD19" s="45">
        <v>5950</v>
      </c>
      <c r="BE19" s="46">
        <v>7700</v>
      </c>
    </row>
    <row r="20" spans="1:57" x14ac:dyDescent="0.25">
      <c r="A20" s="811"/>
      <c r="B20" s="483" t="s">
        <v>173</v>
      </c>
      <c r="C20" s="95" t="s">
        <v>11</v>
      </c>
      <c r="D20" s="155">
        <f>AVERAGE(H20,I20)</f>
        <v>5606.25</v>
      </c>
      <c r="F20" s="84">
        <f t="shared" si="0"/>
        <v>48</v>
      </c>
      <c r="G20" s="50">
        <f t="shared" si="1"/>
        <v>4353.125</v>
      </c>
      <c r="H20" s="165">
        <f t="shared" si="2"/>
        <v>4912.5</v>
      </c>
      <c r="I20" s="166">
        <f t="shared" si="3"/>
        <v>6300</v>
      </c>
      <c r="J20" s="50">
        <v>5500</v>
      </c>
      <c r="K20" s="51">
        <v>6200</v>
      </c>
      <c r="L20" s="52">
        <v>7950</v>
      </c>
      <c r="M20" s="50">
        <v>5500</v>
      </c>
      <c r="N20" s="51">
        <v>6200</v>
      </c>
      <c r="O20" s="52">
        <v>7950</v>
      </c>
      <c r="P20" s="50">
        <v>5500</v>
      </c>
      <c r="Q20" s="51">
        <v>6200</v>
      </c>
      <c r="R20" s="52">
        <v>7950</v>
      </c>
      <c r="S20" s="50">
        <v>5500</v>
      </c>
      <c r="T20" s="51">
        <v>6200</v>
      </c>
      <c r="U20" s="52">
        <v>7950</v>
      </c>
      <c r="V20" s="50">
        <v>5500</v>
      </c>
      <c r="W20" s="51">
        <v>6200</v>
      </c>
      <c r="X20" s="52">
        <v>7950</v>
      </c>
      <c r="Y20" s="50">
        <v>5500</v>
      </c>
      <c r="Z20" s="51">
        <v>6200</v>
      </c>
      <c r="AA20" s="52">
        <v>7950</v>
      </c>
      <c r="AB20" s="50">
        <v>4000</v>
      </c>
      <c r="AC20" s="51">
        <v>4500</v>
      </c>
      <c r="AD20" s="52">
        <v>5800</v>
      </c>
      <c r="AE20" s="50">
        <v>4200</v>
      </c>
      <c r="AF20" s="51">
        <v>4750</v>
      </c>
      <c r="AG20" s="52">
        <v>6100</v>
      </c>
      <c r="AH20" s="50">
        <v>4500</v>
      </c>
      <c r="AI20" s="51">
        <v>5100</v>
      </c>
      <c r="AJ20" s="52">
        <v>6500</v>
      </c>
      <c r="AK20" s="50">
        <v>5100</v>
      </c>
      <c r="AL20" s="51">
        <v>5750</v>
      </c>
      <c r="AM20" s="52">
        <v>7400</v>
      </c>
      <c r="AN20" s="50">
        <v>2750</v>
      </c>
      <c r="AO20" s="51">
        <v>3100</v>
      </c>
      <c r="AP20" s="52">
        <v>3950</v>
      </c>
      <c r="AQ20" s="50">
        <v>4050</v>
      </c>
      <c r="AR20" s="51">
        <v>4600</v>
      </c>
      <c r="AS20" s="52">
        <v>5900</v>
      </c>
      <c r="AT20" s="50">
        <v>2000</v>
      </c>
      <c r="AU20" s="51">
        <v>2300</v>
      </c>
      <c r="AV20" s="52">
        <v>2900</v>
      </c>
      <c r="AW20" s="50">
        <v>3550</v>
      </c>
      <c r="AX20" s="51">
        <v>4000</v>
      </c>
      <c r="AY20" s="52">
        <v>5150</v>
      </c>
      <c r="AZ20" s="50">
        <v>3250</v>
      </c>
      <c r="BA20" s="51">
        <v>3650</v>
      </c>
      <c r="BB20" s="52">
        <v>4700</v>
      </c>
      <c r="BC20" s="50">
        <v>3250</v>
      </c>
      <c r="BD20" s="51">
        <v>3650</v>
      </c>
      <c r="BE20" s="52">
        <v>4700</v>
      </c>
    </row>
    <row r="21" spans="1:57" x14ac:dyDescent="0.25">
      <c r="A21" s="811"/>
      <c r="B21" s="80" t="s">
        <v>174</v>
      </c>
      <c r="C21" s="365" t="s">
        <v>583</v>
      </c>
      <c r="D21" s="157">
        <f t="shared" si="4"/>
        <v>12775</v>
      </c>
      <c r="F21" s="86">
        <f t="shared" si="0"/>
        <v>48</v>
      </c>
      <c r="G21" s="44">
        <f t="shared" si="1"/>
        <v>8559.375</v>
      </c>
      <c r="H21" s="171">
        <f t="shared" si="2"/>
        <v>11162.5</v>
      </c>
      <c r="I21" s="172">
        <f t="shared" si="3"/>
        <v>14387.5</v>
      </c>
      <c r="J21" s="44">
        <v>10750</v>
      </c>
      <c r="K21" s="45">
        <v>14000</v>
      </c>
      <c r="L21" s="46">
        <v>18050</v>
      </c>
      <c r="M21" s="44">
        <v>10750</v>
      </c>
      <c r="N21" s="45">
        <v>14000</v>
      </c>
      <c r="O21" s="46">
        <v>18050</v>
      </c>
      <c r="P21" s="44">
        <v>10750</v>
      </c>
      <c r="Q21" s="45">
        <v>14000</v>
      </c>
      <c r="R21" s="46">
        <v>18050</v>
      </c>
      <c r="S21" s="44">
        <v>10750</v>
      </c>
      <c r="T21" s="45">
        <v>14000</v>
      </c>
      <c r="U21" s="46">
        <v>18050</v>
      </c>
      <c r="V21" s="44">
        <v>10750</v>
      </c>
      <c r="W21" s="45">
        <v>14000</v>
      </c>
      <c r="X21" s="46">
        <v>18050</v>
      </c>
      <c r="Y21" s="44">
        <v>10750</v>
      </c>
      <c r="Z21" s="45">
        <v>14000</v>
      </c>
      <c r="AA21" s="46">
        <v>18050</v>
      </c>
      <c r="AB21" s="44">
        <v>8450</v>
      </c>
      <c r="AC21" s="45">
        <v>11000</v>
      </c>
      <c r="AD21" s="46">
        <v>14200</v>
      </c>
      <c r="AE21" s="44">
        <v>8250</v>
      </c>
      <c r="AF21" s="45">
        <v>10800</v>
      </c>
      <c r="AG21" s="46">
        <v>13900</v>
      </c>
      <c r="AH21" s="44">
        <v>8850</v>
      </c>
      <c r="AI21" s="45">
        <v>11500</v>
      </c>
      <c r="AJ21" s="46">
        <v>14850</v>
      </c>
      <c r="AK21" s="44">
        <v>10000</v>
      </c>
      <c r="AL21" s="45">
        <v>13050</v>
      </c>
      <c r="AM21" s="46">
        <v>16800</v>
      </c>
      <c r="AN21" s="44">
        <v>5350</v>
      </c>
      <c r="AO21" s="45">
        <v>7000</v>
      </c>
      <c r="AP21" s="46">
        <v>9000</v>
      </c>
      <c r="AQ21" s="44">
        <v>7950</v>
      </c>
      <c r="AR21" s="45">
        <v>10400</v>
      </c>
      <c r="AS21" s="46">
        <v>13400</v>
      </c>
      <c r="AT21" s="44">
        <v>3950</v>
      </c>
      <c r="AU21" s="45">
        <v>5150</v>
      </c>
      <c r="AV21" s="46">
        <v>6650</v>
      </c>
      <c r="AW21" s="44">
        <v>6950</v>
      </c>
      <c r="AX21" s="45">
        <v>9100</v>
      </c>
      <c r="AY21" s="46">
        <v>11700</v>
      </c>
      <c r="AZ21" s="44">
        <v>6350</v>
      </c>
      <c r="BA21" s="45">
        <v>8300</v>
      </c>
      <c r="BB21" s="46">
        <v>10700</v>
      </c>
      <c r="BC21" s="44">
        <v>6350</v>
      </c>
      <c r="BD21" s="45">
        <v>8300</v>
      </c>
      <c r="BE21" s="46">
        <v>10700</v>
      </c>
    </row>
    <row r="22" spans="1:57" x14ac:dyDescent="0.25">
      <c r="A22" s="811"/>
      <c r="B22" s="79" t="s">
        <v>175</v>
      </c>
      <c r="C22" s="95" t="s">
        <v>582</v>
      </c>
      <c r="D22" s="155">
        <f t="shared" si="4"/>
        <v>9456.25</v>
      </c>
      <c r="F22" s="84">
        <f t="shared" si="0"/>
        <v>48</v>
      </c>
      <c r="G22" s="50">
        <f t="shared" si="1"/>
        <v>6368.75</v>
      </c>
      <c r="H22" s="165">
        <f t="shared" si="2"/>
        <v>8256.25</v>
      </c>
      <c r="I22" s="166">
        <f t="shared" si="3"/>
        <v>10656.25</v>
      </c>
      <c r="J22" s="50">
        <v>8100</v>
      </c>
      <c r="K22" s="51">
        <v>10500</v>
      </c>
      <c r="L22" s="52">
        <v>13550</v>
      </c>
      <c r="M22" s="50">
        <v>8100</v>
      </c>
      <c r="N22" s="51">
        <v>10500</v>
      </c>
      <c r="O22" s="52">
        <v>13550</v>
      </c>
      <c r="P22" s="50">
        <v>8100</v>
      </c>
      <c r="Q22" s="51">
        <v>10500</v>
      </c>
      <c r="R22" s="52">
        <v>13550</v>
      </c>
      <c r="S22" s="50">
        <v>8100</v>
      </c>
      <c r="T22" s="51">
        <v>10500</v>
      </c>
      <c r="U22" s="52">
        <v>13550</v>
      </c>
      <c r="V22" s="50">
        <v>8100</v>
      </c>
      <c r="W22" s="51">
        <v>10500</v>
      </c>
      <c r="X22" s="52">
        <v>13550</v>
      </c>
      <c r="Y22" s="50">
        <v>8100</v>
      </c>
      <c r="Z22" s="51">
        <v>10500</v>
      </c>
      <c r="AA22" s="52">
        <v>13550</v>
      </c>
      <c r="AB22" s="50">
        <v>5000</v>
      </c>
      <c r="AC22" s="51">
        <v>6500</v>
      </c>
      <c r="AD22" s="52">
        <v>8400</v>
      </c>
      <c r="AE22" s="50">
        <v>6200</v>
      </c>
      <c r="AF22" s="51">
        <v>8100</v>
      </c>
      <c r="AG22" s="52">
        <v>10450</v>
      </c>
      <c r="AH22" s="50">
        <v>6650</v>
      </c>
      <c r="AI22" s="51">
        <v>8650</v>
      </c>
      <c r="AJ22" s="52">
        <v>11150</v>
      </c>
      <c r="AK22" s="50">
        <v>7550</v>
      </c>
      <c r="AL22" s="51">
        <v>9750</v>
      </c>
      <c r="AM22" s="52">
        <v>12600</v>
      </c>
      <c r="AN22" s="50">
        <v>4050</v>
      </c>
      <c r="AO22" s="51">
        <v>5250</v>
      </c>
      <c r="AP22" s="52">
        <v>6750</v>
      </c>
      <c r="AQ22" s="50">
        <v>6000</v>
      </c>
      <c r="AR22" s="51">
        <v>7800</v>
      </c>
      <c r="AS22" s="52">
        <v>10050</v>
      </c>
      <c r="AT22" s="50">
        <v>3000</v>
      </c>
      <c r="AU22" s="51">
        <v>3850</v>
      </c>
      <c r="AV22" s="52">
        <v>5000</v>
      </c>
      <c r="AW22" s="50">
        <v>5250</v>
      </c>
      <c r="AX22" s="51">
        <v>6800</v>
      </c>
      <c r="AY22" s="52">
        <v>8800</v>
      </c>
      <c r="AZ22" s="50">
        <v>4800</v>
      </c>
      <c r="BA22" s="51">
        <v>6200</v>
      </c>
      <c r="BB22" s="52">
        <v>8000</v>
      </c>
      <c r="BC22" s="50">
        <v>4800</v>
      </c>
      <c r="BD22" s="51">
        <v>6200</v>
      </c>
      <c r="BE22" s="52">
        <v>8000</v>
      </c>
    </row>
    <row r="23" spans="1:57" x14ac:dyDescent="0.25">
      <c r="A23" s="811"/>
      <c r="B23" s="80" t="s">
        <v>176</v>
      </c>
      <c r="C23" s="365" t="s">
        <v>583</v>
      </c>
      <c r="D23" s="157">
        <f t="shared" si="4"/>
        <v>12725</v>
      </c>
      <c r="F23" s="86">
        <f t="shared" si="0"/>
        <v>48</v>
      </c>
      <c r="G23" s="44">
        <f t="shared" si="1"/>
        <v>8525</v>
      </c>
      <c r="H23" s="171">
        <f t="shared" si="2"/>
        <v>11118.75</v>
      </c>
      <c r="I23" s="172">
        <f t="shared" si="3"/>
        <v>14331.25</v>
      </c>
      <c r="J23" s="44">
        <v>10750</v>
      </c>
      <c r="K23" s="45">
        <v>14000</v>
      </c>
      <c r="L23" s="46">
        <v>18050</v>
      </c>
      <c r="M23" s="44">
        <v>10750</v>
      </c>
      <c r="N23" s="45">
        <v>14000</v>
      </c>
      <c r="O23" s="46">
        <v>18050</v>
      </c>
      <c r="P23" s="44">
        <v>10750</v>
      </c>
      <c r="Q23" s="45">
        <v>14000</v>
      </c>
      <c r="R23" s="46">
        <v>18050</v>
      </c>
      <c r="S23" s="44">
        <v>10750</v>
      </c>
      <c r="T23" s="45">
        <v>14000</v>
      </c>
      <c r="U23" s="46">
        <v>18050</v>
      </c>
      <c r="V23" s="44">
        <v>10750</v>
      </c>
      <c r="W23" s="45">
        <v>14000</v>
      </c>
      <c r="X23" s="46">
        <v>18050</v>
      </c>
      <c r="Y23" s="44">
        <v>10750</v>
      </c>
      <c r="Z23" s="45">
        <v>14000</v>
      </c>
      <c r="AA23" s="46">
        <v>18050</v>
      </c>
      <c r="AB23" s="44">
        <v>7900</v>
      </c>
      <c r="AC23" s="45">
        <v>10300</v>
      </c>
      <c r="AD23" s="46">
        <v>13300</v>
      </c>
      <c r="AE23" s="44">
        <v>8250</v>
      </c>
      <c r="AF23" s="45">
        <v>10800</v>
      </c>
      <c r="AG23" s="46">
        <v>13900</v>
      </c>
      <c r="AH23" s="44">
        <v>8850</v>
      </c>
      <c r="AI23" s="45">
        <v>11500</v>
      </c>
      <c r="AJ23" s="46">
        <v>14850</v>
      </c>
      <c r="AK23" s="44">
        <v>10000</v>
      </c>
      <c r="AL23" s="45">
        <v>13050</v>
      </c>
      <c r="AM23" s="46">
        <v>16800</v>
      </c>
      <c r="AN23" s="44">
        <v>5350</v>
      </c>
      <c r="AO23" s="45">
        <v>7000</v>
      </c>
      <c r="AP23" s="46">
        <v>9000</v>
      </c>
      <c r="AQ23" s="44">
        <v>7950</v>
      </c>
      <c r="AR23" s="45">
        <v>10400</v>
      </c>
      <c r="AS23" s="46">
        <v>13400</v>
      </c>
      <c r="AT23" s="44">
        <v>3950</v>
      </c>
      <c r="AU23" s="45">
        <v>5150</v>
      </c>
      <c r="AV23" s="46">
        <v>6650</v>
      </c>
      <c r="AW23" s="44">
        <v>6950</v>
      </c>
      <c r="AX23" s="45">
        <v>9100</v>
      </c>
      <c r="AY23" s="46">
        <v>11700</v>
      </c>
      <c r="AZ23" s="44">
        <v>6350</v>
      </c>
      <c r="BA23" s="45">
        <v>8300</v>
      </c>
      <c r="BB23" s="46">
        <v>10700</v>
      </c>
      <c r="BC23" s="44">
        <v>6350</v>
      </c>
      <c r="BD23" s="45">
        <v>8300</v>
      </c>
      <c r="BE23" s="46">
        <v>10700</v>
      </c>
    </row>
    <row r="24" spans="1:57" x14ac:dyDescent="0.25">
      <c r="A24" s="811"/>
      <c r="B24" s="79" t="s">
        <v>177</v>
      </c>
      <c r="C24" s="95" t="s">
        <v>582</v>
      </c>
      <c r="D24" s="155">
        <f t="shared" si="4"/>
        <v>8162.5</v>
      </c>
      <c r="F24" s="84">
        <f t="shared" si="0"/>
        <v>48</v>
      </c>
      <c r="G24" s="50">
        <f t="shared" si="1"/>
        <v>5462.5</v>
      </c>
      <c r="H24" s="165">
        <f t="shared" si="2"/>
        <v>7128.125</v>
      </c>
      <c r="I24" s="166">
        <f t="shared" si="3"/>
        <v>9196.875</v>
      </c>
      <c r="J24" s="50">
        <v>6900</v>
      </c>
      <c r="K24" s="51">
        <v>9000</v>
      </c>
      <c r="L24" s="52">
        <v>11600</v>
      </c>
      <c r="M24" s="50">
        <v>6900</v>
      </c>
      <c r="N24" s="51">
        <v>9000</v>
      </c>
      <c r="O24" s="52">
        <v>11600</v>
      </c>
      <c r="P24" s="50">
        <v>6900</v>
      </c>
      <c r="Q24" s="51">
        <v>9000</v>
      </c>
      <c r="R24" s="52">
        <v>11600</v>
      </c>
      <c r="S24" s="50">
        <v>6900</v>
      </c>
      <c r="T24" s="51">
        <v>9000</v>
      </c>
      <c r="U24" s="52">
        <v>11600</v>
      </c>
      <c r="V24" s="50">
        <v>6900</v>
      </c>
      <c r="W24" s="51">
        <v>9000</v>
      </c>
      <c r="X24" s="52">
        <v>11600</v>
      </c>
      <c r="Y24" s="50">
        <v>6900</v>
      </c>
      <c r="Z24" s="51">
        <v>9000</v>
      </c>
      <c r="AA24" s="52">
        <v>11600</v>
      </c>
      <c r="AB24" s="50">
        <v>5000</v>
      </c>
      <c r="AC24" s="51">
        <v>6500</v>
      </c>
      <c r="AD24" s="52">
        <v>8400</v>
      </c>
      <c r="AE24" s="50">
        <v>5300</v>
      </c>
      <c r="AF24" s="51">
        <v>6900</v>
      </c>
      <c r="AG24" s="52">
        <v>8900</v>
      </c>
      <c r="AH24" s="50">
        <v>5650</v>
      </c>
      <c r="AI24" s="51">
        <v>7400</v>
      </c>
      <c r="AJ24" s="52">
        <v>9550</v>
      </c>
      <c r="AK24" s="50">
        <v>6400</v>
      </c>
      <c r="AL24" s="51">
        <v>8350</v>
      </c>
      <c r="AM24" s="52">
        <v>10800</v>
      </c>
      <c r="AN24" s="50">
        <v>3450</v>
      </c>
      <c r="AO24" s="51">
        <v>4500</v>
      </c>
      <c r="AP24" s="52">
        <v>5800</v>
      </c>
      <c r="AQ24" s="50">
        <v>5100</v>
      </c>
      <c r="AR24" s="51">
        <v>6650</v>
      </c>
      <c r="AS24" s="52">
        <v>8600</v>
      </c>
      <c r="AT24" s="50">
        <v>2550</v>
      </c>
      <c r="AU24" s="51">
        <v>3300</v>
      </c>
      <c r="AV24" s="52">
        <v>4300</v>
      </c>
      <c r="AW24" s="50">
        <v>4450</v>
      </c>
      <c r="AX24" s="51">
        <v>5850</v>
      </c>
      <c r="AY24" s="52">
        <v>7500</v>
      </c>
      <c r="AZ24" s="50">
        <v>4050</v>
      </c>
      <c r="BA24" s="51">
        <v>5300</v>
      </c>
      <c r="BB24" s="52">
        <v>6850</v>
      </c>
      <c r="BC24" s="50">
        <v>4050</v>
      </c>
      <c r="BD24" s="51">
        <v>5300</v>
      </c>
      <c r="BE24" s="52">
        <v>6850</v>
      </c>
    </row>
    <row r="25" spans="1:57" x14ac:dyDescent="0.25">
      <c r="A25" s="811"/>
      <c r="B25" s="80" t="s">
        <v>178</v>
      </c>
      <c r="C25" s="365" t="s">
        <v>581</v>
      </c>
      <c r="D25" s="157">
        <f t="shared" si="4"/>
        <v>4968.75</v>
      </c>
      <c r="F25" s="86">
        <f t="shared" si="0"/>
        <v>48</v>
      </c>
      <c r="G25" s="44">
        <f t="shared" si="1"/>
        <v>3837.5</v>
      </c>
      <c r="H25" s="171">
        <f t="shared" si="2"/>
        <v>4353.125</v>
      </c>
      <c r="I25" s="172">
        <f t="shared" si="3"/>
        <v>5584.375</v>
      </c>
      <c r="J25" s="44">
        <v>4850</v>
      </c>
      <c r="K25" s="45">
        <v>5500</v>
      </c>
      <c r="L25" s="46">
        <v>7050</v>
      </c>
      <c r="M25" s="44">
        <v>4850</v>
      </c>
      <c r="N25" s="45">
        <v>5500</v>
      </c>
      <c r="O25" s="46">
        <v>7050</v>
      </c>
      <c r="P25" s="44">
        <v>4850</v>
      </c>
      <c r="Q25" s="45">
        <v>5500</v>
      </c>
      <c r="R25" s="46">
        <v>7050</v>
      </c>
      <c r="S25" s="44">
        <v>4850</v>
      </c>
      <c r="T25" s="45">
        <v>5500</v>
      </c>
      <c r="U25" s="46">
        <v>7050</v>
      </c>
      <c r="V25" s="44">
        <v>4850</v>
      </c>
      <c r="W25" s="45">
        <v>5500</v>
      </c>
      <c r="X25" s="46">
        <v>7050</v>
      </c>
      <c r="Y25" s="44">
        <v>4850</v>
      </c>
      <c r="Z25" s="45">
        <v>5500</v>
      </c>
      <c r="AA25" s="46">
        <v>7050</v>
      </c>
      <c r="AB25" s="44">
        <v>3550</v>
      </c>
      <c r="AC25" s="45">
        <v>4000</v>
      </c>
      <c r="AD25" s="46">
        <v>5150</v>
      </c>
      <c r="AE25" s="44">
        <v>3700</v>
      </c>
      <c r="AF25" s="45">
        <v>4200</v>
      </c>
      <c r="AG25" s="46">
        <v>5400</v>
      </c>
      <c r="AH25" s="44">
        <v>3950</v>
      </c>
      <c r="AI25" s="45">
        <v>4500</v>
      </c>
      <c r="AJ25" s="46">
        <v>5800</v>
      </c>
      <c r="AK25" s="44">
        <v>4500</v>
      </c>
      <c r="AL25" s="45">
        <v>5100</v>
      </c>
      <c r="AM25" s="46">
        <v>6550</v>
      </c>
      <c r="AN25" s="44">
        <v>2400</v>
      </c>
      <c r="AO25" s="45">
        <v>2750</v>
      </c>
      <c r="AP25" s="46">
        <v>3500</v>
      </c>
      <c r="AQ25" s="44">
        <v>3600</v>
      </c>
      <c r="AR25" s="45">
        <v>4050</v>
      </c>
      <c r="AS25" s="46">
        <v>5200</v>
      </c>
      <c r="AT25" s="44">
        <v>1750</v>
      </c>
      <c r="AU25" s="45">
        <v>2000</v>
      </c>
      <c r="AV25" s="46">
        <v>2600</v>
      </c>
      <c r="AW25" s="44">
        <v>3150</v>
      </c>
      <c r="AX25" s="45">
        <v>3550</v>
      </c>
      <c r="AY25" s="46">
        <v>4550</v>
      </c>
      <c r="AZ25" s="44">
        <v>2850</v>
      </c>
      <c r="BA25" s="45">
        <v>3250</v>
      </c>
      <c r="BB25" s="46">
        <v>4150</v>
      </c>
      <c r="BC25" s="44">
        <v>2850</v>
      </c>
      <c r="BD25" s="45">
        <v>3250</v>
      </c>
      <c r="BE25" s="46">
        <v>4150</v>
      </c>
    </row>
    <row r="26" spans="1:57" x14ac:dyDescent="0.25">
      <c r="A26" s="811"/>
      <c r="B26" s="79" t="s">
        <v>179</v>
      </c>
      <c r="C26" s="95" t="s">
        <v>11</v>
      </c>
      <c r="D26" s="155">
        <f t="shared" si="4"/>
        <v>11971.153846153846</v>
      </c>
      <c r="F26" s="84">
        <f t="shared" si="0"/>
        <v>39</v>
      </c>
      <c r="G26" s="50">
        <f t="shared" si="1"/>
        <v>8003.8461538461543</v>
      </c>
      <c r="H26" s="165">
        <f t="shared" si="2"/>
        <v>10446.153846153846</v>
      </c>
      <c r="I26" s="166">
        <f t="shared" si="3"/>
        <v>13496.153846153846</v>
      </c>
      <c r="J26" s="50">
        <v>9200</v>
      </c>
      <c r="K26" s="51">
        <v>12000</v>
      </c>
      <c r="L26" s="52">
        <v>15500</v>
      </c>
      <c r="M26" s="50">
        <v>9200</v>
      </c>
      <c r="N26" s="51">
        <v>12000</v>
      </c>
      <c r="O26" s="52">
        <v>15500</v>
      </c>
      <c r="P26" s="50">
        <v>9200</v>
      </c>
      <c r="Q26" s="51">
        <v>12000</v>
      </c>
      <c r="R26" s="52">
        <v>15500</v>
      </c>
      <c r="S26" s="50">
        <v>9200</v>
      </c>
      <c r="T26" s="51">
        <v>12000</v>
      </c>
      <c r="U26" s="52">
        <v>15500</v>
      </c>
      <c r="V26" s="50">
        <v>9200</v>
      </c>
      <c r="W26" s="51">
        <v>12000</v>
      </c>
      <c r="X26" s="52">
        <v>15500</v>
      </c>
      <c r="Y26" s="50">
        <v>9200</v>
      </c>
      <c r="Z26" s="51">
        <v>12000</v>
      </c>
      <c r="AA26" s="52">
        <v>15500</v>
      </c>
      <c r="AB26" s="50">
        <v>7700</v>
      </c>
      <c r="AC26" s="51">
        <v>10000</v>
      </c>
      <c r="AD26" s="52">
        <v>12900</v>
      </c>
      <c r="AE26" s="50">
        <v>7150</v>
      </c>
      <c r="AF26" s="51">
        <v>9350</v>
      </c>
      <c r="AG26" s="52">
        <v>12100</v>
      </c>
      <c r="AH26" s="50">
        <v>4950</v>
      </c>
      <c r="AI26" s="51">
        <v>6450</v>
      </c>
      <c r="AJ26" s="52">
        <v>8350</v>
      </c>
      <c r="AK26" s="50">
        <v>6750</v>
      </c>
      <c r="AL26" s="51">
        <v>8850</v>
      </c>
      <c r="AM26" s="52">
        <v>11450</v>
      </c>
      <c r="AN26" s="50">
        <v>7150</v>
      </c>
      <c r="AO26" s="51">
        <v>9350</v>
      </c>
      <c r="AP26" s="52">
        <v>12100</v>
      </c>
      <c r="AQ26" s="50" t="s">
        <v>93</v>
      </c>
      <c r="AR26" s="51" t="s">
        <v>93</v>
      </c>
      <c r="AS26" s="52" t="s">
        <v>93</v>
      </c>
      <c r="AT26" s="50">
        <v>9150</v>
      </c>
      <c r="AU26" s="51">
        <v>11950</v>
      </c>
      <c r="AV26" s="52">
        <v>15400</v>
      </c>
      <c r="AW26" s="50">
        <v>6000</v>
      </c>
      <c r="AX26" s="51">
        <v>7850</v>
      </c>
      <c r="AY26" s="52">
        <v>10150</v>
      </c>
      <c r="AZ26" s="50" t="s">
        <v>93</v>
      </c>
      <c r="BA26" s="51" t="s">
        <v>93</v>
      </c>
      <c r="BB26" s="52" t="s">
        <v>93</v>
      </c>
      <c r="BC26" s="50" t="s">
        <v>93</v>
      </c>
      <c r="BD26" s="51" t="s">
        <v>93</v>
      </c>
      <c r="BE26" s="52" t="s">
        <v>93</v>
      </c>
    </row>
    <row r="27" spans="1:57" x14ac:dyDescent="0.25">
      <c r="A27" s="811"/>
      <c r="B27" s="80" t="s">
        <v>180</v>
      </c>
      <c r="C27" s="365" t="s">
        <v>11</v>
      </c>
      <c r="D27" s="157">
        <f t="shared" si="4"/>
        <v>15887.5</v>
      </c>
      <c r="F27" s="86">
        <f t="shared" si="0"/>
        <v>30</v>
      </c>
      <c r="G27" s="44">
        <f t="shared" si="1"/>
        <v>10705</v>
      </c>
      <c r="H27" s="171">
        <f t="shared" si="2"/>
        <v>13870</v>
      </c>
      <c r="I27" s="172">
        <f t="shared" si="3"/>
        <v>17905</v>
      </c>
      <c r="J27" s="44">
        <v>12350</v>
      </c>
      <c r="K27" s="45">
        <v>16000</v>
      </c>
      <c r="L27" s="46">
        <v>20650</v>
      </c>
      <c r="M27" s="44">
        <v>12350</v>
      </c>
      <c r="N27" s="45">
        <v>16000</v>
      </c>
      <c r="O27" s="46">
        <v>20650</v>
      </c>
      <c r="P27" s="44">
        <v>12350</v>
      </c>
      <c r="Q27" s="45">
        <v>16000</v>
      </c>
      <c r="R27" s="46">
        <v>20650</v>
      </c>
      <c r="S27" s="44">
        <v>12350</v>
      </c>
      <c r="T27" s="45">
        <v>16000</v>
      </c>
      <c r="U27" s="46">
        <v>20650</v>
      </c>
      <c r="V27" s="44">
        <v>12350</v>
      </c>
      <c r="W27" s="45">
        <v>16000</v>
      </c>
      <c r="X27" s="46">
        <v>20650</v>
      </c>
      <c r="Y27" s="44">
        <v>12350</v>
      </c>
      <c r="Z27" s="45">
        <v>16000</v>
      </c>
      <c r="AA27" s="46">
        <v>20650</v>
      </c>
      <c r="AB27" s="44">
        <v>12700</v>
      </c>
      <c r="AC27" s="45">
        <v>16500</v>
      </c>
      <c r="AD27" s="46">
        <v>21300</v>
      </c>
      <c r="AE27" s="44">
        <v>8800</v>
      </c>
      <c r="AF27" s="45">
        <v>11400</v>
      </c>
      <c r="AG27" s="46">
        <v>14750</v>
      </c>
      <c r="AH27" s="44" t="s">
        <v>93</v>
      </c>
      <c r="AI27" s="45" t="s">
        <v>93</v>
      </c>
      <c r="AJ27" s="46" t="s">
        <v>93</v>
      </c>
      <c r="AK27" s="44">
        <v>5600</v>
      </c>
      <c r="AL27" s="45">
        <v>7250</v>
      </c>
      <c r="AM27" s="46">
        <v>9350</v>
      </c>
      <c r="AN27" s="44" t="s">
        <v>93</v>
      </c>
      <c r="AO27" s="45" t="s">
        <v>93</v>
      </c>
      <c r="AP27" s="46" t="s">
        <v>93</v>
      </c>
      <c r="AQ27" s="44" t="s">
        <v>93</v>
      </c>
      <c r="AR27" s="45" t="s">
        <v>93</v>
      </c>
      <c r="AS27" s="46" t="s">
        <v>93</v>
      </c>
      <c r="AT27" s="44" t="s">
        <v>93</v>
      </c>
      <c r="AU27" s="45" t="s">
        <v>93</v>
      </c>
      <c r="AV27" s="46" t="s">
        <v>93</v>
      </c>
      <c r="AW27" s="44">
        <v>5850</v>
      </c>
      <c r="AX27" s="45">
        <v>7550</v>
      </c>
      <c r="AY27" s="46">
        <v>9750</v>
      </c>
      <c r="AZ27" s="44" t="s">
        <v>93</v>
      </c>
      <c r="BA27" s="45" t="s">
        <v>93</v>
      </c>
      <c r="BB27" s="46" t="s">
        <v>93</v>
      </c>
      <c r="BC27" s="44" t="s">
        <v>93</v>
      </c>
      <c r="BD27" s="45" t="s">
        <v>93</v>
      </c>
      <c r="BE27" s="46" t="s">
        <v>93</v>
      </c>
    </row>
    <row r="28" spans="1:57" x14ac:dyDescent="0.25">
      <c r="A28" s="811"/>
      <c r="B28" s="79" t="s">
        <v>10</v>
      </c>
      <c r="C28" s="95" t="s">
        <v>11</v>
      </c>
      <c r="D28" s="155">
        <f t="shared" si="4"/>
        <v>13518.75</v>
      </c>
      <c r="F28" s="84">
        <f t="shared" si="0"/>
        <v>36</v>
      </c>
      <c r="G28" s="50">
        <f t="shared" si="1"/>
        <v>9083.3333333333339</v>
      </c>
      <c r="H28" s="165">
        <f t="shared" si="2"/>
        <v>11820.833333333334</v>
      </c>
      <c r="I28" s="166">
        <f t="shared" si="3"/>
        <v>15216.666666666666</v>
      </c>
      <c r="J28" s="50">
        <v>10150</v>
      </c>
      <c r="K28" s="51">
        <v>13200</v>
      </c>
      <c r="L28" s="52">
        <v>17000</v>
      </c>
      <c r="M28" s="50">
        <v>10150</v>
      </c>
      <c r="N28" s="51">
        <v>13200</v>
      </c>
      <c r="O28" s="52">
        <v>17000</v>
      </c>
      <c r="P28" s="50">
        <v>10150</v>
      </c>
      <c r="Q28" s="51">
        <v>13200</v>
      </c>
      <c r="R28" s="52">
        <v>17000</v>
      </c>
      <c r="S28" s="50">
        <v>10150</v>
      </c>
      <c r="T28" s="51">
        <v>13200</v>
      </c>
      <c r="U28" s="52">
        <v>17000</v>
      </c>
      <c r="V28" s="50">
        <v>10150</v>
      </c>
      <c r="W28" s="51">
        <v>13200</v>
      </c>
      <c r="X28" s="52">
        <v>17000</v>
      </c>
      <c r="Y28" s="50">
        <v>10150</v>
      </c>
      <c r="Z28" s="51">
        <v>13200</v>
      </c>
      <c r="AA28" s="52">
        <v>17000</v>
      </c>
      <c r="AB28" s="50">
        <v>8100</v>
      </c>
      <c r="AC28" s="51">
        <v>10500</v>
      </c>
      <c r="AD28" s="52">
        <v>13500</v>
      </c>
      <c r="AE28" s="50">
        <v>7900</v>
      </c>
      <c r="AF28" s="51">
        <v>10300</v>
      </c>
      <c r="AG28" s="52">
        <v>13250</v>
      </c>
      <c r="AH28" s="50" t="s">
        <v>93</v>
      </c>
      <c r="AI28" s="51" t="s">
        <v>93</v>
      </c>
      <c r="AJ28" s="52" t="s">
        <v>93</v>
      </c>
      <c r="AK28" s="50">
        <v>7450</v>
      </c>
      <c r="AL28" s="51">
        <v>9750</v>
      </c>
      <c r="AM28" s="52">
        <v>12550</v>
      </c>
      <c r="AN28" s="50">
        <v>7900</v>
      </c>
      <c r="AO28" s="51">
        <v>10300</v>
      </c>
      <c r="AP28" s="52">
        <v>13250</v>
      </c>
      <c r="AQ28" s="50" t="s">
        <v>93</v>
      </c>
      <c r="AR28" s="51" t="s">
        <v>93</v>
      </c>
      <c r="AS28" s="52" t="s">
        <v>93</v>
      </c>
      <c r="AT28" s="50">
        <v>10100</v>
      </c>
      <c r="AU28" s="51">
        <v>13150</v>
      </c>
      <c r="AV28" s="52">
        <v>16900</v>
      </c>
      <c r="AW28" s="50">
        <v>6650</v>
      </c>
      <c r="AX28" s="51">
        <v>8650</v>
      </c>
      <c r="AY28" s="52">
        <v>11150</v>
      </c>
      <c r="AZ28" s="50" t="s">
        <v>93</v>
      </c>
      <c r="BA28" s="51" t="s">
        <v>93</v>
      </c>
      <c r="BB28" s="52" t="s">
        <v>93</v>
      </c>
      <c r="BC28" s="50" t="s">
        <v>93</v>
      </c>
      <c r="BD28" s="51" t="s">
        <v>93</v>
      </c>
      <c r="BE28" s="52" t="s">
        <v>93</v>
      </c>
    </row>
    <row r="29" spans="1:57" x14ac:dyDescent="0.25">
      <c r="A29" s="811"/>
      <c r="B29" s="80" t="s">
        <v>125</v>
      </c>
      <c r="C29" s="365" t="s">
        <v>11</v>
      </c>
      <c r="D29" s="157">
        <f t="shared" si="4"/>
        <v>14817.307692307693</v>
      </c>
      <c r="F29" s="86">
        <f t="shared" si="0"/>
        <v>39</v>
      </c>
      <c r="G29" s="44">
        <f t="shared" si="1"/>
        <v>9961.538461538461</v>
      </c>
      <c r="H29" s="171">
        <f t="shared" si="2"/>
        <v>12938.461538461539</v>
      </c>
      <c r="I29" s="172">
        <f t="shared" si="3"/>
        <v>16696.153846153848</v>
      </c>
      <c r="J29" s="44">
        <v>11550</v>
      </c>
      <c r="K29" s="45">
        <v>15000</v>
      </c>
      <c r="L29" s="46">
        <v>19350</v>
      </c>
      <c r="M29" s="44">
        <v>11550</v>
      </c>
      <c r="N29" s="45">
        <v>15000</v>
      </c>
      <c r="O29" s="46">
        <v>19350</v>
      </c>
      <c r="P29" s="44">
        <v>11550</v>
      </c>
      <c r="Q29" s="45">
        <v>15000</v>
      </c>
      <c r="R29" s="46">
        <v>19350</v>
      </c>
      <c r="S29" s="44">
        <v>11550</v>
      </c>
      <c r="T29" s="45">
        <v>15000</v>
      </c>
      <c r="U29" s="46">
        <v>19350</v>
      </c>
      <c r="V29" s="44">
        <v>11550</v>
      </c>
      <c r="W29" s="45">
        <v>15000</v>
      </c>
      <c r="X29" s="46">
        <v>19350</v>
      </c>
      <c r="Y29" s="44">
        <v>11550</v>
      </c>
      <c r="Z29" s="45">
        <v>15000</v>
      </c>
      <c r="AA29" s="46">
        <v>19350</v>
      </c>
      <c r="AB29" s="44">
        <v>8450</v>
      </c>
      <c r="AC29" s="45">
        <v>11000</v>
      </c>
      <c r="AD29" s="46">
        <v>14200</v>
      </c>
      <c r="AE29" s="44">
        <v>9000</v>
      </c>
      <c r="AF29" s="45">
        <v>11700</v>
      </c>
      <c r="AG29" s="46">
        <v>15100</v>
      </c>
      <c r="AH29" s="44">
        <v>6200</v>
      </c>
      <c r="AI29" s="45">
        <v>8050</v>
      </c>
      <c r="AJ29" s="46">
        <v>10400</v>
      </c>
      <c r="AK29" s="44">
        <v>8500</v>
      </c>
      <c r="AL29" s="45">
        <v>11050</v>
      </c>
      <c r="AM29" s="46">
        <v>14250</v>
      </c>
      <c r="AN29" s="44">
        <v>9000</v>
      </c>
      <c r="AO29" s="45">
        <v>11700</v>
      </c>
      <c r="AP29" s="46">
        <v>15100</v>
      </c>
      <c r="AQ29" s="44" t="s">
        <v>93</v>
      </c>
      <c r="AR29" s="45" t="s">
        <v>93</v>
      </c>
      <c r="AS29" s="46" t="s">
        <v>93</v>
      </c>
      <c r="AT29" s="44">
        <v>11500</v>
      </c>
      <c r="AU29" s="45">
        <v>14900</v>
      </c>
      <c r="AV29" s="46">
        <v>19250</v>
      </c>
      <c r="AW29" s="44">
        <v>7550</v>
      </c>
      <c r="AX29" s="45">
        <v>9800</v>
      </c>
      <c r="AY29" s="46">
        <v>12650</v>
      </c>
      <c r="AZ29" s="44" t="s">
        <v>93</v>
      </c>
      <c r="BA29" s="45" t="s">
        <v>93</v>
      </c>
      <c r="BB29" s="46" t="s">
        <v>93</v>
      </c>
      <c r="BC29" s="44" t="s">
        <v>93</v>
      </c>
      <c r="BD29" s="45" t="s">
        <v>93</v>
      </c>
      <c r="BE29" s="46" t="s">
        <v>93</v>
      </c>
    </row>
    <row r="30" spans="1:57" x14ac:dyDescent="0.25">
      <c r="A30" s="811"/>
      <c r="B30" s="79" t="s">
        <v>181</v>
      </c>
      <c r="C30" s="95" t="s">
        <v>11</v>
      </c>
      <c r="D30" s="155">
        <f t="shared" si="4"/>
        <v>11914.285714285714</v>
      </c>
      <c r="F30" s="84">
        <f t="shared" si="0"/>
        <v>21</v>
      </c>
      <c r="G30" s="50">
        <f t="shared" si="1"/>
        <v>7992.8571428571431</v>
      </c>
      <c r="H30" s="165">
        <f t="shared" si="2"/>
        <v>10400</v>
      </c>
      <c r="I30" s="166">
        <f t="shared" si="3"/>
        <v>13428.571428571429</v>
      </c>
      <c r="J30" s="50">
        <v>8300</v>
      </c>
      <c r="K30" s="51">
        <v>10800</v>
      </c>
      <c r="L30" s="52">
        <v>13950</v>
      </c>
      <c r="M30" s="50">
        <v>8300</v>
      </c>
      <c r="N30" s="51">
        <v>10800</v>
      </c>
      <c r="O30" s="52">
        <v>13950</v>
      </c>
      <c r="P30" s="50">
        <v>8300</v>
      </c>
      <c r="Q30" s="51">
        <v>10800</v>
      </c>
      <c r="R30" s="52">
        <v>13950</v>
      </c>
      <c r="S30" s="50">
        <v>8300</v>
      </c>
      <c r="T30" s="51">
        <v>10800</v>
      </c>
      <c r="U30" s="52">
        <v>13950</v>
      </c>
      <c r="V30" s="50">
        <v>8300</v>
      </c>
      <c r="W30" s="51">
        <v>10800</v>
      </c>
      <c r="X30" s="52">
        <v>13950</v>
      </c>
      <c r="Y30" s="50">
        <v>8300</v>
      </c>
      <c r="Z30" s="51">
        <v>10800</v>
      </c>
      <c r="AA30" s="52">
        <v>13950</v>
      </c>
      <c r="AB30" s="50">
        <v>6150</v>
      </c>
      <c r="AC30" s="51">
        <v>8000</v>
      </c>
      <c r="AD30" s="52">
        <v>10300</v>
      </c>
      <c r="AE30" s="50" t="s">
        <v>93</v>
      </c>
      <c r="AF30" s="51" t="s">
        <v>93</v>
      </c>
      <c r="AG30" s="52" t="s">
        <v>93</v>
      </c>
      <c r="AH30" s="50" t="s">
        <v>93</v>
      </c>
      <c r="AI30" s="51" t="s">
        <v>93</v>
      </c>
      <c r="AJ30" s="52" t="s">
        <v>93</v>
      </c>
      <c r="AK30" s="50" t="s">
        <v>93</v>
      </c>
      <c r="AL30" s="51" t="s">
        <v>93</v>
      </c>
      <c r="AM30" s="52" t="s">
        <v>93</v>
      </c>
      <c r="AN30" s="50" t="s">
        <v>93</v>
      </c>
      <c r="AO30" s="51" t="s">
        <v>93</v>
      </c>
      <c r="AP30" s="52" t="s">
        <v>93</v>
      </c>
      <c r="AQ30" s="50" t="s">
        <v>93</v>
      </c>
      <c r="AR30" s="51" t="s">
        <v>93</v>
      </c>
      <c r="AS30" s="52" t="s">
        <v>93</v>
      </c>
      <c r="AT30" s="50" t="s">
        <v>93</v>
      </c>
      <c r="AU30" s="51" t="s">
        <v>93</v>
      </c>
      <c r="AV30" s="52" t="s">
        <v>93</v>
      </c>
      <c r="AW30" s="50" t="s">
        <v>93</v>
      </c>
      <c r="AX30" s="51" t="s">
        <v>93</v>
      </c>
      <c r="AY30" s="52" t="s">
        <v>93</v>
      </c>
      <c r="AZ30" s="50" t="s">
        <v>93</v>
      </c>
      <c r="BA30" s="51" t="s">
        <v>93</v>
      </c>
      <c r="BB30" s="52" t="s">
        <v>93</v>
      </c>
      <c r="BC30" s="50" t="s">
        <v>93</v>
      </c>
      <c r="BD30" s="51" t="s">
        <v>93</v>
      </c>
      <c r="BE30" s="52" t="s">
        <v>93</v>
      </c>
    </row>
    <row r="31" spans="1:57" x14ac:dyDescent="0.25">
      <c r="A31" s="811"/>
      <c r="B31" s="80" t="s">
        <v>182</v>
      </c>
      <c r="C31" s="365" t="s">
        <v>11</v>
      </c>
      <c r="D31" s="157">
        <f t="shared" si="4"/>
        <v>8739.2857142857138</v>
      </c>
      <c r="F31" s="86">
        <f t="shared" si="0"/>
        <v>21</v>
      </c>
      <c r="G31" s="44">
        <f t="shared" si="1"/>
        <v>5871.4285714285716</v>
      </c>
      <c r="H31" s="171">
        <f t="shared" si="2"/>
        <v>7642.8571428571431</v>
      </c>
      <c r="I31" s="172">
        <f t="shared" si="3"/>
        <v>9835.7142857142862</v>
      </c>
      <c r="J31" s="44">
        <v>6150</v>
      </c>
      <c r="K31" s="45">
        <v>8000</v>
      </c>
      <c r="L31" s="46">
        <v>10300</v>
      </c>
      <c r="M31" s="44">
        <v>6150</v>
      </c>
      <c r="N31" s="45">
        <v>8000</v>
      </c>
      <c r="O31" s="46">
        <v>10300</v>
      </c>
      <c r="P31" s="44">
        <v>6150</v>
      </c>
      <c r="Q31" s="45">
        <v>8000</v>
      </c>
      <c r="R31" s="46">
        <v>10300</v>
      </c>
      <c r="S31" s="44">
        <v>6150</v>
      </c>
      <c r="T31" s="45">
        <v>8000</v>
      </c>
      <c r="U31" s="46">
        <v>10300</v>
      </c>
      <c r="V31" s="44">
        <v>6150</v>
      </c>
      <c r="W31" s="45">
        <v>8000</v>
      </c>
      <c r="X31" s="46">
        <v>10300</v>
      </c>
      <c r="Y31" s="44">
        <v>6150</v>
      </c>
      <c r="Z31" s="45">
        <v>8000</v>
      </c>
      <c r="AA31" s="46">
        <v>10300</v>
      </c>
      <c r="AB31" s="44">
        <v>4200</v>
      </c>
      <c r="AC31" s="45">
        <v>5500</v>
      </c>
      <c r="AD31" s="46">
        <v>7050</v>
      </c>
      <c r="AE31" s="44" t="s">
        <v>93</v>
      </c>
      <c r="AF31" s="45" t="s">
        <v>93</v>
      </c>
      <c r="AG31" s="46" t="s">
        <v>93</v>
      </c>
      <c r="AH31" s="44" t="s">
        <v>93</v>
      </c>
      <c r="AI31" s="45" t="s">
        <v>93</v>
      </c>
      <c r="AJ31" s="46" t="s">
        <v>93</v>
      </c>
      <c r="AK31" s="44" t="s">
        <v>93</v>
      </c>
      <c r="AL31" s="45" t="s">
        <v>93</v>
      </c>
      <c r="AM31" s="46" t="s">
        <v>93</v>
      </c>
      <c r="AN31" s="44" t="s">
        <v>93</v>
      </c>
      <c r="AO31" s="45" t="s">
        <v>93</v>
      </c>
      <c r="AP31" s="46" t="s">
        <v>93</v>
      </c>
      <c r="AQ31" s="44" t="s">
        <v>93</v>
      </c>
      <c r="AR31" s="45" t="s">
        <v>93</v>
      </c>
      <c r="AS31" s="46" t="s">
        <v>93</v>
      </c>
      <c r="AT31" s="44" t="s">
        <v>93</v>
      </c>
      <c r="AU31" s="45" t="s">
        <v>93</v>
      </c>
      <c r="AV31" s="46" t="s">
        <v>93</v>
      </c>
      <c r="AW31" s="44" t="s">
        <v>93</v>
      </c>
      <c r="AX31" s="45" t="s">
        <v>93</v>
      </c>
      <c r="AY31" s="46" t="s">
        <v>93</v>
      </c>
      <c r="AZ31" s="44" t="s">
        <v>93</v>
      </c>
      <c r="BA31" s="45" t="s">
        <v>93</v>
      </c>
      <c r="BB31" s="46" t="s">
        <v>93</v>
      </c>
      <c r="BC31" s="44" t="s">
        <v>93</v>
      </c>
      <c r="BD31" s="45" t="s">
        <v>93</v>
      </c>
      <c r="BE31" s="46" t="s">
        <v>93</v>
      </c>
    </row>
    <row r="32" spans="1:57" ht="15.75" thickBot="1" x14ac:dyDescent="0.3">
      <c r="A32" s="794"/>
      <c r="B32" s="81" t="s">
        <v>183</v>
      </c>
      <c r="C32" s="366" t="s">
        <v>11</v>
      </c>
      <c r="D32" s="158">
        <f t="shared" si="4"/>
        <v>6328.5714285714284</v>
      </c>
      <c r="F32" s="94">
        <f t="shared" si="0"/>
        <v>21</v>
      </c>
      <c r="G32" s="89">
        <f t="shared" si="1"/>
        <v>4414.2857142857147</v>
      </c>
      <c r="H32" s="169">
        <f t="shared" si="2"/>
        <v>5528.5714285714284</v>
      </c>
      <c r="I32" s="170">
        <f t="shared" si="3"/>
        <v>7128.5714285714284</v>
      </c>
      <c r="J32" s="89">
        <v>4550</v>
      </c>
      <c r="K32" s="90">
        <v>5700</v>
      </c>
      <c r="L32" s="91">
        <v>7350</v>
      </c>
      <c r="M32" s="89">
        <v>4550</v>
      </c>
      <c r="N32" s="90">
        <v>5700</v>
      </c>
      <c r="O32" s="91">
        <v>7350</v>
      </c>
      <c r="P32" s="89">
        <v>4550</v>
      </c>
      <c r="Q32" s="90">
        <v>5700</v>
      </c>
      <c r="R32" s="91">
        <v>7350</v>
      </c>
      <c r="S32" s="89">
        <v>4550</v>
      </c>
      <c r="T32" s="90">
        <v>5700</v>
      </c>
      <c r="U32" s="91">
        <v>7350</v>
      </c>
      <c r="V32" s="89">
        <v>4550</v>
      </c>
      <c r="W32" s="90">
        <v>5700</v>
      </c>
      <c r="X32" s="91">
        <v>7350</v>
      </c>
      <c r="Y32" s="89">
        <v>4550</v>
      </c>
      <c r="Z32" s="90">
        <v>5700</v>
      </c>
      <c r="AA32" s="91">
        <v>7350</v>
      </c>
      <c r="AB32" s="89">
        <v>3600</v>
      </c>
      <c r="AC32" s="90">
        <v>4500</v>
      </c>
      <c r="AD32" s="91">
        <v>5800</v>
      </c>
      <c r="AE32" s="89" t="s">
        <v>93</v>
      </c>
      <c r="AF32" s="90" t="s">
        <v>93</v>
      </c>
      <c r="AG32" s="91" t="s">
        <v>93</v>
      </c>
      <c r="AH32" s="89" t="s">
        <v>93</v>
      </c>
      <c r="AI32" s="90" t="s">
        <v>93</v>
      </c>
      <c r="AJ32" s="91" t="s">
        <v>93</v>
      </c>
      <c r="AK32" s="89" t="s">
        <v>93</v>
      </c>
      <c r="AL32" s="90" t="s">
        <v>93</v>
      </c>
      <c r="AM32" s="91" t="s">
        <v>93</v>
      </c>
      <c r="AN32" s="89" t="s">
        <v>93</v>
      </c>
      <c r="AO32" s="90" t="s">
        <v>93</v>
      </c>
      <c r="AP32" s="91" t="s">
        <v>93</v>
      </c>
      <c r="AQ32" s="89" t="s">
        <v>93</v>
      </c>
      <c r="AR32" s="90" t="s">
        <v>93</v>
      </c>
      <c r="AS32" s="91" t="s">
        <v>93</v>
      </c>
      <c r="AT32" s="89" t="s">
        <v>93</v>
      </c>
      <c r="AU32" s="90" t="s">
        <v>93</v>
      </c>
      <c r="AV32" s="91" t="s">
        <v>93</v>
      </c>
      <c r="AW32" s="89" t="s">
        <v>93</v>
      </c>
      <c r="AX32" s="90" t="s">
        <v>93</v>
      </c>
      <c r="AY32" s="91" t="s">
        <v>93</v>
      </c>
      <c r="AZ32" s="89" t="s">
        <v>93</v>
      </c>
      <c r="BA32" s="90" t="s">
        <v>93</v>
      </c>
      <c r="BB32" s="91" t="s">
        <v>93</v>
      </c>
      <c r="BC32" s="89" t="s">
        <v>93</v>
      </c>
      <c r="BD32" s="90" t="s">
        <v>93</v>
      </c>
      <c r="BE32" s="91" t="s">
        <v>93</v>
      </c>
    </row>
    <row r="33" spans="1:57" x14ac:dyDescent="0.25">
      <c r="A33" s="793" t="s">
        <v>184</v>
      </c>
      <c r="B33" s="261" t="s">
        <v>185</v>
      </c>
      <c r="C33" s="367" t="s">
        <v>11</v>
      </c>
      <c r="D33" s="159">
        <f t="shared" si="4"/>
        <v>15700</v>
      </c>
      <c r="F33" s="99">
        <f t="shared" si="0"/>
        <v>21</v>
      </c>
      <c r="G33" s="41">
        <f t="shared" si="1"/>
        <v>10528.571428571429</v>
      </c>
      <c r="H33" s="173">
        <f t="shared" si="2"/>
        <v>13714.285714285714</v>
      </c>
      <c r="I33" s="174">
        <f t="shared" si="3"/>
        <v>17685.714285714286</v>
      </c>
      <c r="J33" s="41">
        <v>10750</v>
      </c>
      <c r="K33" s="42">
        <v>14000</v>
      </c>
      <c r="L33" s="43">
        <v>18050</v>
      </c>
      <c r="M33" s="41">
        <v>10750</v>
      </c>
      <c r="N33" s="42">
        <v>14000</v>
      </c>
      <c r="O33" s="43">
        <v>18050</v>
      </c>
      <c r="P33" s="41">
        <v>11500</v>
      </c>
      <c r="Q33" s="42">
        <v>15000</v>
      </c>
      <c r="R33" s="43">
        <v>19350</v>
      </c>
      <c r="S33" s="41">
        <v>10750</v>
      </c>
      <c r="T33" s="42">
        <v>14000</v>
      </c>
      <c r="U33" s="43">
        <v>18050</v>
      </c>
      <c r="V33" s="41">
        <v>10750</v>
      </c>
      <c r="W33" s="42">
        <v>14000</v>
      </c>
      <c r="X33" s="43">
        <v>18050</v>
      </c>
      <c r="Y33" s="41">
        <v>10750</v>
      </c>
      <c r="Z33" s="42">
        <v>14000</v>
      </c>
      <c r="AA33" s="43">
        <v>18050</v>
      </c>
      <c r="AB33" s="41">
        <v>8450</v>
      </c>
      <c r="AC33" s="42">
        <v>11000</v>
      </c>
      <c r="AD33" s="43">
        <v>14200</v>
      </c>
      <c r="AE33" s="41" t="s">
        <v>93</v>
      </c>
      <c r="AF33" s="42" t="s">
        <v>93</v>
      </c>
      <c r="AG33" s="43" t="s">
        <v>93</v>
      </c>
      <c r="AH33" s="41" t="s">
        <v>93</v>
      </c>
      <c r="AI33" s="42" t="s">
        <v>93</v>
      </c>
      <c r="AJ33" s="43" t="s">
        <v>93</v>
      </c>
      <c r="AK33" s="41" t="s">
        <v>93</v>
      </c>
      <c r="AL33" s="42" t="s">
        <v>93</v>
      </c>
      <c r="AM33" s="43" t="s">
        <v>93</v>
      </c>
      <c r="AN33" s="41" t="s">
        <v>93</v>
      </c>
      <c r="AO33" s="42" t="s">
        <v>93</v>
      </c>
      <c r="AP33" s="43" t="s">
        <v>93</v>
      </c>
      <c r="AQ33" s="41" t="s">
        <v>93</v>
      </c>
      <c r="AR33" s="42" t="s">
        <v>93</v>
      </c>
      <c r="AS33" s="43" t="s">
        <v>93</v>
      </c>
      <c r="AT33" s="41" t="s">
        <v>93</v>
      </c>
      <c r="AU33" s="42" t="s">
        <v>93</v>
      </c>
      <c r="AV33" s="43" t="s">
        <v>93</v>
      </c>
      <c r="AW33" s="41" t="s">
        <v>93</v>
      </c>
      <c r="AX33" s="42" t="s">
        <v>93</v>
      </c>
      <c r="AY33" s="43" t="s">
        <v>93</v>
      </c>
      <c r="AZ33" s="41" t="s">
        <v>93</v>
      </c>
      <c r="BA33" s="42" t="s">
        <v>93</v>
      </c>
      <c r="BB33" s="43" t="s">
        <v>93</v>
      </c>
      <c r="BC33" s="41" t="s">
        <v>93</v>
      </c>
      <c r="BD33" s="42" t="s">
        <v>93</v>
      </c>
      <c r="BE33" s="43" t="s">
        <v>93</v>
      </c>
    </row>
    <row r="34" spans="1:57" x14ac:dyDescent="0.25">
      <c r="A34" s="811"/>
      <c r="B34" s="79" t="s">
        <v>186</v>
      </c>
      <c r="C34" s="95" t="s">
        <v>11</v>
      </c>
      <c r="D34" s="155">
        <f t="shared" si="4"/>
        <v>10317.1875</v>
      </c>
      <c r="F34" s="84">
        <f t="shared" si="0"/>
        <v>48</v>
      </c>
      <c r="G34" s="50">
        <f t="shared" si="1"/>
        <v>6937.5</v>
      </c>
      <c r="H34" s="165">
        <f t="shared" si="2"/>
        <v>9003.125</v>
      </c>
      <c r="I34" s="166">
        <f t="shared" si="3"/>
        <v>11631.25</v>
      </c>
      <c r="J34" s="50">
        <v>9250</v>
      </c>
      <c r="K34" s="51">
        <v>12000</v>
      </c>
      <c r="L34" s="52">
        <v>15500</v>
      </c>
      <c r="M34" s="50">
        <v>9250</v>
      </c>
      <c r="N34" s="51">
        <v>12000</v>
      </c>
      <c r="O34" s="52">
        <v>15500</v>
      </c>
      <c r="P34" s="50">
        <v>8450</v>
      </c>
      <c r="Q34" s="51">
        <v>11000</v>
      </c>
      <c r="R34" s="52">
        <v>14150</v>
      </c>
      <c r="S34" s="50">
        <v>9250</v>
      </c>
      <c r="T34" s="51">
        <v>12000</v>
      </c>
      <c r="U34" s="52">
        <v>15500</v>
      </c>
      <c r="V34" s="50">
        <v>9250</v>
      </c>
      <c r="W34" s="51">
        <v>12000</v>
      </c>
      <c r="X34" s="52">
        <v>15500</v>
      </c>
      <c r="Y34" s="50">
        <v>9250</v>
      </c>
      <c r="Z34" s="51">
        <v>12000</v>
      </c>
      <c r="AA34" s="52">
        <v>15500</v>
      </c>
      <c r="AB34" s="50">
        <v>7700</v>
      </c>
      <c r="AC34" s="51">
        <v>10000</v>
      </c>
      <c r="AD34" s="52">
        <v>12900</v>
      </c>
      <c r="AE34" s="50">
        <v>5650</v>
      </c>
      <c r="AF34" s="51">
        <v>7350</v>
      </c>
      <c r="AG34" s="52">
        <v>9500</v>
      </c>
      <c r="AH34" s="50">
        <v>5900</v>
      </c>
      <c r="AI34" s="51">
        <v>7650</v>
      </c>
      <c r="AJ34" s="52">
        <v>9900</v>
      </c>
      <c r="AK34" s="50">
        <v>8650</v>
      </c>
      <c r="AL34" s="51">
        <v>11200</v>
      </c>
      <c r="AM34" s="52">
        <v>14450</v>
      </c>
      <c r="AN34" s="50">
        <v>5200</v>
      </c>
      <c r="AO34" s="51">
        <v>6750</v>
      </c>
      <c r="AP34" s="52">
        <v>8700</v>
      </c>
      <c r="AQ34" s="50">
        <v>6500</v>
      </c>
      <c r="AR34" s="51">
        <v>8400</v>
      </c>
      <c r="AS34" s="52">
        <v>10900</v>
      </c>
      <c r="AT34" s="50">
        <v>4200</v>
      </c>
      <c r="AU34" s="51">
        <v>5450</v>
      </c>
      <c r="AV34" s="52">
        <v>7050</v>
      </c>
      <c r="AW34" s="50">
        <v>3900</v>
      </c>
      <c r="AX34" s="51">
        <v>5050</v>
      </c>
      <c r="AY34" s="52">
        <v>6550</v>
      </c>
      <c r="AZ34" s="50">
        <v>4300</v>
      </c>
      <c r="BA34" s="51">
        <v>5600</v>
      </c>
      <c r="BB34" s="52">
        <v>7250</v>
      </c>
      <c r="BC34" s="50">
        <v>4300</v>
      </c>
      <c r="BD34" s="51">
        <v>5600</v>
      </c>
      <c r="BE34" s="52">
        <v>7250</v>
      </c>
    </row>
    <row r="35" spans="1:57" x14ac:dyDescent="0.25">
      <c r="A35" s="811"/>
      <c r="B35" s="80" t="s">
        <v>187</v>
      </c>
      <c r="C35" s="365" t="s">
        <v>11</v>
      </c>
      <c r="D35" s="157">
        <f t="shared" si="4"/>
        <v>14472.222222222223</v>
      </c>
      <c r="F35" s="86">
        <f t="shared" si="0"/>
        <v>27</v>
      </c>
      <c r="G35" s="44">
        <f t="shared" si="1"/>
        <v>9722.2222222222226</v>
      </c>
      <c r="H35" s="171">
        <f t="shared" si="2"/>
        <v>12644.444444444445</v>
      </c>
      <c r="I35" s="172">
        <f t="shared" si="3"/>
        <v>16300</v>
      </c>
      <c r="J35" s="44">
        <v>10000</v>
      </c>
      <c r="K35" s="45">
        <v>13000</v>
      </c>
      <c r="L35" s="46">
        <v>16750</v>
      </c>
      <c r="M35" s="44">
        <v>10000</v>
      </c>
      <c r="N35" s="45">
        <v>13000</v>
      </c>
      <c r="O35" s="46">
        <v>16750</v>
      </c>
      <c r="P35" s="44">
        <v>10000</v>
      </c>
      <c r="Q35" s="45">
        <v>13000</v>
      </c>
      <c r="R35" s="46">
        <v>16750</v>
      </c>
      <c r="S35" s="44">
        <v>10000</v>
      </c>
      <c r="T35" s="45">
        <v>13000</v>
      </c>
      <c r="U35" s="46">
        <v>16750</v>
      </c>
      <c r="V35" s="44">
        <v>10000</v>
      </c>
      <c r="W35" s="45">
        <v>13000</v>
      </c>
      <c r="X35" s="46">
        <v>16750</v>
      </c>
      <c r="Y35" s="44">
        <v>10000</v>
      </c>
      <c r="Z35" s="45">
        <v>13000</v>
      </c>
      <c r="AA35" s="46">
        <v>16750</v>
      </c>
      <c r="AB35" s="44">
        <v>7300</v>
      </c>
      <c r="AC35" s="45">
        <v>9500</v>
      </c>
      <c r="AD35" s="46">
        <v>12250</v>
      </c>
      <c r="AE35" s="44">
        <v>12050</v>
      </c>
      <c r="AF35" s="45">
        <v>15700</v>
      </c>
      <c r="AG35" s="46">
        <v>20250</v>
      </c>
      <c r="AH35" s="44" t="s">
        <v>93</v>
      </c>
      <c r="AI35" s="45" t="s">
        <v>93</v>
      </c>
      <c r="AJ35" s="46" t="s">
        <v>93</v>
      </c>
      <c r="AK35" s="44">
        <v>8150</v>
      </c>
      <c r="AL35" s="45">
        <v>10600</v>
      </c>
      <c r="AM35" s="46">
        <v>13700</v>
      </c>
      <c r="AN35" s="44" t="s">
        <v>93</v>
      </c>
      <c r="AO35" s="45" t="s">
        <v>93</v>
      </c>
      <c r="AP35" s="46" t="s">
        <v>93</v>
      </c>
      <c r="AQ35" s="44" t="s">
        <v>93</v>
      </c>
      <c r="AR35" s="45" t="s">
        <v>93</v>
      </c>
      <c r="AS35" s="46" t="s">
        <v>93</v>
      </c>
      <c r="AT35" s="44" t="s">
        <v>93</v>
      </c>
      <c r="AU35" s="45" t="s">
        <v>93</v>
      </c>
      <c r="AV35" s="46" t="s">
        <v>93</v>
      </c>
      <c r="AW35" s="44" t="s">
        <v>93</v>
      </c>
      <c r="AX35" s="45" t="s">
        <v>93</v>
      </c>
      <c r="AY35" s="46" t="s">
        <v>93</v>
      </c>
      <c r="AZ35" s="44" t="s">
        <v>93</v>
      </c>
      <c r="BA35" s="45" t="s">
        <v>93</v>
      </c>
      <c r="BB35" s="46" t="s">
        <v>93</v>
      </c>
      <c r="BC35" s="44" t="s">
        <v>93</v>
      </c>
      <c r="BD35" s="45" t="s">
        <v>93</v>
      </c>
      <c r="BE35" s="46" t="s">
        <v>93</v>
      </c>
    </row>
    <row r="36" spans="1:57" x14ac:dyDescent="0.25">
      <c r="A36" s="811"/>
      <c r="B36" s="79" t="s">
        <v>188</v>
      </c>
      <c r="C36" s="95" t="s">
        <v>11</v>
      </c>
      <c r="D36" s="155">
        <f t="shared" si="4"/>
        <v>9986.1111111111113</v>
      </c>
      <c r="F36" s="84">
        <f t="shared" si="0"/>
        <v>27</v>
      </c>
      <c r="G36" s="50">
        <f t="shared" si="1"/>
        <v>6694.4444444444443</v>
      </c>
      <c r="H36" s="165">
        <f t="shared" si="2"/>
        <v>8744.4444444444453</v>
      </c>
      <c r="I36" s="166">
        <f t="shared" si="3"/>
        <v>11227.777777777777</v>
      </c>
      <c r="J36" s="50">
        <v>6900</v>
      </c>
      <c r="K36" s="51">
        <v>9000</v>
      </c>
      <c r="L36" s="52">
        <v>11550</v>
      </c>
      <c r="M36" s="50">
        <v>6900</v>
      </c>
      <c r="N36" s="51">
        <v>9000</v>
      </c>
      <c r="O36" s="52">
        <v>11550</v>
      </c>
      <c r="P36" s="50">
        <v>6900</v>
      </c>
      <c r="Q36" s="51">
        <v>9000</v>
      </c>
      <c r="R36" s="52">
        <v>11550</v>
      </c>
      <c r="S36" s="50">
        <v>6900</v>
      </c>
      <c r="T36" s="51">
        <v>9000</v>
      </c>
      <c r="U36" s="52">
        <v>11550</v>
      </c>
      <c r="V36" s="50">
        <v>6900</v>
      </c>
      <c r="W36" s="51">
        <v>9000</v>
      </c>
      <c r="X36" s="52">
        <v>11550</v>
      </c>
      <c r="Y36" s="50">
        <v>6900</v>
      </c>
      <c r="Z36" s="51">
        <v>9000</v>
      </c>
      <c r="AA36" s="52">
        <v>11550</v>
      </c>
      <c r="AB36" s="50">
        <v>4950</v>
      </c>
      <c r="AC36" s="51">
        <v>6500</v>
      </c>
      <c r="AD36" s="52">
        <v>8350</v>
      </c>
      <c r="AE36" s="50">
        <v>8300</v>
      </c>
      <c r="AF36" s="51">
        <v>10850</v>
      </c>
      <c r="AG36" s="52">
        <v>13950</v>
      </c>
      <c r="AH36" s="50" t="s">
        <v>93</v>
      </c>
      <c r="AI36" s="51" t="s">
        <v>93</v>
      </c>
      <c r="AJ36" s="52" t="s">
        <v>93</v>
      </c>
      <c r="AK36" s="50">
        <v>5600</v>
      </c>
      <c r="AL36" s="51">
        <v>7350</v>
      </c>
      <c r="AM36" s="52">
        <v>9450</v>
      </c>
      <c r="AN36" s="50" t="s">
        <v>93</v>
      </c>
      <c r="AO36" s="51" t="s">
        <v>93</v>
      </c>
      <c r="AP36" s="52" t="s">
        <v>93</v>
      </c>
      <c r="AQ36" s="50" t="s">
        <v>93</v>
      </c>
      <c r="AR36" s="51" t="s">
        <v>93</v>
      </c>
      <c r="AS36" s="52" t="s">
        <v>93</v>
      </c>
      <c r="AT36" s="50" t="s">
        <v>93</v>
      </c>
      <c r="AU36" s="51" t="s">
        <v>93</v>
      </c>
      <c r="AV36" s="52" t="s">
        <v>93</v>
      </c>
      <c r="AW36" s="50" t="s">
        <v>93</v>
      </c>
      <c r="AX36" s="51" t="s">
        <v>93</v>
      </c>
      <c r="AY36" s="52" t="s">
        <v>93</v>
      </c>
      <c r="AZ36" s="50" t="s">
        <v>93</v>
      </c>
      <c r="BA36" s="51" t="s">
        <v>93</v>
      </c>
      <c r="BB36" s="52" t="s">
        <v>93</v>
      </c>
      <c r="BC36" s="50" t="s">
        <v>93</v>
      </c>
      <c r="BD36" s="51" t="s">
        <v>93</v>
      </c>
      <c r="BE36" s="52" t="s">
        <v>93</v>
      </c>
    </row>
    <row r="37" spans="1:57" x14ac:dyDescent="0.25">
      <c r="A37" s="811"/>
      <c r="B37" s="80" t="s">
        <v>189</v>
      </c>
      <c r="C37" s="365" t="s">
        <v>11</v>
      </c>
      <c r="D37" s="157">
        <f t="shared" si="4"/>
        <v>7025</v>
      </c>
      <c r="F37" s="86">
        <f t="shared" si="0"/>
        <v>27</v>
      </c>
      <c r="G37" s="44">
        <f t="shared" si="1"/>
        <v>4944.4444444444443</v>
      </c>
      <c r="H37" s="171">
        <f t="shared" si="2"/>
        <v>6200</v>
      </c>
      <c r="I37" s="172">
        <f t="shared" si="3"/>
        <v>7850</v>
      </c>
      <c r="J37" s="44">
        <v>5100</v>
      </c>
      <c r="K37" s="45">
        <v>6400</v>
      </c>
      <c r="L37" s="46">
        <v>8100</v>
      </c>
      <c r="M37" s="44">
        <v>5100</v>
      </c>
      <c r="N37" s="45">
        <v>6400</v>
      </c>
      <c r="O37" s="46">
        <v>8100</v>
      </c>
      <c r="P37" s="44">
        <v>5100</v>
      </c>
      <c r="Q37" s="45">
        <v>6400</v>
      </c>
      <c r="R37" s="46">
        <v>8100</v>
      </c>
      <c r="S37" s="44">
        <v>5100</v>
      </c>
      <c r="T37" s="45">
        <v>6400</v>
      </c>
      <c r="U37" s="46">
        <v>8100</v>
      </c>
      <c r="V37" s="44">
        <v>5100</v>
      </c>
      <c r="W37" s="45">
        <v>6400</v>
      </c>
      <c r="X37" s="46">
        <v>8100</v>
      </c>
      <c r="Y37" s="44">
        <v>5100</v>
      </c>
      <c r="Z37" s="45">
        <v>6400</v>
      </c>
      <c r="AA37" s="46">
        <v>8100</v>
      </c>
      <c r="AB37" s="44">
        <v>3600</v>
      </c>
      <c r="AC37" s="45">
        <v>4500</v>
      </c>
      <c r="AD37" s="46">
        <v>5700</v>
      </c>
      <c r="AE37" s="44">
        <v>6150</v>
      </c>
      <c r="AF37" s="45">
        <v>7700</v>
      </c>
      <c r="AG37" s="46">
        <v>9750</v>
      </c>
      <c r="AH37" s="44" t="s">
        <v>93</v>
      </c>
      <c r="AI37" s="45" t="s">
        <v>93</v>
      </c>
      <c r="AJ37" s="46" t="s">
        <v>93</v>
      </c>
      <c r="AK37" s="44">
        <v>4150</v>
      </c>
      <c r="AL37" s="45">
        <v>5200</v>
      </c>
      <c r="AM37" s="46">
        <v>6600</v>
      </c>
      <c r="AN37" s="44" t="s">
        <v>93</v>
      </c>
      <c r="AO37" s="45" t="s">
        <v>93</v>
      </c>
      <c r="AP37" s="46" t="s">
        <v>93</v>
      </c>
      <c r="AQ37" s="44" t="s">
        <v>93</v>
      </c>
      <c r="AR37" s="45" t="s">
        <v>93</v>
      </c>
      <c r="AS37" s="46" t="s">
        <v>93</v>
      </c>
      <c r="AT37" s="44" t="s">
        <v>93</v>
      </c>
      <c r="AU37" s="45" t="s">
        <v>93</v>
      </c>
      <c r="AV37" s="46" t="s">
        <v>93</v>
      </c>
      <c r="AW37" s="44" t="s">
        <v>93</v>
      </c>
      <c r="AX37" s="45" t="s">
        <v>93</v>
      </c>
      <c r="AY37" s="46" t="s">
        <v>93</v>
      </c>
      <c r="AZ37" s="44" t="s">
        <v>93</v>
      </c>
      <c r="BA37" s="45" t="s">
        <v>93</v>
      </c>
      <c r="BB37" s="46" t="s">
        <v>93</v>
      </c>
      <c r="BC37" s="44" t="s">
        <v>93</v>
      </c>
      <c r="BD37" s="45" t="s">
        <v>93</v>
      </c>
      <c r="BE37" s="46" t="s">
        <v>93</v>
      </c>
    </row>
    <row r="38" spans="1:57" x14ac:dyDescent="0.25">
      <c r="A38" s="811"/>
      <c r="B38" s="79" t="s">
        <v>95</v>
      </c>
      <c r="C38" s="95" t="s">
        <v>11</v>
      </c>
      <c r="D38" s="155">
        <f t="shared" si="4"/>
        <v>17753.571428571428</v>
      </c>
      <c r="F38" s="84">
        <f t="shared" si="0"/>
        <v>21</v>
      </c>
      <c r="G38" s="50">
        <f t="shared" si="1"/>
        <v>11914.285714285714</v>
      </c>
      <c r="H38" s="165">
        <f t="shared" si="2"/>
        <v>15500</v>
      </c>
      <c r="I38" s="166">
        <f t="shared" si="3"/>
        <v>20007.142857142859</v>
      </c>
      <c r="J38" s="50">
        <v>12300</v>
      </c>
      <c r="K38" s="51">
        <v>16000</v>
      </c>
      <c r="L38" s="52">
        <v>20650</v>
      </c>
      <c r="M38" s="50">
        <v>12300</v>
      </c>
      <c r="N38" s="51">
        <v>16000</v>
      </c>
      <c r="O38" s="52">
        <v>20650</v>
      </c>
      <c r="P38" s="50">
        <v>12300</v>
      </c>
      <c r="Q38" s="51">
        <v>16000</v>
      </c>
      <c r="R38" s="52">
        <v>20650</v>
      </c>
      <c r="S38" s="50">
        <v>12300</v>
      </c>
      <c r="T38" s="51">
        <v>16000</v>
      </c>
      <c r="U38" s="52">
        <v>20650</v>
      </c>
      <c r="V38" s="50">
        <v>12300</v>
      </c>
      <c r="W38" s="51">
        <v>16000</v>
      </c>
      <c r="X38" s="52">
        <v>20650</v>
      </c>
      <c r="Y38" s="50">
        <v>12300</v>
      </c>
      <c r="Z38" s="51">
        <v>16000</v>
      </c>
      <c r="AA38" s="52">
        <v>20650</v>
      </c>
      <c r="AB38" s="50">
        <v>9600</v>
      </c>
      <c r="AC38" s="51">
        <v>12500</v>
      </c>
      <c r="AD38" s="52">
        <v>16150</v>
      </c>
      <c r="AE38" s="50" t="s">
        <v>93</v>
      </c>
      <c r="AF38" s="51" t="s">
        <v>93</v>
      </c>
      <c r="AG38" s="52" t="s">
        <v>93</v>
      </c>
      <c r="AH38" s="50" t="s">
        <v>93</v>
      </c>
      <c r="AI38" s="51" t="s">
        <v>93</v>
      </c>
      <c r="AJ38" s="52" t="s">
        <v>93</v>
      </c>
      <c r="AK38" s="50" t="s">
        <v>93</v>
      </c>
      <c r="AL38" s="51" t="s">
        <v>93</v>
      </c>
      <c r="AM38" s="52" t="s">
        <v>93</v>
      </c>
      <c r="AN38" s="50" t="s">
        <v>93</v>
      </c>
      <c r="AO38" s="51" t="s">
        <v>93</v>
      </c>
      <c r="AP38" s="52" t="s">
        <v>93</v>
      </c>
      <c r="AQ38" s="50" t="s">
        <v>93</v>
      </c>
      <c r="AR38" s="51" t="s">
        <v>93</v>
      </c>
      <c r="AS38" s="52" t="s">
        <v>93</v>
      </c>
      <c r="AT38" s="50" t="s">
        <v>93</v>
      </c>
      <c r="AU38" s="51" t="s">
        <v>93</v>
      </c>
      <c r="AV38" s="52" t="s">
        <v>93</v>
      </c>
      <c r="AW38" s="50" t="s">
        <v>93</v>
      </c>
      <c r="AX38" s="51" t="s">
        <v>93</v>
      </c>
      <c r="AY38" s="52" t="s">
        <v>93</v>
      </c>
      <c r="AZ38" s="50" t="s">
        <v>93</v>
      </c>
      <c r="BA38" s="51" t="s">
        <v>93</v>
      </c>
      <c r="BB38" s="52" t="s">
        <v>93</v>
      </c>
      <c r="BC38" s="50" t="s">
        <v>93</v>
      </c>
      <c r="BD38" s="51" t="s">
        <v>93</v>
      </c>
      <c r="BE38" s="52" t="s">
        <v>93</v>
      </c>
    </row>
    <row r="39" spans="1:57" ht="15.75" thickBot="1" x14ac:dyDescent="0.3">
      <c r="A39" s="794"/>
      <c r="B39" s="484" t="s">
        <v>124</v>
      </c>
      <c r="C39" s="368" t="s">
        <v>586</v>
      </c>
      <c r="D39" s="160">
        <f>AVERAGE(H39,I39)</f>
        <v>14401.785714285714</v>
      </c>
      <c r="F39" s="100">
        <f t="shared" si="0"/>
        <v>42</v>
      </c>
      <c r="G39" s="47">
        <f t="shared" si="1"/>
        <v>9692.8571428571431</v>
      </c>
      <c r="H39" s="175">
        <f t="shared" si="2"/>
        <v>12575</v>
      </c>
      <c r="I39" s="176">
        <f t="shared" si="3"/>
        <v>16228.571428571429</v>
      </c>
      <c r="J39" s="47">
        <v>12350</v>
      </c>
      <c r="K39" s="48">
        <v>16000</v>
      </c>
      <c r="L39" s="49">
        <v>20650</v>
      </c>
      <c r="M39" s="47">
        <v>12350</v>
      </c>
      <c r="N39" s="48">
        <v>16000</v>
      </c>
      <c r="O39" s="49">
        <v>20650</v>
      </c>
      <c r="P39" s="47">
        <v>11500</v>
      </c>
      <c r="Q39" s="48">
        <v>15000</v>
      </c>
      <c r="R39" s="49">
        <v>19300</v>
      </c>
      <c r="S39" s="47">
        <v>12350</v>
      </c>
      <c r="T39" s="48">
        <v>16000</v>
      </c>
      <c r="U39" s="49">
        <v>20650</v>
      </c>
      <c r="V39" s="47">
        <v>12350</v>
      </c>
      <c r="W39" s="48">
        <v>16000</v>
      </c>
      <c r="X39" s="49">
        <v>20650</v>
      </c>
      <c r="Y39" s="47">
        <v>12350</v>
      </c>
      <c r="Z39" s="48">
        <v>16000</v>
      </c>
      <c r="AA39" s="49">
        <v>20650</v>
      </c>
      <c r="AB39" s="47">
        <v>8850</v>
      </c>
      <c r="AC39" s="48">
        <v>11500</v>
      </c>
      <c r="AD39" s="49">
        <v>14850</v>
      </c>
      <c r="AE39" s="47">
        <v>8500</v>
      </c>
      <c r="AF39" s="48">
        <v>11050</v>
      </c>
      <c r="AG39" s="49">
        <v>14250</v>
      </c>
      <c r="AH39" s="47">
        <v>9300</v>
      </c>
      <c r="AI39" s="48">
        <v>12050</v>
      </c>
      <c r="AJ39" s="49">
        <v>15550</v>
      </c>
      <c r="AK39" s="47">
        <v>8350</v>
      </c>
      <c r="AL39" s="48">
        <v>10800</v>
      </c>
      <c r="AM39" s="49">
        <v>13950</v>
      </c>
      <c r="AN39" s="47">
        <v>7850</v>
      </c>
      <c r="AO39" s="48">
        <v>10150</v>
      </c>
      <c r="AP39" s="49">
        <v>13100</v>
      </c>
      <c r="AQ39" s="47" t="s">
        <v>93</v>
      </c>
      <c r="AR39" s="48" t="s">
        <v>93</v>
      </c>
      <c r="AS39" s="49" t="s">
        <v>93</v>
      </c>
      <c r="AT39" s="47" t="s">
        <v>93</v>
      </c>
      <c r="AU39" s="48" t="s">
        <v>93</v>
      </c>
      <c r="AV39" s="49" t="s">
        <v>93</v>
      </c>
      <c r="AW39" s="47">
        <v>6700</v>
      </c>
      <c r="AX39" s="48">
        <v>8700</v>
      </c>
      <c r="AY39" s="49">
        <v>11250</v>
      </c>
      <c r="AZ39" s="47">
        <v>6450</v>
      </c>
      <c r="BA39" s="48">
        <v>8400</v>
      </c>
      <c r="BB39" s="49">
        <v>10850</v>
      </c>
      <c r="BC39" s="47">
        <v>6450</v>
      </c>
      <c r="BD39" s="48">
        <v>8400</v>
      </c>
      <c r="BE39" s="49">
        <v>10850</v>
      </c>
    </row>
    <row r="40" spans="1:57" x14ac:dyDescent="0.25">
      <c r="A40" s="793" t="s">
        <v>190</v>
      </c>
      <c r="B40" s="263" t="s">
        <v>191</v>
      </c>
      <c r="C40" s="369" t="s">
        <v>11</v>
      </c>
      <c r="D40" s="161">
        <f t="shared" si="4"/>
        <v>18491.666666666668</v>
      </c>
      <c r="F40" s="101">
        <f t="shared" si="0"/>
        <v>27</v>
      </c>
      <c r="G40" s="102">
        <f t="shared" si="1"/>
        <v>12433.333333333334</v>
      </c>
      <c r="H40" s="177">
        <f t="shared" si="2"/>
        <v>16144.444444444445</v>
      </c>
      <c r="I40" s="178">
        <f t="shared" si="3"/>
        <v>20838.888888888891</v>
      </c>
      <c r="J40" s="102">
        <v>13100</v>
      </c>
      <c r="K40" s="92">
        <v>17000</v>
      </c>
      <c r="L40" s="93">
        <v>21950</v>
      </c>
      <c r="M40" s="102">
        <v>13100</v>
      </c>
      <c r="N40" s="92">
        <v>17000</v>
      </c>
      <c r="O40" s="93">
        <v>21950</v>
      </c>
      <c r="P40" s="102">
        <v>13100</v>
      </c>
      <c r="Q40" s="92">
        <v>17000</v>
      </c>
      <c r="R40" s="93">
        <v>21950</v>
      </c>
      <c r="S40" s="102">
        <v>13100</v>
      </c>
      <c r="T40" s="92">
        <v>17000</v>
      </c>
      <c r="U40" s="93">
        <v>21950</v>
      </c>
      <c r="V40" s="102">
        <v>13100</v>
      </c>
      <c r="W40" s="92">
        <v>17000</v>
      </c>
      <c r="X40" s="93">
        <v>21950</v>
      </c>
      <c r="Y40" s="102">
        <v>13100</v>
      </c>
      <c r="Z40" s="92">
        <v>17000</v>
      </c>
      <c r="AA40" s="93">
        <v>21950</v>
      </c>
      <c r="AB40" s="102">
        <v>11900</v>
      </c>
      <c r="AC40" s="92">
        <v>15500</v>
      </c>
      <c r="AD40" s="93">
        <v>20000</v>
      </c>
      <c r="AE40" s="102">
        <v>9200</v>
      </c>
      <c r="AF40" s="92">
        <v>12000</v>
      </c>
      <c r="AG40" s="93">
        <v>15450</v>
      </c>
      <c r="AH40" s="102" t="s">
        <v>93</v>
      </c>
      <c r="AI40" s="92" t="s">
        <v>93</v>
      </c>
      <c r="AJ40" s="93" t="s">
        <v>93</v>
      </c>
      <c r="AK40" s="102">
        <v>12200</v>
      </c>
      <c r="AL40" s="92">
        <v>15800</v>
      </c>
      <c r="AM40" s="93">
        <v>20400</v>
      </c>
      <c r="AN40" s="102" t="s">
        <v>93</v>
      </c>
      <c r="AO40" s="92" t="s">
        <v>93</v>
      </c>
      <c r="AP40" s="93" t="s">
        <v>93</v>
      </c>
      <c r="AQ40" s="102" t="s">
        <v>93</v>
      </c>
      <c r="AR40" s="92" t="s">
        <v>93</v>
      </c>
      <c r="AS40" s="93" t="s">
        <v>93</v>
      </c>
      <c r="AT40" s="102" t="s">
        <v>93</v>
      </c>
      <c r="AU40" s="92" t="s">
        <v>93</v>
      </c>
      <c r="AV40" s="93" t="s">
        <v>93</v>
      </c>
      <c r="AW40" s="102" t="s">
        <v>93</v>
      </c>
      <c r="AX40" s="92" t="s">
        <v>93</v>
      </c>
      <c r="AY40" s="93" t="s">
        <v>93</v>
      </c>
      <c r="AZ40" s="102" t="s">
        <v>93</v>
      </c>
      <c r="BA40" s="92" t="s">
        <v>93</v>
      </c>
      <c r="BB40" s="93" t="s">
        <v>93</v>
      </c>
      <c r="BC40" s="102" t="s">
        <v>93</v>
      </c>
      <c r="BD40" s="92" t="s">
        <v>93</v>
      </c>
      <c r="BE40" s="93" t="s">
        <v>93</v>
      </c>
    </row>
    <row r="41" spans="1:57" x14ac:dyDescent="0.25">
      <c r="A41" s="811"/>
      <c r="B41" s="262" t="s">
        <v>192</v>
      </c>
      <c r="C41" s="370" t="s">
        <v>11</v>
      </c>
      <c r="D41" s="157">
        <f t="shared" si="4"/>
        <v>15841.666666666668</v>
      </c>
      <c r="F41" s="86">
        <f t="shared" si="0"/>
        <v>27</v>
      </c>
      <c r="G41" s="44">
        <f t="shared" si="1"/>
        <v>10661.111111111111</v>
      </c>
      <c r="H41" s="171">
        <f t="shared" si="2"/>
        <v>13833.333333333334</v>
      </c>
      <c r="I41" s="172">
        <f t="shared" si="3"/>
        <v>17850</v>
      </c>
      <c r="J41" s="44">
        <v>11550</v>
      </c>
      <c r="K41" s="45">
        <v>15000</v>
      </c>
      <c r="L41" s="46">
        <v>19350</v>
      </c>
      <c r="M41" s="44">
        <v>11550</v>
      </c>
      <c r="N41" s="45">
        <v>15000</v>
      </c>
      <c r="O41" s="46">
        <v>19350</v>
      </c>
      <c r="P41" s="44">
        <v>10800</v>
      </c>
      <c r="Q41" s="45">
        <v>14000</v>
      </c>
      <c r="R41" s="46">
        <v>18050</v>
      </c>
      <c r="S41" s="44">
        <v>11550</v>
      </c>
      <c r="T41" s="45">
        <v>15000</v>
      </c>
      <c r="U41" s="46">
        <v>19350</v>
      </c>
      <c r="V41" s="44">
        <v>11550</v>
      </c>
      <c r="W41" s="45">
        <v>15000</v>
      </c>
      <c r="X41" s="46">
        <v>19350</v>
      </c>
      <c r="Y41" s="44">
        <v>11550</v>
      </c>
      <c r="Z41" s="45">
        <v>15000</v>
      </c>
      <c r="AA41" s="46">
        <v>19350</v>
      </c>
      <c r="AB41" s="44">
        <v>8500</v>
      </c>
      <c r="AC41" s="45">
        <v>11000</v>
      </c>
      <c r="AD41" s="46">
        <v>14200</v>
      </c>
      <c r="AE41" s="44">
        <v>8150</v>
      </c>
      <c r="AF41" s="45">
        <v>10550</v>
      </c>
      <c r="AG41" s="46">
        <v>13650</v>
      </c>
      <c r="AH41" s="44" t="s">
        <v>93</v>
      </c>
      <c r="AI41" s="45" t="s">
        <v>93</v>
      </c>
      <c r="AJ41" s="46" t="s">
        <v>93</v>
      </c>
      <c r="AK41" s="44">
        <v>10750</v>
      </c>
      <c r="AL41" s="45">
        <v>13950</v>
      </c>
      <c r="AM41" s="46">
        <v>18000</v>
      </c>
      <c r="AN41" s="44" t="s">
        <v>93</v>
      </c>
      <c r="AO41" s="45" t="s">
        <v>93</v>
      </c>
      <c r="AP41" s="46" t="s">
        <v>93</v>
      </c>
      <c r="AQ41" s="44" t="s">
        <v>93</v>
      </c>
      <c r="AR41" s="45" t="s">
        <v>93</v>
      </c>
      <c r="AS41" s="46" t="s">
        <v>93</v>
      </c>
      <c r="AT41" s="44" t="s">
        <v>93</v>
      </c>
      <c r="AU41" s="45" t="s">
        <v>93</v>
      </c>
      <c r="AV41" s="46" t="s">
        <v>93</v>
      </c>
      <c r="AW41" s="44" t="s">
        <v>93</v>
      </c>
      <c r="AX41" s="45" t="s">
        <v>93</v>
      </c>
      <c r="AY41" s="46" t="s">
        <v>93</v>
      </c>
      <c r="AZ41" s="44" t="s">
        <v>93</v>
      </c>
      <c r="BA41" s="45" t="s">
        <v>93</v>
      </c>
      <c r="BB41" s="46" t="s">
        <v>93</v>
      </c>
      <c r="BC41" s="44" t="s">
        <v>93</v>
      </c>
      <c r="BD41" s="45" t="s">
        <v>93</v>
      </c>
      <c r="BE41" s="46" t="s">
        <v>93</v>
      </c>
    </row>
    <row r="42" spans="1:57" x14ac:dyDescent="0.25">
      <c r="A42" s="811"/>
      <c r="B42" s="79" t="s">
        <v>9</v>
      </c>
      <c r="C42" s="95" t="s">
        <v>11</v>
      </c>
      <c r="D42" s="155">
        <f t="shared" si="4"/>
        <v>13763.888888888889</v>
      </c>
      <c r="F42" s="84">
        <f t="shared" si="0"/>
        <v>27</v>
      </c>
      <c r="G42" s="50">
        <f t="shared" si="1"/>
        <v>9255.5555555555547</v>
      </c>
      <c r="H42" s="165">
        <f t="shared" si="2"/>
        <v>12027.777777777777</v>
      </c>
      <c r="I42" s="166">
        <f t="shared" si="3"/>
        <v>15500</v>
      </c>
      <c r="J42" s="50">
        <v>10000</v>
      </c>
      <c r="K42" s="51">
        <v>13000</v>
      </c>
      <c r="L42" s="52">
        <v>16750</v>
      </c>
      <c r="M42" s="50">
        <v>10000</v>
      </c>
      <c r="N42" s="51">
        <v>13000</v>
      </c>
      <c r="O42" s="52">
        <v>16750</v>
      </c>
      <c r="P42" s="50">
        <v>10000</v>
      </c>
      <c r="Q42" s="51">
        <v>13000</v>
      </c>
      <c r="R42" s="52">
        <v>16750</v>
      </c>
      <c r="S42" s="50">
        <v>10000</v>
      </c>
      <c r="T42" s="51">
        <v>13000</v>
      </c>
      <c r="U42" s="52">
        <v>16750</v>
      </c>
      <c r="V42" s="50">
        <v>10000</v>
      </c>
      <c r="W42" s="51">
        <v>13000</v>
      </c>
      <c r="X42" s="52">
        <v>16750</v>
      </c>
      <c r="Y42" s="50">
        <v>10000</v>
      </c>
      <c r="Z42" s="51">
        <v>13000</v>
      </c>
      <c r="AA42" s="52">
        <v>16750</v>
      </c>
      <c r="AB42" s="50">
        <v>6950</v>
      </c>
      <c r="AC42" s="51">
        <v>9000</v>
      </c>
      <c r="AD42" s="52">
        <v>11600</v>
      </c>
      <c r="AE42" s="50">
        <v>7050</v>
      </c>
      <c r="AF42" s="51">
        <v>9150</v>
      </c>
      <c r="AG42" s="52">
        <v>11800</v>
      </c>
      <c r="AH42" s="50" t="s">
        <v>93</v>
      </c>
      <c r="AI42" s="51" t="s">
        <v>93</v>
      </c>
      <c r="AJ42" s="52" t="s">
        <v>93</v>
      </c>
      <c r="AK42" s="50">
        <v>9300</v>
      </c>
      <c r="AL42" s="51">
        <v>12100</v>
      </c>
      <c r="AM42" s="52">
        <v>15600</v>
      </c>
      <c r="AN42" s="50" t="s">
        <v>93</v>
      </c>
      <c r="AO42" s="51" t="s">
        <v>93</v>
      </c>
      <c r="AP42" s="52" t="s">
        <v>93</v>
      </c>
      <c r="AQ42" s="50" t="s">
        <v>93</v>
      </c>
      <c r="AR42" s="51" t="s">
        <v>93</v>
      </c>
      <c r="AS42" s="52" t="s">
        <v>93</v>
      </c>
      <c r="AT42" s="50" t="s">
        <v>93</v>
      </c>
      <c r="AU42" s="51" t="s">
        <v>93</v>
      </c>
      <c r="AV42" s="52" t="s">
        <v>93</v>
      </c>
      <c r="AW42" s="50" t="s">
        <v>93</v>
      </c>
      <c r="AX42" s="51" t="s">
        <v>93</v>
      </c>
      <c r="AY42" s="52" t="s">
        <v>93</v>
      </c>
      <c r="AZ42" s="50" t="s">
        <v>93</v>
      </c>
      <c r="BA42" s="51" t="s">
        <v>93</v>
      </c>
      <c r="BB42" s="52" t="s">
        <v>93</v>
      </c>
      <c r="BC42" s="50" t="s">
        <v>93</v>
      </c>
      <c r="BD42" s="51" t="s">
        <v>93</v>
      </c>
      <c r="BE42" s="52" t="s">
        <v>93</v>
      </c>
    </row>
    <row r="43" spans="1:57" x14ac:dyDescent="0.25">
      <c r="A43" s="811"/>
      <c r="B43" s="80" t="s">
        <v>8</v>
      </c>
      <c r="C43" s="365" t="s">
        <v>11</v>
      </c>
      <c r="D43" s="157">
        <f t="shared" si="4"/>
        <v>10644.444444444445</v>
      </c>
      <c r="F43" s="86">
        <f t="shared" si="0"/>
        <v>27</v>
      </c>
      <c r="G43" s="44">
        <f t="shared" si="1"/>
        <v>7127.7777777777774</v>
      </c>
      <c r="H43" s="171">
        <f t="shared" si="2"/>
        <v>9316.6666666666661</v>
      </c>
      <c r="I43" s="172">
        <f t="shared" si="3"/>
        <v>11972.222222222223</v>
      </c>
      <c r="J43" s="44">
        <v>7650</v>
      </c>
      <c r="K43" s="45">
        <v>10000</v>
      </c>
      <c r="L43" s="46">
        <v>12850</v>
      </c>
      <c r="M43" s="44">
        <v>7650</v>
      </c>
      <c r="N43" s="45">
        <v>10000</v>
      </c>
      <c r="O43" s="46">
        <v>12850</v>
      </c>
      <c r="P43" s="44">
        <v>7650</v>
      </c>
      <c r="Q43" s="45">
        <v>10000</v>
      </c>
      <c r="R43" s="46">
        <v>12850</v>
      </c>
      <c r="S43" s="44">
        <v>7650</v>
      </c>
      <c r="T43" s="45">
        <v>10000</v>
      </c>
      <c r="U43" s="46">
        <v>12850</v>
      </c>
      <c r="V43" s="44">
        <v>7650</v>
      </c>
      <c r="W43" s="45">
        <v>10000</v>
      </c>
      <c r="X43" s="46">
        <v>12850</v>
      </c>
      <c r="Y43" s="44">
        <v>7650</v>
      </c>
      <c r="Z43" s="45">
        <v>10000</v>
      </c>
      <c r="AA43" s="46">
        <v>12850</v>
      </c>
      <c r="AB43" s="44">
        <v>5750</v>
      </c>
      <c r="AC43" s="45">
        <v>7500</v>
      </c>
      <c r="AD43" s="46">
        <v>9650</v>
      </c>
      <c r="AE43" s="44">
        <v>5400</v>
      </c>
      <c r="AF43" s="45">
        <v>7050</v>
      </c>
      <c r="AG43" s="46">
        <v>9050</v>
      </c>
      <c r="AH43" s="44" t="s">
        <v>93</v>
      </c>
      <c r="AI43" s="45" t="s">
        <v>93</v>
      </c>
      <c r="AJ43" s="46" t="s">
        <v>93</v>
      </c>
      <c r="AK43" s="44">
        <v>7100</v>
      </c>
      <c r="AL43" s="45">
        <v>9300</v>
      </c>
      <c r="AM43" s="46">
        <v>11950</v>
      </c>
      <c r="AN43" s="44" t="s">
        <v>93</v>
      </c>
      <c r="AO43" s="45" t="s">
        <v>93</v>
      </c>
      <c r="AP43" s="46" t="s">
        <v>93</v>
      </c>
      <c r="AQ43" s="44" t="s">
        <v>93</v>
      </c>
      <c r="AR43" s="45" t="s">
        <v>93</v>
      </c>
      <c r="AS43" s="46" t="s">
        <v>93</v>
      </c>
      <c r="AT43" s="44" t="s">
        <v>93</v>
      </c>
      <c r="AU43" s="45" t="s">
        <v>93</v>
      </c>
      <c r="AV43" s="46" t="s">
        <v>93</v>
      </c>
      <c r="AW43" s="44" t="s">
        <v>93</v>
      </c>
      <c r="AX43" s="45" t="s">
        <v>93</v>
      </c>
      <c r="AY43" s="46" t="s">
        <v>93</v>
      </c>
      <c r="AZ43" s="44" t="s">
        <v>93</v>
      </c>
      <c r="BA43" s="45" t="s">
        <v>93</v>
      </c>
      <c r="BB43" s="46" t="s">
        <v>93</v>
      </c>
      <c r="BC43" s="44" t="s">
        <v>93</v>
      </c>
      <c r="BD43" s="45" t="s">
        <v>93</v>
      </c>
      <c r="BE43" s="46" t="s">
        <v>93</v>
      </c>
    </row>
    <row r="44" spans="1:57" ht="15.75" thickBot="1" x14ac:dyDescent="0.3">
      <c r="A44" s="794"/>
      <c r="B44" s="81" t="s">
        <v>7</v>
      </c>
      <c r="C44" s="366" t="s">
        <v>11</v>
      </c>
      <c r="D44" s="158">
        <f t="shared" si="4"/>
        <v>7355.5555555555547</v>
      </c>
      <c r="F44" s="94">
        <f t="shared" si="0"/>
        <v>27</v>
      </c>
      <c r="G44" s="89">
        <f t="shared" si="1"/>
        <v>5150</v>
      </c>
      <c r="H44" s="169">
        <f t="shared" si="2"/>
        <v>6433.333333333333</v>
      </c>
      <c r="I44" s="170">
        <f t="shared" si="3"/>
        <v>8277.7777777777774</v>
      </c>
      <c r="J44" s="89">
        <v>5600</v>
      </c>
      <c r="K44" s="90">
        <v>7000</v>
      </c>
      <c r="L44" s="91">
        <v>9000</v>
      </c>
      <c r="M44" s="89">
        <v>5600</v>
      </c>
      <c r="N44" s="90">
        <v>7000</v>
      </c>
      <c r="O44" s="91">
        <v>9000</v>
      </c>
      <c r="P44" s="89">
        <v>5600</v>
      </c>
      <c r="Q44" s="90">
        <v>7000</v>
      </c>
      <c r="R44" s="91">
        <v>9000</v>
      </c>
      <c r="S44" s="89">
        <v>5600</v>
      </c>
      <c r="T44" s="90">
        <v>7000</v>
      </c>
      <c r="U44" s="91">
        <v>9000</v>
      </c>
      <c r="V44" s="89">
        <v>5600</v>
      </c>
      <c r="W44" s="90">
        <v>7000</v>
      </c>
      <c r="X44" s="91">
        <v>9000</v>
      </c>
      <c r="Y44" s="89">
        <v>5600</v>
      </c>
      <c r="Z44" s="90">
        <v>7000</v>
      </c>
      <c r="AA44" s="91">
        <v>9000</v>
      </c>
      <c r="AB44" s="89">
        <v>3600</v>
      </c>
      <c r="AC44" s="90">
        <v>4500</v>
      </c>
      <c r="AD44" s="91">
        <v>5800</v>
      </c>
      <c r="AE44" s="89">
        <v>3950</v>
      </c>
      <c r="AF44" s="90">
        <v>4900</v>
      </c>
      <c r="AG44" s="91">
        <v>6350</v>
      </c>
      <c r="AH44" s="89" t="s">
        <v>93</v>
      </c>
      <c r="AI44" s="90" t="s">
        <v>93</v>
      </c>
      <c r="AJ44" s="91" t="s">
        <v>93</v>
      </c>
      <c r="AK44" s="89">
        <v>5200</v>
      </c>
      <c r="AL44" s="90">
        <v>6500</v>
      </c>
      <c r="AM44" s="91">
        <v>8350</v>
      </c>
      <c r="AN44" s="89" t="s">
        <v>93</v>
      </c>
      <c r="AO44" s="90" t="s">
        <v>93</v>
      </c>
      <c r="AP44" s="91" t="s">
        <v>93</v>
      </c>
      <c r="AQ44" s="89" t="s">
        <v>93</v>
      </c>
      <c r="AR44" s="90" t="s">
        <v>93</v>
      </c>
      <c r="AS44" s="91" t="s">
        <v>93</v>
      </c>
      <c r="AT44" s="89" t="s">
        <v>93</v>
      </c>
      <c r="AU44" s="90" t="s">
        <v>93</v>
      </c>
      <c r="AV44" s="91" t="s">
        <v>93</v>
      </c>
      <c r="AW44" s="89" t="s">
        <v>93</v>
      </c>
      <c r="AX44" s="90" t="s">
        <v>93</v>
      </c>
      <c r="AY44" s="91" t="s">
        <v>93</v>
      </c>
      <c r="AZ44" s="89" t="s">
        <v>93</v>
      </c>
      <c r="BA44" s="90" t="s">
        <v>93</v>
      </c>
      <c r="BB44" s="91" t="s">
        <v>93</v>
      </c>
      <c r="BC44" s="89" t="s">
        <v>93</v>
      </c>
      <c r="BD44" s="90" t="s">
        <v>93</v>
      </c>
      <c r="BE44" s="91" t="s">
        <v>93</v>
      </c>
    </row>
    <row r="45" spans="1:57" x14ac:dyDescent="0.25">
      <c r="A45" s="793" t="s">
        <v>193</v>
      </c>
      <c r="B45" s="82" t="s">
        <v>194</v>
      </c>
      <c r="C45" s="371" t="s">
        <v>590</v>
      </c>
      <c r="D45" s="159">
        <f t="shared" si="4"/>
        <v>18132.142857142855</v>
      </c>
      <c r="F45" s="99">
        <f t="shared" si="0"/>
        <v>21</v>
      </c>
      <c r="G45" s="41">
        <f t="shared" si="1"/>
        <v>14378.571428571429</v>
      </c>
      <c r="H45" s="173">
        <f t="shared" si="2"/>
        <v>16571.428571428572</v>
      </c>
      <c r="I45" s="174">
        <f t="shared" si="3"/>
        <v>19692.857142857141</v>
      </c>
      <c r="J45" s="41">
        <v>14750</v>
      </c>
      <c r="K45" s="42">
        <v>17000</v>
      </c>
      <c r="L45" s="43">
        <v>20200</v>
      </c>
      <c r="M45" s="41">
        <v>14750</v>
      </c>
      <c r="N45" s="42">
        <v>17000</v>
      </c>
      <c r="O45" s="43">
        <v>20200</v>
      </c>
      <c r="P45" s="41">
        <v>14750</v>
      </c>
      <c r="Q45" s="42">
        <v>17000</v>
      </c>
      <c r="R45" s="43">
        <v>20200</v>
      </c>
      <c r="S45" s="41">
        <v>14750</v>
      </c>
      <c r="T45" s="42">
        <v>17000</v>
      </c>
      <c r="U45" s="43">
        <v>20200</v>
      </c>
      <c r="V45" s="41">
        <v>14750</v>
      </c>
      <c r="W45" s="42">
        <v>17000</v>
      </c>
      <c r="X45" s="43">
        <v>20200</v>
      </c>
      <c r="Y45" s="41">
        <v>14750</v>
      </c>
      <c r="Z45" s="42">
        <v>17000</v>
      </c>
      <c r="AA45" s="43">
        <v>20200</v>
      </c>
      <c r="AB45" s="41">
        <v>12150</v>
      </c>
      <c r="AC45" s="42">
        <v>14000</v>
      </c>
      <c r="AD45" s="43">
        <v>16650</v>
      </c>
      <c r="AE45" s="41" t="s">
        <v>93</v>
      </c>
      <c r="AF45" s="42" t="s">
        <v>93</v>
      </c>
      <c r="AG45" s="43" t="s">
        <v>93</v>
      </c>
      <c r="AH45" s="41" t="s">
        <v>93</v>
      </c>
      <c r="AI45" s="42" t="s">
        <v>93</v>
      </c>
      <c r="AJ45" s="43" t="s">
        <v>93</v>
      </c>
      <c r="AK45" s="41" t="s">
        <v>93</v>
      </c>
      <c r="AL45" s="42" t="s">
        <v>93</v>
      </c>
      <c r="AM45" s="43" t="s">
        <v>93</v>
      </c>
      <c r="AN45" s="41" t="s">
        <v>93</v>
      </c>
      <c r="AO45" s="42" t="s">
        <v>93</v>
      </c>
      <c r="AP45" s="43" t="s">
        <v>93</v>
      </c>
      <c r="AQ45" s="41" t="s">
        <v>93</v>
      </c>
      <c r="AR45" s="42" t="s">
        <v>93</v>
      </c>
      <c r="AS45" s="43" t="s">
        <v>93</v>
      </c>
      <c r="AT45" s="41" t="s">
        <v>93</v>
      </c>
      <c r="AU45" s="42" t="s">
        <v>93</v>
      </c>
      <c r="AV45" s="43" t="s">
        <v>93</v>
      </c>
      <c r="AW45" s="41" t="s">
        <v>93</v>
      </c>
      <c r="AX45" s="42" t="s">
        <v>93</v>
      </c>
      <c r="AY45" s="43" t="s">
        <v>93</v>
      </c>
      <c r="AZ45" s="41" t="s">
        <v>93</v>
      </c>
      <c r="BA45" s="42" t="s">
        <v>93</v>
      </c>
      <c r="BB45" s="43" t="s">
        <v>93</v>
      </c>
      <c r="BC45" s="41" t="s">
        <v>93</v>
      </c>
      <c r="BD45" s="42" t="s">
        <v>93</v>
      </c>
      <c r="BE45" s="43" t="s">
        <v>93</v>
      </c>
    </row>
    <row r="46" spans="1:57" x14ac:dyDescent="0.25">
      <c r="A46" s="811"/>
      <c r="B46" s="79" t="s">
        <v>195</v>
      </c>
      <c r="C46" s="95" t="s">
        <v>589</v>
      </c>
      <c r="D46" s="155">
        <f t="shared" si="4"/>
        <v>13225</v>
      </c>
      <c r="F46" s="84">
        <f t="shared" si="0"/>
        <v>30</v>
      </c>
      <c r="G46" s="50">
        <f t="shared" si="1"/>
        <v>8850</v>
      </c>
      <c r="H46" s="165">
        <f t="shared" si="2"/>
        <v>11560</v>
      </c>
      <c r="I46" s="166">
        <f t="shared" si="3"/>
        <v>14890</v>
      </c>
      <c r="J46" s="50">
        <v>9950</v>
      </c>
      <c r="K46" s="51">
        <v>13000</v>
      </c>
      <c r="L46" s="52">
        <v>16750</v>
      </c>
      <c r="M46" s="50">
        <v>9950</v>
      </c>
      <c r="N46" s="51">
        <v>13000</v>
      </c>
      <c r="O46" s="52">
        <v>16750</v>
      </c>
      <c r="P46" s="50">
        <v>9200</v>
      </c>
      <c r="Q46" s="51">
        <v>12000</v>
      </c>
      <c r="R46" s="52">
        <v>15450</v>
      </c>
      <c r="S46" s="50">
        <v>9950</v>
      </c>
      <c r="T46" s="51">
        <v>13000</v>
      </c>
      <c r="U46" s="52">
        <v>16750</v>
      </c>
      <c r="V46" s="50">
        <v>9950</v>
      </c>
      <c r="W46" s="51">
        <v>13000</v>
      </c>
      <c r="X46" s="52">
        <v>16750</v>
      </c>
      <c r="Y46" s="50">
        <v>9950</v>
      </c>
      <c r="Z46" s="51">
        <v>13000</v>
      </c>
      <c r="AA46" s="52">
        <v>16750</v>
      </c>
      <c r="AB46" s="50">
        <v>8450</v>
      </c>
      <c r="AC46" s="51">
        <v>11000</v>
      </c>
      <c r="AD46" s="52">
        <v>14150</v>
      </c>
      <c r="AE46" s="50">
        <v>7950</v>
      </c>
      <c r="AF46" s="51">
        <v>10400</v>
      </c>
      <c r="AG46" s="52">
        <v>13400</v>
      </c>
      <c r="AH46" s="50" t="s">
        <v>93</v>
      </c>
      <c r="AI46" s="51" t="s">
        <v>93</v>
      </c>
      <c r="AJ46" s="52" t="s">
        <v>93</v>
      </c>
      <c r="AK46" s="50">
        <v>7250</v>
      </c>
      <c r="AL46" s="51">
        <v>9500</v>
      </c>
      <c r="AM46" s="52">
        <v>12250</v>
      </c>
      <c r="AN46" s="50" t="s">
        <v>93</v>
      </c>
      <c r="AO46" s="51" t="s">
        <v>93</v>
      </c>
      <c r="AP46" s="52" t="s">
        <v>93</v>
      </c>
      <c r="AQ46" s="50" t="s">
        <v>93</v>
      </c>
      <c r="AR46" s="51" t="s">
        <v>93</v>
      </c>
      <c r="AS46" s="52" t="s">
        <v>93</v>
      </c>
      <c r="AT46" s="50" t="s">
        <v>93</v>
      </c>
      <c r="AU46" s="51" t="s">
        <v>93</v>
      </c>
      <c r="AV46" s="52" t="s">
        <v>93</v>
      </c>
      <c r="AW46" s="50">
        <v>5900</v>
      </c>
      <c r="AX46" s="51">
        <v>7700</v>
      </c>
      <c r="AY46" s="52">
        <v>9900</v>
      </c>
      <c r="AZ46" s="50" t="s">
        <v>93</v>
      </c>
      <c r="BA46" s="51" t="s">
        <v>93</v>
      </c>
      <c r="BB46" s="52" t="s">
        <v>93</v>
      </c>
      <c r="BC46" s="50" t="s">
        <v>93</v>
      </c>
      <c r="BD46" s="51" t="s">
        <v>93</v>
      </c>
      <c r="BE46" s="52" t="s">
        <v>93</v>
      </c>
    </row>
    <row r="47" spans="1:57" x14ac:dyDescent="0.25">
      <c r="A47" s="811"/>
      <c r="B47" s="80" t="s">
        <v>196</v>
      </c>
      <c r="C47" s="365" t="s">
        <v>588</v>
      </c>
      <c r="D47" s="157">
        <f t="shared" si="4"/>
        <v>9202.5</v>
      </c>
      <c r="F47" s="86">
        <f t="shared" si="0"/>
        <v>30</v>
      </c>
      <c r="G47" s="44">
        <f t="shared" si="1"/>
        <v>6175</v>
      </c>
      <c r="H47" s="171">
        <f t="shared" si="2"/>
        <v>8060</v>
      </c>
      <c r="I47" s="172">
        <f t="shared" si="3"/>
        <v>10345</v>
      </c>
      <c r="J47" s="44">
        <v>6900</v>
      </c>
      <c r="K47" s="45">
        <v>9000</v>
      </c>
      <c r="L47" s="46">
        <v>11550</v>
      </c>
      <c r="M47" s="44">
        <v>6900</v>
      </c>
      <c r="N47" s="45">
        <v>9000</v>
      </c>
      <c r="O47" s="46">
        <v>11550</v>
      </c>
      <c r="P47" s="44">
        <v>6900</v>
      </c>
      <c r="Q47" s="45">
        <v>9000</v>
      </c>
      <c r="R47" s="46">
        <v>11550</v>
      </c>
      <c r="S47" s="44">
        <v>6900</v>
      </c>
      <c r="T47" s="45">
        <v>9000</v>
      </c>
      <c r="U47" s="46">
        <v>11550</v>
      </c>
      <c r="V47" s="44">
        <v>6900</v>
      </c>
      <c r="W47" s="45">
        <v>9000</v>
      </c>
      <c r="X47" s="46">
        <v>11550</v>
      </c>
      <c r="Y47" s="44">
        <v>6900</v>
      </c>
      <c r="Z47" s="45">
        <v>9000</v>
      </c>
      <c r="AA47" s="46">
        <v>11550</v>
      </c>
      <c r="AB47" s="44">
        <v>5750</v>
      </c>
      <c r="AC47" s="45">
        <v>7500</v>
      </c>
      <c r="AD47" s="46">
        <v>9650</v>
      </c>
      <c r="AE47" s="44">
        <v>5500</v>
      </c>
      <c r="AF47" s="45">
        <v>7200</v>
      </c>
      <c r="AG47" s="46">
        <v>9200</v>
      </c>
      <c r="AH47" s="44" t="s">
        <v>93</v>
      </c>
      <c r="AI47" s="45" t="s">
        <v>93</v>
      </c>
      <c r="AJ47" s="46" t="s">
        <v>93</v>
      </c>
      <c r="AK47" s="44">
        <v>5050</v>
      </c>
      <c r="AL47" s="45">
        <v>6600</v>
      </c>
      <c r="AM47" s="46">
        <v>8450</v>
      </c>
      <c r="AN47" s="44" t="s">
        <v>93</v>
      </c>
      <c r="AO47" s="45" t="s">
        <v>93</v>
      </c>
      <c r="AP47" s="46" t="s">
        <v>93</v>
      </c>
      <c r="AQ47" s="44" t="s">
        <v>93</v>
      </c>
      <c r="AR47" s="45" t="s">
        <v>93</v>
      </c>
      <c r="AS47" s="46" t="s">
        <v>93</v>
      </c>
      <c r="AT47" s="44" t="s">
        <v>93</v>
      </c>
      <c r="AU47" s="45" t="s">
        <v>93</v>
      </c>
      <c r="AV47" s="46" t="s">
        <v>93</v>
      </c>
      <c r="AW47" s="44">
        <v>4050</v>
      </c>
      <c r="AX47" s="45">
        <v>5300</v>
      </c>
      <c r="AY47" s="46">
        <v>6850</v>
      </c>
      <c r="AZ47" s="44" t="s">
        <v>93</v>
      </c>
      <c r="BA47" s="45" t="s">
        <v>93</v>
      </c>
      <c r="BB47" s="46" t="s">
        <v>93</v>
      </c>
      <c r="BC47" s="44" t="s">
        <v>93</v>
      </c>
      <c r="BD47" s="45" t="s">
        <v>93</v>
      </c>
      <c r="BE47" s="46" t="s">
        <v>93</v>
      </c>
    </row>
    <row r="48" spans="1:57" x14ac:dyDescent="0.25">
      <c r="A48" s="811"/>
      <c r="B48" s="79" t="s">
        <v>197</v>
      </c>
      <c r="C48" s="95" t="s">
        <v>587</v>
      </c>
      <c r="D48" s="155">
        <f t="shared" si="4"/>
        <v>7012.5</v>
      </c>
      <c r="F48" s="84">
        <f t="shared" si="0"/>
        <v>30</v>
      </c>
      <c r="G48" s="50">
        <f t="shared" si="1"/>
        <v>4685</v>
      </c>
      <c r="H48" s="165">
        <f t="shared" si="2"/>
        <v>6135</v>
      </c>
      <c r="I48" s="166">
        <f t="shared" si="3"/>
        <v>7890</v>
      </c>
      <c r="J48" s="50">
        <v>5350</v>
      </c>
      <c r="K48" s="51">
        <v>7000</v>
      </c>
      <c r="L48" s="52">
        <v>9000</v>
      </c>
      <c r="M48" s="50">
        <v>5350</v>
      </c>
      <c r="N48" s="51">
        <v>7000</v>
      </c>
      <c r="O48" s="52">
        <v>9000</v>
      </c>
      <c r="P48" s="50">
        <v>5350</v>
      </c>
      <c r="Q48" s="51">
        <v>7000</v>
      </c>
      <c r="R48" s="52">
        <v>9000</v>
      </c>
      <c r="S48" s="50">
        <v>5350</v>
      </c>
      <c r="T48" s="51">
        <v>7000</v>
      </c>
      <c r="U48" s="52">
        <v>9000</v>
      </c>
      <c r="V48" s="50">
        <v>5350</v>
      </c>
      <c r="W48" s="51">
        <v>7000</v>
      </c>
      <c r="X48" s="52">
        <v>9000</v>
      </c>
      <c r="Y48" s="50">
        <v>5350</v>
      </c>
      <c r="Z48" s="51">
        <v>7000</v>
      </c>
      <c r="AA48" s="52">
        <v>9000</v>
      </c>
      <c r="AB48" s="50">
        <v>3450</v>
      </c>
      <c r="AC48" s="51">
        <v>4500</v>
      </c>
      <c r="AD48" s="52">
        <v>5800</v>
      </c>
      <c r="AE48" s="50">
        <v>4250</v>
      </c>
      <c r="AF48" s="51">
        <v>5600</v>
      </c>
      <c r="AG48" s="52">
        <v>7200</v>
      </c>
      <c r="AH48" s="50" t="s">
        <v>93</v>
      </c>
      <c r="AI48" s="51" t="s">
        <v>93</v>
      </c>
      <c r="AJ48" s="52" t="s">
        <v>93</v>
      </c>
      <c r="AK48" s="50">
        <v>3900</v>
      </c>
      <c r="AL48" s="51">
        <v>5100</v>
      </c>
      <c r="AM48" s="52">
        <v>6600</v>
      </c>
      <c r="AN48" s="50" t="s">
        <v>93</v>
      </c>
      <c r="AO48" s="51" t="s">
        <v>93</v>
      </c>
      <c r="AP48" s="52" t="s">
        <v>93</v>
      </c>
      <c r="AQ48" s="50" t="s">
        <v>93</v>
      </c>
      <c r="AR48" s="51" t="s">
        <v>93</v>
      </c>
      <c r="AS48" s="52" t="s">
        <v>93</v>
      </c>
      <c r="AT48" s="50" t="s">
        <v>93</v>
      </c>
      <c r="AU48" s="51" t="s">
        <v>93</v>
      </c>
      <c r="AV48" s="52" t="s">
        <v>93</v>
      </c>
      <c r="AW48" s="50">
        <v>3150</v>
      </c>
      <c r="AX48" s="51">
        <v>4150</v>
      </c>
      <c r="AY48" s="52">
        <v>5300</v>
      </c>
      <c r="AZ48" s="50" t="s">
        <v>93</v>
      </c>
      <c r="BA48" s="51" t="s">
        <v>93</v>
      </c>
      <c r="BB48" s="52" t="s">
        <v>93</v>
      </c>
      <c r="BC48" s="50" t="s">
        <v>93</v>
      </c>
      <c r="BD48" s="51" t="s">
        <v>93</v>
      </c>
      <c r="BE48" s="52" t="s">
        <v>93</v>
      </c>
    </row>
    <row r="49" spans="1:57" ht="15.75" thickBot="1" x14ac:dyDescent="0.3">
      <c r="A49" s="794"/>
      <c r="B49" s="484" t="s">
        <v>198</v>
      </c>
      <c r="C49" s="368" t="s">
        <v>589</v>
      </c>
      <c r="D49" s="160">
        <f t="shared" si="4"/>
        <v>16425</v>
      </c>
      <c r="F49" s="100">
        <f t="shared" si="0"/>
        <v>18</v>
      </c>
      <c r="G49" s="47">
        <f t="shared" si="1"/>
        <v>13000</v>
      </c>
      <c r="H49" s="175">
        <f t="shared" si="2"/>
        <v>15000</v>
      </c>
      <c r="I49" s="176">
        <f t="shared" si="3"/>
        <v>17850</v>
      </c>
      <c r="J49" s="47">
        <v>13000</v>
      </c>
      <c r="K49" s="48">
        <v>15000</v>
      </c>
      <c r="L49" s="49">
        <v>17850</v>
      </c>
      <c r="M49" s="47">
        <v>13000</v>
      </c>
      <c r="N49" s="48">
        <v>15000</v>
      </c>
      <c r="O49" s="49">
        <v>17850</v>
      </c>
      <c r="P49" s="47">
        <v>13000</v>
      </c>
      <c r="Q49" s="48">
        <v>15000</v>
      </c>
      <c r="R49" s="49">
        <v>17850</v>
      </c>
      <c r="S49" s="47">
        <v>13000</v>
      </c>
      <c r="T49" s="48">
        <v>15000</v>
      </c>
      <c r="U49" s="49">
        <v>17850</v>
      </c>
      <c r="V49" s="47">
        <v>13000</v>
      </c>
      <c r="W49" s="48">
        <v>15000</v>
      </c>
      <c r="X49" s="49">
        <v>17850</v>
      </c>
      <c r="Y49" s="47">
        <v>13000</v>
      </c>
      <c r="Z49" s="48">
        <v>15000</v>
      </c>
      <c r="AA49" s="49">
        <v>17850</v>
      </c>
      <c r="AB49" s="47" t="s">
        <v>93</v>
      </c>
      <c r="AC49" s="48" t="s">
        <v>93</v>
      </c>
      <c r="AD49" s="49" t="s">
        <v>93</v>
      </c>
      <c r="AE49" s="47" t="s">
        <v>93</v>
      </c>
      <c r="AF49" s="48" t="s">
        <v>93</v>
      </c>
      <c r="AG49" s="49" t="s">
        <v>93</v>
      </c>
      <c r="AH49" s="47" t="s">
        <v>93</v>
      </c>
      <c r="AI49" s="48" t="s">
        <v>93</v>
      </c>
      <c r="AJ49" s="49" t="s">
        <v>93</v>
      </c>
      <c r="AK49" s="47" t="s">
        <v>93</v>
      </c>
      <c r="AL49" s="48" t="s">
        <v>93</v>
      </c>
      <c r="AM49" s="49" t="s">
        <v>93</v>
      </c>
      <c r="AN49" s="47" t="s">
        <v>93</v>
      </c>
      <c r="AO49" s="48" t="s">
        <v>93</v>
      </c>
      <c r="AP49" s="49" t="s">
        <v>93</v>
      </c>
      <c r="AQ49" s="47" t="s">
        <v>93</v>
      </c>
      <c r="AR49" s="48" t="s">
        <v>93</v>
      </c>
      <c r="AS49" s="49" t="s">
        <v>93</v>
      </c>
      <c r="AT49" s="47" t="s">
        <v>93</v>
      </c>
      <c r="AU49" s="48" t="s">
        <v>93</v>
      </c>
      <c r="AV49" s="49" t="s">
        <v>93</v>
      </c>
      <c r="AW49" s="47" t="s">
        <v>93</v>
      </c>
      <c r="AX49" s="48" t="s">
        <v>93</v>
      </c>
      <c r="AY49" s="49" t="s">
        <v>93</v>
      </c>
      <c r="AZ49" s="47" t="s">
        <v>93</v>
      </c>
      <c r="BA49" s="48" t="s">
        <v>93</v>
      </c>
      <c r="BB49" s="49" t="s">
        <v>93</v>
      </c>
      <c r="BC49" s="47" t="s">
        <v>93</v>
      </c>
      <c r="BD49" s="48" t="s">
        <v>93</v>
      </c>
      <c r="BE49" s="49" t="s">
        <v>93</v>
      </c>
    </row>
    <row r="50" spans="1:57" x14ac:dyDescent="0.25">
      <c r="A50" s="793" t="s">
        <v>199</v>
      </c>
      <c r="B50" s="263" t="s">
        <v>200</v>
      </c>
      <c r="C50" s="372" t="s">
        <v>1070</v>
      </c>
      <c r="D50" s="161">
        <f t="shared" si="4"/>
        <v>12641.666666666668</v>
      </c>
      <c r="F50" s="101">
        <f t="shared" si="0"/>
        <v>18</v>
      </c>
      <c r="G50" s="102">
        <f t="shared" si="1"/>
        <v>8500</v>
      </c>
      <c r="H50" s="177">
        <f t="shared" si="2"/>
        <v>11033.333333333334</v>
      </c>
      <c r="I50" s="178">
        <f t="shared" si="3"/>
        <v>14250</v>
      </c>
      <c r="J50" s="102" t="s">
        <v>93</v>
      </c>
      <c r="K50" s="92" t="s">
        <v>93</v>
      </c>
      <c r="L50" s="93" t="s">
        <v>93</v>
      </c>
      <c r="M50" s="102">
        <v>9250</v>
      </c>
      <c r="N50" s="92">
        <v>12000</v>
      </c>
      <c r="O50" s="93">
        <v>15500</v>
      </c>
      <c r="P50" s="102">
        <v>10750</v>
      </c>
      <c r="Q50" s="92">
        <v>14000</v>
      </c>
      <c r="R50" s="93">
        <v>18050</v>
      </c>
      <c r="S50" s="102">
        <v>9250</v>
      </c>
      <c r="T50" s="92">
        <v>12000</v>
      </c>
      <c r="U50" s="93">
        <v>15500</v>
      </c>
      <c r="V50" s="102">
        <v>9250</v>
      </c>
      <c r="W50" s="92">
        <v>12000</v>
      </c>
      <c r="X50" s="93">
        <v>15500</v>
      </c>
      <c r="Y50" s="102">
        <v>9250</v>
      </c>
      <c r="Z50" s="92">
        <v>12000</v>
      </c>
      <c r="AA50" s="93">
        <v>15500</v>
      </c>
      <c r="AB50" s="102" t="s">
        <v>93</v>
      </c>
      <c r="AC50" s="92" t="s">
        <v>93</v>
      </c>
      <c r="AD50" s="93" t="s">
        <v>93</v>
      </c>
      <c r="AE50" s="102" t="s">
        <v>93</v>
      </c>
      <c r="AF50" s="92" t="s">
        <v>93</v>
      </c>
      <c r="AG50" s="93" t="s">
        <v>93</v>
      </c>
      <c r="AH50" s="102" t="s">
        <v>93</v>
      </c>
      <c r="AI50" s="92" t="s">
        <v>93</v>
      </c>
      <c r="AJ50" s="93" t="s">
        <v>93</v>
      </c>
      <c r="AK50" s="102">
        <v>3250</v>
      </c>
      <c r="AL50" s="92">
        <v>4200</v>
      </c>
      <c r="AM50" s="93">
        <v>5450</v>
      </c>
      <c r="AN50" s="102" t="s">
        <v>93</v>
      </c>
      <c r="AO50" s="92" t="s">
        <v>93</v>
      </c>
      <c r="AP50" s="93" t="s">
        <v>93</v>
      </c>
      <c r="AQ50" s="102" t="s">
        <v>93</v>
      </c>
      <c r="AR50" s="92" t="s">
        <v>93</v>
      </c>
      <c r="AS50" s="93" t="s">
        <v>93</v>
      </c>
      <c r="AT50" s="102" t="s">
        <v>93</v>
      </c>
      <c r="AU50" s="92" t="s">
        <v>93</v>
      </c>
      <c r="AV50" s="93" t="s">
        <v>93</v>
      </c>
      <c r="AW50" s="102" t="s">
        <v>93</v>
      </c>
      <c r="AX50" s="92" t="s">
        <v>93</v>
      </c>
      <c r="AY50" s="93" t="s">
        <v>93</v>
      </c>
      <c r="AZ50" s="102" t="s">
        <v>93</v>
      </c>
      <c r="BA50" s="92" t="s">
        <v>93</v>
      </c>
      <c r="BB50" s="93" t="s">
        <v>93</v>
      </c>
      <c r="BC50" s="102" t="s">
        <v>93</v>
      </c>
      <c r="BD50" s="92" t="s">
        <v>93</v>
      </c>
      <c r="BE50" s="93" t="s">
        <v>93</v>
      </c>
    </row>
    <row r="51" spans="1:57" x14ac:dyDescent="0.25">
      <c r="A51" s="811"/>
      <c r="B51" s="80" t="s">
        <v>201</v>
      </c>
      <c r="C51" s="365" t="s">
        <v>568</v>
      </c>
      <c r="D51" s="157">
        <f t="shared" si="4"/>
        <v>12746.875</v>
      </c>
      <c r="F51" s="86">
        <f t="shared" si="0"/>
        <v>24</v>
      </c>
      <c r="G51" s="44">
        <f t="shared" si="1"/>
        <v>8568.75</v>
      </c>
      <c r="H51" s="171">
        <f t="shared" si="2"/>
        <v>11125</v>
      </c>
      <c r="I51" s="172">
        <f t="shared" si="3"/>
        <v>14368.75</v>
      </c>
      <c r="J51" s="44">
        <v>9250</v>
      </c>
      <c r="K51" s="45">
        <v>12000</v>
      </c>
      <c r="L51" s="46">
        <v>15500</v>
      </c>
      <c r="M51" s="44">
        <v>9250</v>
      </c>
      <c r="N51" s="45">
        <v>12000</v>
      </c>
      <c r="O51" s="46">
        <v>15500</v>
      </c>
      <c r="P51" s="44">
        <v>10750</v>
      </c>
      <c r="Q51" s="45">
        <v>14000</v>
      </c>
      <c r="R51" s="46">
        <v>18050</v>
      </c>
      <c r="S51" s="44">
        <v>9250</v>
      </c>
      <c r="T51" s="45">
        <v>12000</v>
      </c>
      <c r="U51" s="46">
        <v>15500</v>
      </c>
      <c r="V51" s="44">
        <v>9250</v>
      </c>
      <c r="W51" s="45">
        <v>12000</v>
      </c>
      <c r="X51" s="46">
        <v>15500</v>
      </c>
      <c r="Y51" s="44">
        <v>9250</v>
      </c>
      <c r="Z51" s="45">
        <v>12000</v>
      </c>
      <c r="AA51" s="46">
        <v>15500</v>
      </c>
      <c r="AB51" s="44">
        <v>8300</v>
      </c>
      <c r="AC51" s="45">
        <v>10800</v>
      </c>
      <c r="AD51" s="46">
        <v>13950</v>
      </c>
      <c r="AE51" s="44" t="s">
        <v>93</v>
      </c>
      <c r="AF51" s="45" t="s">
        <v>93</v>
      </c>
      <c r="AG51" s="46" t="s">
        <v>93</v>
      </c>
      <c r="AH51" s="44" t="s">
        <v>93</v>
      </c>
      <c r="AI51" s="45" t="s">
        <v>93</v>
      </c>
      <c r="AJ51" s="46" t="s">
        <v>93</v>
      </c>
      <c r="AK51" s="44">
        <v>3250</v>
      </c>
      <c r="AL51" s="45">
        <v>4200</v>
      </c>
      <c r="AM51" s="46">
        <v>5450</v>
      </c>
      <c r="AN51" s="44" t="s">
        <v>93</v>
      </c>
      <c r="AO51" s="45" t="s">
        <v>93</v>
      </c>
      <c r="AP51" s="46" t="s">
        <v>93</v>
      </c>
      <c r="AQ51" s="44" t="s">
        <v>93</v>
      </c>
      <c r="AR51" s="45" t="s">
        <v>93</v>
      </c>
      <c r="AS51" s="46" t="s">
        <v>93</v>
      </c>
      <c r="AT51" s="44" t="s">
        <v>93</v>
      </c>
      <c r="AU51" s="45" t="s">
        <v>93</v>
      </c>
      <c r="AV51" s="46" t="s">
        <v>93</v>
      </c>
      <c r="AW51" s="44" t="s">
        <v>93</v>
      </c>
      <c r="AX51" s="45" t="s">
        <v>93</v>
      </c>
      <c r="AY51" s="46" t="s">
        <v>93</v>
      </c>
      <c r="AZ51" s="44" t="s">
        <v>93</v>
      </c>
      <c r="BA51" s="45" t="s">
        <v>93</v>
      </c>
      <c r="BB51" s="46" t="s">
        <v>93</v>
      </c>
      <c r="BC51" s="44" t="s">
        <v>93</v>
      </c>
      <c r="BD51" s="45" t="s">
        <v>93</v>
      </c>
      <c r="BE51" s="46" t="s">
        <v>93</v>
      </c>
    </row>
    <row r="52" spans="1:57" x14ac:dyDescent="0.25">
      <c r="A52" s="811"/>
      <c r="B52" s="483" t="s">
        <v>202</v>
      </c>
      <c r="C52" s="95" t="s">
        <v>574</v>
      </c>
      <c r="D52" s="155">
        <f t="shared" si="4"/>
        <v>10846.875</v>
      </c>
      <c r="F52" s="84">
        <f t="shared" si="0"/>
        <v>24</v>
      </c>
      <c r="G52" s="50">
        <f t="shared" si="1"/>
        <v>7306.25</v>
      </c>
      <c r="H52" s="165">
        <f t="shared" si="2"/>
        <v>9475</v>
      </c>
      <c r="I52" s="166">
        <f t="shared" si="3"/>
        <v>12218.75</v>
      </c>
      <c r="J52" s="50">
        <v>8100</v>
      </c>
      <c r="K52" s="51">
        <v>10500</v>
      </c>
      <c r="L52" s="52">
        <v>13550</v>
      </c>
      <c r="M52" s="50">
        <v>8100</v>
      </c>
      <c r="N52" s="51">
        <v>10500</v>
      </c>
      <c r="O52" s="52">
        <v>13550</v>
      </c>
      <c r="P52" s="50">
        <v>8100</v>
      </c>
      <c r="Q52" s="51">
        <v>10500</v>
      </c>
      <c r="R52" s="52">
        <v>13550</v>
      </c>
      <c r="S52" s="50">
        <v>8100</v>
      </c>
      <c r="T52" s="51">
        <v>10500</v>
      </c>
      <c r="U52" s="52">
        <v>13550</v>
      </c>
      <c r="V52" s="50">
        <v>8100</v>
      </c>
      <c r="W52" s="51">
        <v>10500</v>
      </c>
      <c r="X52" s="52">
        <v>13550</v>
      </c>
      <c r="Y52" s="50">
        <v>8100</v>
      </c>
      <c r="Z52" s="51">
        <v>10500</v>
      </c>
      <c r="AA52" s="52">
        <v>13550</v>
      </c>
      <c r="AB52" s="50">
        <v>7000</v>
      </c>
      <c r="AC52" s="51">
        <v>9100</v>
      </c>
      <c r="AD52" s="52">
        <v>11700</v>
      </c>
      <c r="AE52" s="50" t="s">
        <v>93</v>
      </c>
      <c r="AF52" s="51" t="s">
        <v>93</v>
      </c>
      <c r="AG52" s="52" t="s">
        <v>93</v>
      </c>
      <c r="AH52" s="50" t="s">
        <v>93</v>
      </c>
      <c r="AI52" s="51" t="s">
        <v>93</v>
      </c>
      <c r="AJ52" s="52" t="s">
        <v>93</v>
      </c>
      <c r="AK52" s="50">
        <v>2850</v>
      </c>
      <c r="AL52" s="51">
        <v>3700</v>
      </c>
      <c r="AM52" s="52">
        <v>4750</v>
      </c>
      <c r="AN52" s="50" t="s">
        <v>93</v>
      </c>
      <c r="AO52" s="51" t="s">
        <v>93</v>
      </c>
      <c r="AP52" s="52" t="s">
        <v>93</v>
      </c>
      <c r="AQ52" s="50" t="s">
        <v>93</v>
      </c>
      <c r="AR52" s="51" t="s">
        <v>93</v>
      </c>
      <c r="AS52" s="52" t="s">
        <v>93</v>
      </c>
      <c r="AT52" s="50" t="s">
        <v>93</v>
      </c>
      <c r="AU52" s="51" t="s">
        <v>93</v>
      </c>
      <c r="AV52" s="52" t="s">
        <v>93</v>
      </c>
      <c r="AW52" s="50" t="s">
        <v>93</v>
      </c>
      <c r="AX52" s="51" t="s">
        <v>93</v>
      </c>
      <c r="AY52" s="52" t="s">
        <v>93</v>
      </c>
      <c r="AZ52" s="50" t="s">
        <v>93</v>
      </c>
      <c r="BA52" s="51" t="s">
        <v>93</v>
      </c>
      <c r="BB52" s="52" t="s">
        <v>93</v>
      </c>
      <c r="BC52" s="50" t="s">
        <v>93</v>
      </c>
      <c r="BD52" s="51" t="s">
        <v>93</v>
      </c>
      <c r="BE52" s="52" t="s">
        <v>93</v>
      </c>
    </row>
    <row r="53" spans="1:57" x14ac:dyDescent="0.25">
      <c r="A53" s="811"/>
      <c r="B53" s="483" t="s">
        <v>202</v>
      </c>
      <c r="C53" s="95" t="s">
        <v>577</v>
      </c>
      <c r="D53" s="155">
        <f t="shared" si="4"/>
        <v>10846.875</v>
      </c>
      <c r="F53" s="84">
        <f t="shared" si="0"/>
        <v>24</v>
      </c>
      <c r="G53" s="50">
        <f t="shared" si="1"/>
        <v>7306.25</v>
      </c>
      <c r="H53" s="165">
        <f t="shared" si="2"/>
        <v>9475</v>
      </c>
      <c r="I53" s="166">
        <f t="shared" si="3"/>
        <v>12218.75</v>
      </c>
      <c r="J53" s="50">
        <v>8100</v>
      </c>
      <c r="K53" s="51">
        <v>10500</v>
      </c>
      <c r="L53" s="52">
        <v>13550</v>
      </c>
      <c r="M53" s="50">
        <v>8100</v>
      </c>
      <c r="N53" s="51">
        <v>10500</v>
      </c>
      <c r="O53" s="52">
        <v>13550</v>
      </c>
      <c r="P53" s="50">
        <v>8100</v>
      </c>
      <c r="Q53" s="51">
        <v>10500</v>
      </c>
      <c r="R53" s="52">
        <v>13550</v>
      </c>
      <c r="S53" s="50">
        <v>8100</v>
      </c>
      <c r="T53" s="51">
        <v>10500</v>
      </c>
      <c r="U53" s="52">
        <v>13550</v>
      </c>
      <c r="V53" s="50">
        <v>8100</v>
      </c>
      <c r="W53" s="51">
        <v>10500</v>
      </c>
      <c r="X53" s="52">
        <v>13550</v>
      </c>
      <c r="Y53" s="50">
        <v>8100</v>
      </c>
      <c r="Z53" s="51">
        <v>10500</v>
      </c>
      <c r="AA53" s="52">
        <v>13550</v>
      </c>
      <c r="AB53" s="50">
        <v>7000</v>
      </c>
      <c r="AC53" s="51">
        <v>9100</v>
      </c>
      <c r="AD53" s="52">
        <v>11700</v>
      </c>
      <c r="AE53" s="50" t="s">
        <v>93</v>
      </c>
      <c r="AF53" s="51" t="s">
        <v>93</v>
      </c>
      <c r="AG53" s="52" t="s">
        <v>93</v>
      </c>
      <c r="AH53" s="50" t="s">
        <v>93</v>
      </c>
      <c r="AI53" s="51" t="s">
        <v>93</v>
      </c>
      <c r="AJ53" s="52" t="s">
        <v>93</v>
      </c>
      <c r="AK53" s="50">
        <v>2850</v>
      </c>
      <c r="AL53" s="51">
        <v>3700</v>
      </c>
      <c r="AM53" s="52">
        <v>4750</v>
      </c>
      <c r="AN53" s="50" t="s">
        <v>93</v>
      </c>
      <c r="AO53" s="51" t="s">
        <v>93</v>
      </c>
      <c r="AP53" s="52" t="s">
        <v>93</v>
      </c>
      <c r="AQ53" s="50" t="s">
        <v>93</v>
      </c>
      <c r="AR53" s="51" t="s">
        <v>93</v>
      </c>
      <c r="AS53" s="52" t="s">
        <v>93</v>
      </c>
      <c r="AT53" s="50" t="s">
        <v>93</v>
      </c>
      <c r="AU53" s="51" t="s">
        <v>93</v>
      </c>
      <c r="AV53" s="52" t="s">
        <v>93</v>
      </c>
      <c r="AW53" s="50" t="s">
        <v>93</v>
      </c>
      <c r="AX53" s="51" t="s">
        <v>93</v>
      </c>
      <c r="AY53" s="52" t="s">
        <v>93</v>
      </c>
      <c r="AZ53" s="50" t="s">
        <v>93</v>
      </c>
      <c r="BA53" s="51" t="s">
        <v>93</v>
      </c>
      <c r="BB53" s="52" t="s">
        <v>93</v>
      </c>
      <c r="BC53" s="50" t="s">
        <v>93</v>
      </c>
      <c r="BD53" s="51" t="s">
        <v>93</v>
      </c>
      <c r="BE53" s="52" t="s">
        <v>93</v>
      </c>
    </row>
    <row r="54" spans="1:57" x14ac:dyDescent="0.25">
      <c r="A54" s="811"/>
      <c r="B54" s="483" t="s">
        <v>202</v>
      </c>
      <c r="C54" s="95" t="s">
        <v>586</v>
      </c>
      <c r="D54" s="155">
        <f t="shared" ref="D54" si="5">AVERAGE(H54,I54)</f>
        <v>10846.875</v>
      </c>
      <c r="F54" s="84">
        <f t="shared" ref="F54" si="6">COUNT(J54:BE54)</f>
        <v>24</v>
      </c>
      <c r="G54" s="50">
        <f t="shared" ref="G54" si="7">AVERAGE(J54,M54,P54,S54,V54,Y54,AB54,AE54,AH54,AK54,AN54,AQ54,AT54,AW54,AZ54,BC54)</f>
        <v>7306.25</v>
      </c>
      <c r="H54" s="165">
        <f t="shared" ref="H54" si="8">AVERAGE(K54,N54,Q54,T54,W54,Z54,AC54,AF54,AI54,AL54,AO54,AR54,AU54,AX54,BA54,BD54)</f>
        <v>9475</v>
      </c>
      <c r="I54" s="166">
        <f t="shared" ref="I54" si="9">AVERAGE(L54,O54,R54,U54,X54,AA54,AD54,AG54,AJ54,AM54,AP54,AS54,AV54,AY54,BB54,BE54)</f>
        <v>12218.75</v>
      </c>
      <c r="J54" s="50">
        <v>8100</v>
      </c>
      <c r="K54" s="51">
        <v>10500</v>
      </c>
      <c r="L54" s="52">
        <v>13550</v>
      </c>
      <c r="M54" s="50">
        <v>8100</v>
      </c>
      <c r="N54" s="51">
        <v>10500</v>
      </c>
      <c r="O54" s="52">
        <v>13550</v>
      </c>
      <c r="P54" s="50">
        <v>8100</v>
      </c>
      <c r="Q54" s="51">
        <v>10500</v>
      </c>
      <c r="R54" s="52">
        <v>13550</v>
      </c>
      <c r="S54" s="50">
        <v>8100</v>
      </c>
      <c r="T54" s="51">
        <v>10500</v>
      </c>
      <c r="U54" s="52">
        <v>13550</v>
      </c>
      <c r="V54" s="50">
        <v>8100</v>
      </c>
      <c r="W54" s="51">
        <v>10500</v>
      </c>
      <c r="X54" s="52">
        <v>13550</v>
      </c>
      <c r="Y54" s="50">
        <v>8100</v>
      </c>
      <c r="Z54" s="51">
        <v>10500</v>
      </c>
      <c r="AA54" s="52">
        <v>13550</v>
      </c>
      <c r="AB54" s="50">
        <v>7000</v>
      </c>
      <c r="AC54" s="51">
        <v>9100</v>
      </c>
      <c r="AD54" s="52">
        <v>11700</v>
      </c>
      <c r="AE54" s="50" t="s">
        <v>93</v>
      </c>
      <c r="AF54" s="51" t="s">
        <v>93</v>
      </c>
      <c r="AG54" s="52" t="s">
        <v>93</v>
      </c>
      <c r="AH54" s="50" t="s">
        <v>93</v>
      </c>
      <c r="AI54" s="51" t="s">
        <v>93</v>
      </c>
      <c r="AJ54" s="52" t="s">
        <v>93</v>
      </c>
      <c r="AK54" s="50">
        <v>2850</v>
      </c>
      <c r="AL54" s="51">
        <v>3700</v>
      </c>
      <c r="AM54" s="52">
        <v>4750</v>
      </c>
      <c r="AN54" s="50" t="s">
        <v>93</v>
      </c>
      <c r="AO54" s="51" t="s">
        <v>93</v>
      </c>
      <c r="AP54" s="52" t="s">
        <v>93</v>
      </c>
      <c r="AQ54" s="50" t="s">
        <v>93</v>
      </c>
      <c r="AR54" s="51" t="s">
        <v>93</v>
      </c>
      <c r="AS54" s="52" t="s">
        <v>93</v>
      </c>
      <c r="AT54" s="50" t="s">
        <v>93</v>
      </c>
      <c r="AU54" s="51" t="s">
        <v>93</v>
      </c>
      <c r="AV54" s="52" t="s">
        <v>93</v>
      </c>
      <c r="AW54" s="50" t="s">
        <v>93</v>
      </c>
      <c r="AX54" s="51" t="s">
        <v>93</v>
      </c>
      <c r="AY54" s="52" t="s">
        <v>93</v>
      </c>
      <c r="AZ54" s="50" t="s">
        <v>93</v>
      </c>
      <c r="BA54" s="51" t="s">
        <v>93</v>
      </c>
      <c r="BB54" s="52" t="s">
        <v>93</v>
      </c>
      <c r="BC54" s="50" t="s">
        <v>93</v>
      </c>
      <c r="BD54" s="51" t="s">
        <v>93</v>
      </c>
      <c r="BE54" s="52" t="s">
        <v>93</v>
      </c>
    </row>
    <row r="55" spans="1:57" x14ac:dyDescent="0.25">
      <c r="A55" s="811"/>
      <c r="B55" s="187" t="s">
        <v>203</v>
      </c>
      <c r="C55" s="77" t="s">
        <v>573</v>
      </c>
      <c r="D55" s="156">
        <f t="shared" si="4"/>
        <v>7300</v>
      </c>
      <c r="F55" s="85">
        <f t="shared" si="0"/>
        <v>24</v>
      </c>
      <c r="G55" s="33">
        <f t="shared" si="1"/>
        <v>4912.5</v>
      </c>
      <c r="H55" s="167">
        <f t="shared" si="2"/>
        <v>6368.75</v>
      </c>
      <c r="I55" s="168">
        <f t="shared" si="3"/>
        <v>8231.25</v>
      </c>
      <c r="J55" s="33">
        <v>5400</v>
      </c>
      <c r="K55" s="37">
        <v>7000</v>
      </c>
      <c r="L55" s="38">
        <v>9050</v>
      </c>
      <c r="M55" s="33">
        <v>5400</v>
      </c>
      <c r="N55" s="37">
        <v>7000</v>
      </c>
      <c r="O55" s="38">
        <v>9050</v>
      </c>
      <c r="P55" s="33">
        <v>5400</v>
      </c>
      <c r="Q55" s="37">
        <v>7000</v>
      </c>
      <c r="R55" s="38">
        <v>9050</v>
      </c>
      <c r="S55" s="33">
        <v>5400</v>
      </c>
      <c r="T55" s="37">
        <v>7000</v>
      </c>
      <c r="U55" s="38">
        <v>9050</v>
      </c>
      <c r="V55" s="33">
        <v>5400</v>
      </c>
      <c r="W55" s="37">
        <v>7000</v>
      </c>
      <c r="X55" s="38">
        <v>9050</v>
      </c>
      <c r="Y55" s="33">
        <v>5400</v>
      </c>
      <c r="Z55" s="37">
        <v>7000</v>
      </c>
      <c r="AA55" s="38">
        <v>9050</v>
      </c>
      <c r="AB55" s="33">
        <v>5000</v>
      </c>
      <c r="AC55" s="37">
        <v>6500</v>
      </c>
      <c r="AD55" s="38">
        <v>8400</v>
      </c>
      <c r="AE55" s="33" t="s">
        <v>93</v>
      </c>
      <c r="AF55" s="37" t="s">
        <v>93</v>
      </c>
      <c r="AG55" s="38" t="s">
        <v>93</v>
      </c>
      <c r="AH55" s="33" t="s">
        <v>93</v>
      </c>
      <c r="AI55" s="37" t="s">
        <v>93</v>
      </c>
      <c r="AJ55" s="38" t="s">
        <v>93</v>
      </c>
      <c r="AK55" s="33">
        <v>1900</v>
      </c>
      <c r="AL55" s="37">
        <v>2450</v>
      </c>
      <c r="AM55" s="38">
        <v>3150</v>
      </c>
      <c r="AN55" s="33" t="s">
        <v>93</v>
      </c>
      <c r="AO55" s="37" t="s">
        <v>93</v>
      </c>
      <c r="AP55" s="38" t="s">
        <v>93</v>
      </c>
      <c r="AQ55" s="33" t="s">
        <v>93</v>
      </c>
      <c r="AR55" s="37" t="s">
        <v>93</v>
      </c>
      <c r="AS55" s="38" t="s">
        <v>93</v>
      </c>
      <c r="AT55" s="33" t="s">
        <v>93</v>
      </c>
      <c r="AU55" s="37" t="s">
        <v>93</v>
      </c>
      <c r="AV55" s="38" t="s">
        <v>93</v>
      </c>
      <c r="AW55" s="33" t="s">
        <v>93</v>
      </c>
      <c r="AX55" s="37" t="s">
        <v>93</v>
      </c>
      <c r="AY55" s="38" t="s">
        <v>93</v>
      </c>
      <c r="AZ55" s="33" t="s">
        <v>93</v>
      </c>
      <c r="BA55" s="37" t="s">
        <v>93</v>
      </c>
      <c r="BB55" s="38" t="s">
        <v>93</v>
      </c>
      <c r="BC55" s="33" t="s">
        <v>93</v>
      </c>
      <c r="BD55" s="37" t="s">
        <v>93</v>
      </c>
      <c r="BE55" s="38" t="s">
        <v>93</v>
      </c>
    </row>
    <row r="56" spans="1:57" x14ac:dyDescent="0.25">
      <c r="A56" s="811"/>
      <c r="B56" s="187" t="s">
        <v>203</v>
      </c>
      <c r="C56" s="77" t="s">
        <v>576</v>
      </c>
      <c r="D56" s="156">
        <f t="shared" si="4"/>
        <v>7300</v>
      </c>
      <c r="F56" s="85">
        <f t="shared" si="0"/>
        <v>24</v>
      </c>
      <c r="G56" s="33">
        <f t="shared" si="1"/>
        <v>4912.5</v>
      </c>
      <c r="H56" s="167">
        <f t="shared" si="2"/>
        <v>6368.75</v>
      </c>
      <c r="I56" s="168">
        <f t="shared" si="3"/>
        <v>8231.25</v>
      </c>
      <c r="J56" s="33">
        <v>5400</v>
      </c>
      <c r="K56" s="37">
        <v>7000</v>
      </c>
      <c r="L56" s="38">
        <v>9050</v>
      </c>
      <c r="M56" s="33">
        <v>5400</v>
      </c>
      <c r="N56" s="37">
        <v>7000</v>
      </c>
      <c r="O56" s="38">
        <v>9050</v>
      </c>
      <c r="P56" s="33">
        <v>5400</v>
      </c>
      <c r="Q56" s="37">
        <v>7000</v>
      </c>
      <c r="R56" s="38">
        <v>9050</v>
      </c>
      <c r="S56" s="33">
        <v>5400</v>
      </c>
      <c r="T56" s="37">
        <v>7000</v>
      </c>
      <c r="U56" s="38">
        <v>9050</v>
      </c>
      <c r="V56" s="33">
        <v>5400</v>
      </c>
      <c r="W56" s="37">
        <v>7000</v>
      </c>
      <c r="X56" s="38">
        <v>9050</v>
      </c>
      <c r="Y56" s="33">
        <v>5400</v>
      </c>
      <c r="Z56" s="37">
        <v>7000</v>
      </c>
      <c r="AA56" s="38">
        <v>9050</v>
      </c>
      <c r="AB56" s="33">
        <v>5000</v>
      </c>
      <c r="AC56" s="37">
        <v>6500</v>
      </c>
      <c r="AD56" s="38">
        <v>8400</v>
      </c>
      <c r="AE56" s="33" t="s">
        <v>93</v>
      </c>
      <c r="AF56" s="37" t="s">
        <v>93</v>
      </c>
      <c r="AG56" s="38" t="s">
        <v>93</v>
      </c>
      <c r="AH56" s="33" t="s">
        <v>93</v>
      </c>
      <c r="AI56" s="37" t="s">
        <v>93</v>
      </c>
      <c r="AJ56" s="38" t="s">
        <v>93</v>
      </c>
      <c r="AK56" s="33">
        <v>1900</v>
      </c>
      <c r="AL56" s="37">
        <v>2450</v>
      </c>
      <c r="AM56" s="38">
        <v>3150</v>
      </c>
      <c r="AN56" s="33" t="s">
        <v>93</v>
      </c>
      <c r="AO56" s="37" t="s">
        <v>93</v>
      </c>
      <c r="AP56" s="38" t="s">
        <v>93</v>
      </c>
      <c r="AQ56" s="33" t="s">
        <v>93</v>
      </c>
      <c r="AR56" s="37" t="s">
        <v>93</v>
      </c>
      <c r="AS56" s="38" t="s">
        <v>93</v>
      </c>
      <c r="AT56" s="33" t="s">
        <v>93</v>
      </c>
      <c r="AU56" s="37" t="s">
        <v>93</v>
      </c>
      <c r="AV56" s="38" t="s">
        <v>93</v>
      </c>
      <c r="AW56" s="33" t="s">
        <v>93</v>
      </c>
      <c r="AX56" s="37" t="s">
        <v>93</v>
      </c>
      <c r="AY56" s="38" t="s">
        <v>93</v>
      </c>
      <c r="AZ56" s="33" t="s">
        <v>93</v>
      </c>
      <c r="BA56" s="37" t="s">
        <v>93</v>
      </c>
      <c r="BB56" s="38" t="s">
        <v>93</v>
      </c>
      <c r="BC56" s="33" t="s">
        <v>93</v>
      </c>
      <c r="BD56" s="37" t="s">
        <v>93</v>
      </c>
      <c r="BE56" s="38" t="s">
        <v>93</v>
      </c>
    </row>
    <row r="57" spans="1:57" x14ac:dyDescent="0.25">
      <c r="A57" s="811"/>
      <c r="B57" s="187" t="s">
        <v>203</v>
      </c>
      <c r="C57" s="77" t="s">
        <v>585</v>
      </c>
      <c r="D57" s="156">
        <f t="shared" ref="D57" si="10">AVERAGE(H57,I57)</f>
        <v>7300</v>
      </c>
      <c r="F57" s="85">
        <f t="shared" ref="F57" si="11">COUNT(J57:BE57)</f>
        <v>24</v>
      </c>
      <c r="G57" s="33">
        <f t="shared" ref="G57" si="12">AVERAGE(J57,M57,P57,S57,V57,Y57,AB57,AE57,AH57,AK57,AN57,AQ57,AT57,AW57,AZ57,BC57)</f>
        <v>4912.5</v>
      </c>
      <c r="H57" s="167">
        <f t="shared" ref="H57" si="13">AVERAGE(K57,N57,Q57,T57,W57,Z57,AC57,AF57,AI57,AL57,AO57,AR57,AU57,AX57,BA57,BD57)</f>
        <v>6368.75</v>
      </c>
      <c r="I57" s="168">
        <f t="shared" ref="I57" si="14">AVERAGE(L57,O57,R57,U57,X57,AA57,AD57,AG57,AJ57,AM57,AP57,AS57,AV57,AY57,BB57,BE57)</f>
        <v>8231.25</v>
      </c>
      <c r="J57" s="33">
        <v>5400</v>
      </c>
      <c r="K57" s="37">
        <v>7000</v>
      </c>
      <c r="L57" s="38">
        <v>9050</v>
      </c>
      <c r="M57" s="33">
        <v>5400</v>
      </c>
      <c r="N57" s="37">
        <v>7000</v>
      </c>
      <c r="O57" s="38">
        <v>9050</v>
      </c>
      <c r="P57" s="33">
        <v>5400</v>
      </c>
      <c r="Q57" s="37">
        <v>7000</v>
      </c>
      <c r="R57" s="38">
        <v>9050</v>
      </c>
      <c r="S57" s="33">
        <v>5400</v>
      </c>
      <c r="T57" s="37">
        <v>7000</v>
      </c>
      <c r="U57" s="38">
        <v>9050</v>
      </c>
      <c r="V57" s="33">
        <v>5400</v>
      </c>
      <c r="W57" s="37">
        <v>7000</v>
      </c>
      <c r="X57" s="38">
        <v>9050</v>
      </c>
      <c r="Y57" s="33">
        <v>5400</v>
      </c>
      <c r="Z57" s="37">
        <v>7000</v>
      </c>
      <c r="AA57" s="38">
        <v>9050</v>
      </c>
      <c r="AB57" s="33">
        <v>5000</v>
      </c>
      <c r="AC57" s="37">
        <v>6500</v>
      </c>
      <c r="AD57" s="38">
        <v>8400</v>
      </c>
      <c r="AE57" s="33" t="s">
        <v>93</v>
      </c>
      <c r="AF57" s="37" t="s">
        <v>93</v>
      </c>
      <c r="AG57" s="38" t="s">
        <v>93</v>
      </c>
      <c r="AH57" s="33" t="s">
        <v>93</v>
      </c>
      <c r="AI57" s="37" t="s">
        <v>93</v>
      </c>
      <c r="AJ57" s="38" t="s">
        <v>93</v>
      </c>
      <c r="AK57" s="33">
        <v>1900</v>
      </c>
      <c r="AL57" s="37">
        <v>2450</v>
      </c>
      <c r="AM57" s="38">
        <v>3150</v>
      </c>
      <c r="AN57" s="33" t="s">
        <v>93</v>
      </c>
      <c r="AO57" s="37" t="s">
        <v>93</v>
      </c>
      <c r="AP57" s="38" t="s">
        <v>93</v>
      </c>
      <c r="AQ57" s="33" t="s">
        <v>93</v>
      </c>
      <c r="AR57" s="37" t="s">
        <v>93</v>
      </c>
      <c r="AS57" s="38" t="s">
        <v>93</v>
      </c>
      <c r="AT57" s="33" t="s">
        <v>93</v>
      </c>
      <c r="AU57" s="37" t="s">
        <v>93</v>
      </c>
      <c r="AV57" s="38" t="s">
        <v>93</v>
      </c>
      <c r="AW57" s="33" t="s">
        <v>93</v>
      </c>
      <c r="AX57" s="37" t="s">
        <v>93</v>
      </c>
      <c r="AY57" s="38" t="s">
        <v>93</v>
      </c>
      <c r="AZ57" s="33" t="s">
        <v>93</v>
      </c>
      <c r="BA57" s="37" t="s">
        <v>93</v>
      </c>
      <c r="BB57" s="38" t="s">
        <v>93</v>
      </c>
      <c r="BC57" s="33" t="s">
        <v>93</v>
      </c>
      <c r="BD57" s="37" t="s">
        <v>93</v>
      </c>
      <c r="BE57" s="38" t="s">
        <v>93</v>
      </c>
    </row>
    <row r="58" spans="1:57" x14ac:dyDescent="0.25">
      <c r="A58" s="811"/>
      <c r="B58" s="483" t="s">
        <v>204</v>
      </c>
      <c r="C58" s="95" t="s">
        <v>572</v>
      </c>
      <c r="D58" s="155">
        <f t="shared" si="4"/>
        <v>5187.5</v>
      </c>
      <c r="F58" s="84">
        <f t="shared" si="0"/>
        <v>24</v>
      </c>
      <c r="G58" s="50">
        <f t="shared" si="1"/>
        <v>3487.5</v>
      </c>
      <c r="H58" s="165">
        <f t="shared" si="2"/>
        <v>4531.25</v>
      </c>
      <c r="I58" s="166">
        <f t="shared" si="3"/>
        <v>5843.75</v>
      </c>
      <c r="J58" s="50">
        <v>3850</v>
      </c>
      <c r="K58" s="51">
        <v>5000</v>
      </c>
      <c r="L58" s="52">
        <v>6450</v>
      </c>
      <c r="M58" s="50">
        <v>3850</v>
      </c>
      <c r="N58" s="51">
        <v>5000</v>
      </c>
      <c r="O58" s="52">
        <v>6450</v>
      </c>
      <c r="P58" s="50">
        <v>3850</v>
      </c>
      <c r="Q58" s="51">
        <v>5000</v>
      </c>
      <c r="R58" s="52">
        <v>6450</v>
      </c>
      <c r="S58" s="50">
        <v>3850</v>
      </c>
      <c r="T58" s="51">
        <v>5000</v>
      </c>
      <c r="U58" s="52">
        <v>6450</v>
      </c>
      <c r="V58" s="50">
        <v>3850</v>
      </c>
      <c r="W58" s="51">
        <v>5000</v>
      </c>
      <c r="X58" s="52">
        <v>6450</v>
      </c>
      <c r="Y58" s="50">
        <v>3850</v>
      </c>
      <c r="Z58" s="51">
        <v>5000</v>
      </c>
      <c r="AA58" s="52">
        <v>6450</v>
      </c>
      <c r="AB58" s="50">
        <v>3450</v>
      </c>
      <c r="AC58" s="51">
        <v>4500</v>
      </c>
      <c r="AD58" s="52">
        <v>5800</v>
      </c>
      <c r="AE58" s="50" t="s">
        <v>93</v>
      </c>
      <c r="AF58" s="51" t="s">
        <v>93</v>
      </c>
      <c r="AG58" s="52" t="s">
        <v>93</v>
      </c>
      <c r="AH58" s="50" t="s">
        <v>93</v>
      </c>
      <c r="AI58" s="51" t="s">
        <v>93</v>
      </c>
      <c r="AJ58" s="52" t="s">
        <v>93</v>
      </c>
      <c r="AK58" s="50">
        <v>1350</v>
      </c>
      <c r="AL58" s="51">
        <v>1750</v>
      </c>
      <c r="AM58" s="52">
        <v>2250</v>
      </c>
      <c r="AN58" s="50" t="s">
        <v>93</v>
      </c>
      <c r="AO58" s="51" t="s">
        <v>93</v>
      </c>
      <c r="AP58" s="52" t="s">
        <v>93</v>
      </c>
      <c r="AQ58" s="50" t="s">
        <v>93</v>
      </c>
      <c r="AR58" s="51" t="s">
        <v>93</v>
      </c>
      <c r="AS58" s="52" t="s">
        <v>93</v>
      </c>
      <c r="AT58" s="50" t="s">
        <v>93</v>
      </c>
      <c r="AU58" s="51" t="s">
        <v>93</v>
      </c>
      <c r="AV58" s="52" t="s">
        <v>93</v>
      </c>
      <c r="AW58" s="50" t="s">
        <v>93</v>
      </c>
      <c r="AX58" s="51" t="s">
        <v>93</v>
      </c>
      <c r="AY58" s="52" t="s">
        <v>93</v>
      </c>
      <c r="AZ58" s="50" t="s">
        <v>93</v>
      </c>
      <c r="BA58" s="51" t="s">
        <v>93</v>
      </c>
      <c r="BB58" s="52" t="s">
        <v>93</v>
      </c>
      <c r="BC58" s="50" t="s">
        <v>93</v>
      </c>
      <c r="BD58" s="51" t="s">
        <v>93</v>
      </c>
      <c r="BE58" s="52" t="s">
        <v>93</v>
      </c>
    </row>
    <row r="59" spans="1:57" x14ac:dyDescent="0.25">
      <c r="A59" s="811"/>
      <c r="B59" s="483" t="s">
        <v>204</v>
      </c>
      <c r="C59" s="95" t="s">
        <v>575</v>
      </c>
      <c r="D59" s="155">
        <f t="shared" si="4"/>
        <v>5187.5</v>
      </c>
      <c r="F59" s="84">
        <f t="shared" si="0"/>
        <v>24</v>
      </c>
      <c r="G59" s="50">
        <f t="shared" si="1"/>
        <v>3487.5</v>
      </c>
      <c r="H59" s="165">
        <f t="shared" si="2"/>
        <v>4531.25</v>
      </c>
      <c r="I59" s="166">
        <f t="shared" si="3"/>
        <v>5843.75</v>
      </c>
      <c r="J59" s="50">
        <v>3850</v>
      </c>
      <c r="K59" s="51">
        <v>5000</v>
      </c>
      <c r="L59" s="52">
        <v>6450</v>
      </c>
      <c r="M59" s="50">
        <v>3850</v>
      </c>
      <c r="N59" s="51">
        <v>5000</v>
      </c>
      <c r="O59" s="52">
        <v>6450</v>
      </c>
      <c r="P59" s="50">
        <v>3850</v>
      </c>
      <c r="Q59" s="51">
        <v>5000</v>
      </c>
      <c r="R59" s="52">
        <v>6450</v>
      </c>
      <c r="S59" s="50">
        <v>3850</v>
      </c>
      <c r="T59" s="51">
        <v>5000</v>
      </c>
      <c r="U59" s="52">
        <v>6450</v>
      </c>
      <c r="V59" s="50">
        <v>3850</v>
      </c>
      <c r="W59" s="51">
        <v>5000</v>
      </c>
      <c r="X59" s="52">
        <v>6450</v>
      </c>
      <c r="Y59" s="50">
        <v>3850</v>
      </c>
      <c r="Z59" s="51">
        <v>5000</v>
      </c>
      <c r="AA59" s="52">
        <v>6450</v>
      </c>
      <c r="AB59" s="50">
        <v>3450</v>
      </c>
      <c r="AC59" s="51">
        <v>4500</v>
      </c>
      <c r="AD59" s="52">
        <v>5800</v>
      </c>
      <c r="AE59" s="50" t="s">
        <v>93</v>
      </c>
      <c r="AF59" s="51" t="s">
        <v>93</v>
      </c>
      <c r="AG59" s="52" t="s">
        <v>93</v>
      </c>
      <c r="AH59" s="50" t="s">
        <v>93</v>
      </c>
      <c r="AI59" s="51" t="s">
        <v>93</v>
      </c>
      <c r="AJ59" s="52" t="s">
        <v>93</v>
      </c>
      <c r="AK59" s="50">
        <v>1350</v>
      </c>
      <c r="AL59" s="51">
        <v>1750</v>
      </c>
      <c r="AM59" s="52">
        <v>2250</v>
      </c>
      <c r="AN59" s="50" t="s">
        <v>93</v>
      </c>
      <c r="AO59" s="51" t="s">
        <v>93</v>
      </c>
      <c r="AP59" s="52" t="s">
        <v>93</v>
      </c>
      <c r="AQ59" s="50" t="s">
        <v>93</v>
      </c>
      <c r="AR59" s="51" t="s">
        <v>93</v>
      </c>
      <c r="AS59" s="52" t="s">
        <v>93</v>
      </c>
      <c r="AT59" s="50" t="s">
        <v>93</v>
      </c>
      <c r="AU59" s="51" t="s">
        <v>93</v>
      </c>
      <c r="AV59" s="52" t="s">
        <v>93</v>
      </c>
      <c r="AW59" s="50" t="s">
        <v>93</v>
      </c>
      <c r="AX59" s="51" t="s">
        <v>93</v>
      </c>
      <c r="AY59" s="52" t="s">
        <v>93</v>
      </c>
      <c r="AZ59" s="50" t="s">
        <v>93</v>
      </c>
      <c r="BA59" s="51" t="s">
        <v>93</v>
      </c>
      <c r="BB59" s="52" t="s">
        <v>93</v>
      </c>
      <c r="BC59" s="50" t="s">
        <v>93</v>
      </c>
      <c r="BD59" s="51" t="s">
        <v>93</v>
      </c>
      <c r="BE59" s="52" t="s">
        <v>93</v>
      </c>
    </row>
    <row r="60" spans="1:57" x14ac:dyDescent="0.25">
      <c r="A60" s="811"/>
      <c r="B60" s="483" t="s">
        <v>204</v>
      </c>
      <c r="C60" s="95" t="s">
        <v>584</v>
      </c>
      <c r="D60" s="155">
        <f t="shared" ref="D60" si="15">AVERAGE(H60,I60)</f>
        <v>5187.5</v>
      </c>
      <c r="F60" s="84">
        <f t="shared" ref="F60" si="16">COUNT(J60:BE60)</f>
        <v>24</v>
      </c>
      <c r="G60" s="50">
        <f t="shared" ref="G60" si="17">AVERAGE(J60,M60,P60,S60,V60,Y60,AB60,AE60,AH60,AK60,AN60,AQ60,AT60,AW60,AZ60,BC60)</f>
        <v>3487.5</v>
      </c>
      <c r="H60" s="165">
        <f t="shared" ref="H60" si="18">AVERAGE(K60,N60,Q60,T60,W60,Z60,AC60,AF60,AI60,AL60,AO60,AR60,AU60,AX60,BA60,BD60)</f>
        <v>4531.25</v>
      </c>
      <c r="I60" s="166">
        <f t="shared" ref="I60" si="19">AVERAGE(L60,O60,R60,U60,X60,AA60,AD60,AG60,AJ60,AM60,AP60,AS60,AV60,AY60,BB60,BE60)</f>
        <v>5843.75</v>
      </c>
      <c r="J60" s="50">
        <v>3850</v>
      </c>
      <c r="K60" s="51">
        <v>5000</v>
      </c>
      <c r="L60" s="52">
        <v>6450</v>
      </c>
      <c r="M60" s="50">
        <v>3850</v>
      </c>
      <c r="N60" s="51">
        <v>5000</v>
      </c>
      <c r="O60" s="52">
        <v>6450</v>
      </c>
      <c r="P60" s="50">
        <v>3850</v>
      </c>
      <c r="Q60" s="51">
        <v>5000</v>
      </c>
      <c r="R60" s="52">
        <v>6450</v>
      </c>
      <c r="S60" s="50">
        <v>3850</v>
      </c>
      <c r="T60" s="51">
        <v>5000</v>
      </c>
      <c r="U60" s="52">
        <v>6450</v>
      </c>
      <c r="V60" s="50">
        <v>3850</v>
      </c>
      <c r="W60" s="51">
        <v>5000</v>
      </c>
      <c r="X60" s="52">
        <v>6450</v>
      </c>
      <c r="Y60" s="50">
        <v>3850</v>
      </c>
      <c r="Z60" s="51">
        <v>5000</v>
      </c>
      <c r="AA60" s="52">
        <v>6450</v>
      </c>
      <c r="AB60" s="50">
        <v>3450</v>
      </c>
      <c r="AC60" s="51">
        <v>4500</v>
      </c>
      <c r="AD60" s="52">
        <v>5800</v>
      </c>
      <c r="AE60" s="50" t="s">
        <v>93</v>
      </c>
      <c r="AF60" s="51" t="s">
        <v>93</v>
      </c>
      <c r="AG60" s="52" t="s">
        <v>93</v>
      </c>
      <c r="AH60" s="50" t="s">
        <v>93</v>
      </c>
      <c r="AI60" s="51" t="s">
        <v>93</v>
      </c>
      <c r="AJ60" s="52" t="s">
        <v>93</v>
      </c>
      <c r="AK60" s="50">
        <v>1350</v>
      </c>
      <c r="AL60" s="51">
        <v>1750</v>
      </c>
      <c r="AM60" s="52">
        <v>2250</v>
      </c>
      <c r="AN60" s="50" t="s">
        <v>93</v>
      </c>
      <c r="AO60" s="51" t="s">
        <v>93</v>
      </c>
      <c r="AP60" s="52" t="s">
        <v>93</v>
      </c>
      <c r="AQ60" s="50" t="s">
        <v>93</v>
      </c>
      <c r="AR60" s="51" t="s">
        <v>93</v>
      </c>
      <c r="AS60" s="52" t="s">
        <v>93</v>
      </c>
      <c r="AT60" s="50" t="s">
        <v>93</v>
      </c>
      <c r="AU60" s="51" t="s">
        <v>93</v>
      </c>
      <c r="AV60" s="52" t="s">
        <v>93</v>
      </c>
      <c r="AW60" s="50" t="s">
        <v>93</v>
      </c>
      <c r="AX60" s="51" t="s">
        <v>93</v>
      </c>
      <c r="AY60" s="52" t="s">
        <v>93</v>
      </c>
      <c r="AZ60" s="50" t="s">
        <v>93</v>
      </c>
      <c r="BA60" s="51" t="s">
        <v>93</v>
      </c>
      <c r="BB60" s="52" t="s">
        <v>93</v>
      </c>
      <c r="BC60" s="50" t="s">
        <v>93</v>
      </c>
      <c r="BD60" s="51" t="s">
        <v>93</v>
      </c>
      <c r="BE60" s="52" t="s">
        <v>93</v>
      </c>
    </row>
    <row r="61" spans="1:57" x14ac:dyDescent="0.25">
      <c r="A61" s="811"/>
      <c r="B61" s="72" t="s">
        <v>205</v>
      </c>
      <c r="C61" s="77" t="s">
        <v>567</v>
      </c>
      <c r="D61" s="156">
        <f t="shared" si="4"/>
        <v>7851.5625</v>
      </c>
      <c r="F61" s="85">
        <f t="shared" si="0"/>
        <v>48</v>
      </c>
      <c r="G61" s="33">
        <f t="shared" si="1"/>
        <v>5265.625</v>
      </c>
      <c r="H61" s="167">
        <f t="shared" si="2"/>
        <v>6862.5</v>
      </c>
      <c r="I61" s="168">
        <f t="shared" si="3"/>
        <v>8840.625</v>
      </c>
      <c r="J61" s="33">
        <v>6150</v>
      </c>
      <c r="K61" s="37">
        <v>8000</v>
      </c>
      <c r="L61" s="38">
        <v>10300</v>
      </c>
      <c r="M61" s="33">
        <v>6150</v>
      </c>
      <c r="N61" s="37">
        <v>8000</v>
      </c>
      <c r="O61" s="38">
        <v>10300</v>
      </c>
      <c r="P61" s="33">
        <v>6150</v>
      </c>
      <c r="Q61" s="37">
        <v>8000</v>
      </c>
      <c r="R61" s="38">
        <v>10300</v>
      </c>
      <c r="S61" s="33">
        <v>6150</v>
      </c>
      <c r="T61" s="37">
        <v>8000</v>
      </c>
      <c r="U61" s="38">
        <v>10300</v>
      </c>
      <c r="V61" s="33">
        <v>6150</v>
      </c>
      <c r="W61" s="37">
        <v>8000</v>
      </c>
      <c r="X61" s="38">
        <v>10300</v>
      </c>
      <c r="Y61" s="33">
        <v>6150</v>
      </c>
      <c r="Z61" s="37">
        <v>8000</v>
      </c>
      <c r="AA61" s="38">
        <v>10300</v>
      </c>
      <c r="AB61" s="33">
        <v>5750</v>
      </c>
      <c r="AC61" s="37">
        <v>7500</v>
      </c>
      <c r="AD61" s="38">
        <v>9650</v>
      </c>
      <c r="AE61" s="33">
        <v>5200</v>
      </c>
      <c r="AF61" s="37">
        <v>6800</v>
      </c>
      <c r="AG61" s="38">
        <v>8750</v>
      </c>
      <c r="AH61" s="33">
        <v>2500</v>
      </c>
      <c r="AI61" s="37">
        <v>3250</v>
      </c>
      <c r="AJ61" s="38">
        <v>4200</v>
      </c>
      <c r="AK61" s="33">
        <v>7000</v>
      </c>
      <c r="AL61" s="37">
        <v>9100</v>
      </c>
      <c r="AM61" s="38">
        <v>11750</v>
      </c>
      <c r="AN61" s="33">
        <v>4350</v>
      </c>
      <c r="AO61" s="37">
        <v>5700</v>
      </c>
      <c r="AP61" s="38">
        <v>7350</v>
      </c>
      <c r="AQ61" s="33">
        <v>5300</v>
      </c>
      <c r="AR61" s="37">
        <v>6950</v>
      </c>
      <c r="AS61" s="38">
        <v>8950</v>
      </c>
      <c r="AT61" s="33">
        <v>4950</v>
      </c>
      <c r="AU61" s="37">
        <v>6450</v>
      </c>
      <c r="AV61" s="38">
        <v>8350</v>
      </c>
      <c r="AW61" s="33">
        <v>3500</v>
      </c>
      <c r="AX61" s="37">
        <v>4550</v>
      </c>
      <c r="AY61" s="38">
        <v>5850</v>
      </c>
      <c r="AZ61" s="33">
        <v>4400</v>
      </c>
      <c r="BA61" s="37">
        <v>5750</v>
      </c>
      <c r="BB61" s="38">
        <v>7400</v>
      </c>
      <c r="BC61" s="33">
        <v>4400</v>
      </c>
      <c r="BD61" s="37">
        <v>5750</v>
      </c>
      <c r="BE61" s="38">
        <v>7400</v>
      </c>
    </row>
    <row r="62" spans="1:57" x14ac:dyDescent="0.25">
      <c r="A62" s="811"/>
      <c r="B62" s="79" t="s">
        <v>206</v>
      </c>
      <c r="C62" s="95" t="s">
        <v>566</v>
      </c>
      <c r="D62" s="155">
        <f t="shared" si="4"/>
        <v>5885.9375</v>
      </c>
      <c r="F62" s="84">
        <f t="shared" si="0"/>
        <v>48</v>
      </c>
      <c r="G62" s="50">
        <f t="shared" si="1"/>
        <v>3931.25</v>
      </c>
      <c r="H62" s="165">
        <f t="shared" si="2"/>
        <v>5134.375</v>
      </c>
      <c r="I62" s="166">
        <f t="shared" si="3"/>
        <v>6637.5</v>
      </c>
      <c r="J62" s="50">
        <v>4600</v>
      </c>
      <c r="K62" s="51">
        <v>6000</v>
      </c>
      <c r="L62" s="52">
        <v>7750</v>
      </c>
      <c r="M62" s="50">
        <v>4600</v>
      </c>
      <c r="N62" s="51">
        <v>6000</v>
      </c>
      <c r="O62" s="52">
        <v>7750</v>
      </c>
      <c r="P62" s="50">
        <v>4600</v>
      </c>
      <c r="Q62" s="51">
        <v>6000</v>
      </c>
      <c r="R62" s="52">
        <v>7750</v>
      </c>
      <c r="S62" s="50">
        <v>4600</v>
      </c>
      <c r="T62" s="51">
        <v>6000</v>
      </c>
      <c r="U62" s="52">
        <v>7750</v>
      </c>
      <c r="V62" s="50">
        <v>4600</v>
      </c>
      <c r="W62" s="51">
        <v>6000</v>
      </c>
      <c r="X62" s="52">
        <v>7750</v>
      </c>
      <c r="Y62" s="50">
        <v>4600</v>
      </c>
      <c r="Z62" s="51">
        <v>6000</v>
      </c>
      <c r="AA62" s="52">
        <v>7750</v>
      </c>
      <c r="AB62" s="50">
        <v>4200</v>
      </c>
      <c r="AC62" s="51">
        <v>5500</v>
      </c>
      <c r="AD62" s="52">
        <v>7100</v>
      </c>
      <c r="AE62" s="50">
        <v>3900</v>
      </c>
      <c r="AF62" s="51">
        <v>5100</v>
      </c>
      <c r="AG62" s="52">
        <v>6550</v>
      </c>
      <c r="AH62" s="50">
        <v>1850</v>
      </c>
      <c r="AI62" s="51">
        <v>2400</v>
      </c>
      <c r="AJ62" s="52">
        <v>3150</v>
      </c>
      <c r="AK62" s="50">
        <v>5250</v>
      </c>
      <c r="AL62" s="51">
        <v>6850</v>
      </c>
      <c r="AM62" s="52">
        <v>8850</v>
      </c>
      <c r="AN62" s="50">
        <v>3250</v>
      </c>
      <c r="AO62" s="51">
        <v>4250</v>
      </c>
      <c r="AP62" s="52">
        <v>5500</v>
      </c>
      <c r="AQ62" s="50">
        <v>3950</v>
      </c>
      <c r="AR62" s="51">
        <v>5200</v>
      </c>
      <c r="AS62" s="52">
        <v>6700</v>
      </c>
      <c r="AT62" s="50">
        <v>3700</v>
      </c>
      <c r="AU62" s="51">
        <v>4850</v>
      </c>
      <c r="AV62" s="52">
        <v>6250</v>
      </c>
      <c r="AW62" s="50">
        <v>2600</v>
      </c>
      <c r="AX62" s="51">
        <v>3400</v>
      </c>
      <c r="AY62" s="52">
        <v>4400</v>
      </c>
      <c r="AZ62" s="50">
        <v>3300</v>
      </c>
      <c r="BA62" s="51">
        <v>4300</v>
      </c>
      <c r="BB62" s="52">
        <v>5600</v>
      </c>
      <c r="BC62" s="50">
        <v>3300</v>
      </c>
      <c r="BD62" s="51">
        <v>4300</v>
      </c>
      <c r="BE62" s="52">
        <v>5600</v>
      </c>
    </row>
    <row r="63" spans="1:57" ht="15.75" thickBot="1" x14ac:dyDescent="0.3">
      <c r="A63" s="794"/>
      <c r="B63" s="73" t="s">
        <v>207</v>
      </c>
      <c r="C63" s="78" t="s">
        <v>565</v>
      </c>
      <c r="D63" s="162">
        <f t="shared" si="4"/>
        <v>3898.4375</v>
      </c>
      <c r="F63" s="87">
        <f t="shared" si="0"/>
        <v>48</v>
      </c>
      <c r="G63" s="34">
        <f t="shared" si="1"/>
        <v>2593.75</v>
      </c>
      <c r="H63" s="179">
        <f t="shared" si="2"/>
        <v>3406.25</v>
      </c>
      <c r="I63" s="180">
        <f t="shared" si="3"/>
        <v>4390.625</v>
      </c>
      <c r="J63" s="34">
        <v>3050</v>
      </c>
      <c r="K63" s="39">
        <v>4000</v>
      </c>
      <c r="L63" s="40">
        <v>5150</v>
      </c>
      <c r="M63" s="34">
        <v>3050</v>
      </c>
      <c r="N63" s="39">
        <v>4000</v>
      </c>
      <c r="O63" s="40">
        <v>5150</v>
      </c>
      <c r="P63" s="34">
        <v>3050</v>
      </c>
      <c r="Q63" s="39">
        <v>4000</v>
      </c>
      <c r="R63" s="40">
        <v>5150</v>
      </c>
      <c r="S63" s="34">
        <v>3050</v>
      </c>
      <c r="T63" s="39">
        <v>4000</v>
      </c>
      <c r="U63" s="40">
        <v>5150</v>
      </c>
      <c r="V63" s="34">
        <v>3050</v>
      </c>
      <c r="W63" s="39">
        <v>4000</v>
      </c>
      <c r="X63" s="40">
        <v>5150</v>
      </c>
      <c r="Y63" s="34">
        <v>3050</v>
      </c>
      <c r="Z63" s="39">
        <v>4000</v>
      </c>
      <c r="AA63" s="40">
        <v>5150</v>
      </c>
      <c r="AB63" s="34">
        <v>2650</v>
      </c>
      <c r="AC63" s="39">
        <v>3500</v>
      </c>
      <c r="AD63" s="40">
        <v>4500</v>
      </c>
      <c r="AE63" s="34">
        <v>2550</v>
      </c>
      <c r="AF63" s="39">
        <v>3400</v>
      </c>
      <c r="AG63" s="40">
        <v>4350</v>
      </c>
      <c r="AH63" s="34">
        <v>1200</v>
      </c>
      <c r="AI63" s="39">
        <v>1600</v>
      </c>
      <c r="AJ63" s="40">
        <v>2100</v>
      </c>
      <c r="AK63" s="34">
        <v>3450</v>
      </c>
      <c r="AL63" s="39">
        <v>4550</v>
      </c>
      <c r="AM63" s="40">
        <v>5850</v>
      </c>
      <c r="AN63" s="34">
        <v>2150</v>
      </c>
      <c r="AO63" s="39">
        <v>2850</v>
      </c>
      <c r="AP63" s="40">
        <v>3650</v>
      </c>
      <c r="AQ63" s="34">
        <v>2650</v>
      </c>
      <c r="AR63" s="39">
        <v>3450</v>
      </c>
      <c r="AS63" s="40">
        <v>4450</v>
      </c>
      <c r="AT63" s="34">
        <v>2450</v>
      </c>
      <c r="AU63" s="39">
        <v>3200</v>
      </c>
      <c r="AV63" s="40">
        <v>4150</v>
      </c>
      <c r="AW63" s="34">
        <v>1700</v>
      </c>
      <c r="AX63" s="39">
        <v>2250</v>
      </c>
      <c r="AY63" s="40">
        <v>2900</v>
      </c>
      <c r="AZ63" s="34">
        <v>2200</v>
      </c>
      <c r="BA63" s="39">
        <v>2850</v>
      </c>
      <c r="BB63" s="40">
        <v>3700</v>
      </c>
      <c r="BC63" s="34">
        <v>2200</v>
      </c>
      <c r="BD63" s="39">
        <v>2850</v>
      </c>
      <c r="BE63" s="40">
        <v>3700</v>
      </c>
    </row>
    <row r="64" spans="1:57" x14ac:dyDescent="0.25">
      <c r="A64" s="793" t="s">
        <v>208</v>
      </c>
      <c r="B64" s="88" t="s">
        <v>120</v>
      </c>
      <c r="C64" s="372" t="s">
        <v>11</v>
      </c>
      <c r="D64" s="161">
        <f t="shared" si="4"/>
        <v>15882.692307692309</v>
      </c>
      <c r="F64" s="84">
        <f t="shared" si="0"/>
        <v>39</v>
      </c>
      <c r="G64" s="50">
        <f t="shared" si="1"/>
        <v>10661.538461538461</v>
      </c>
      <c r="H64" s="165">
        <f t="shared" si="2"/>
        <v>13865.384615384615</v>
      </c>
      <c r="I64" s="166">
        <f t="shared" si="3"/>
        <v>17900</v>
      </c>
      <c r="J64" s="50">
        <v>12300</v>
      </c>
      <c r="K64" s="51">
        <v>16000</v>
      </c>
      <c r="L64" s="52">
        <v>20650</v>
      </c>
      <c r="M64" s="50">
        <v>12300</v>
      </c>
      <c r="N64" s="51">
        <v>16000</v>
      </c>
      <c r="O64" s="52">
        <v>20650</v>
      </c>
      <c r="P64" s="50">
        <v>11550</v>
      </c>
      <c r="Q64" s="51">
        <v>15000</v>
      </c>
      <c r="R64" s="52">
        <v>19350</v>
      </c>
      <c r="S64" s="50">
        <v>12300</v>
      </c>
      <c r="T64" s="51">
        <v>16000</v>
      </c>
      <c r="U64" s="52">
        <v>20650</v>
      </c>
      <c r="V64" s="50">
        <v>12300</v>
      </c>
      <c r="W64" s="51">
        <v>16000</v>
      </c>
      <c r="X64" s="52">
        <v>20650</v>
      </c>
      <c r="Y64" s="50">
        <v>12300</v>
      </c>
      <c r="Z64" s="51">
        <v>16000</v>
      </c>
      <c r="AA64" s="52">
        <v>20650</v>
      </c>
      <c r="AB64" s="50">
        <v>10400</v>
      </c>
      <c r="AC64" s="51">
        <v>13500</v>
      </c>
      <c r="AD64" s="52">
        <v>17400</v>
      </c>
      <c r="AE64" s="50">
        <v>9600</v>
      </c>
      <c r="AF64" s="51">
        <v>12500</v>
      </c>
      <c r="AG64" s="52">
        <v>16150</v>
      </c>
      <c r="AH64" s="50">
        <v>6600</v>
      </c>
      <c r="AI64" s="51">
        <v>8600</v>
      </c>
      <c r="AJ64" s="52">
        <v>11100</v>
      </c>
      <c r="AK64" s="50">
        <v>9050</v>
      </c>
      <c r="AL64" s="51">
        <v>11800</v>
      </c>
      <c r="AM64" s="52">
        <v>15250</v>
      </c>
      <c r="AN64" s="50">
        <v>9600</v>
      </c>
      <c r="AO64" s="51">
        <v>12500</v>
      </c>
      <c r="AP64" s="52">
        <v>16150</v>
      </c>
      <c r="AQ64" s="50" t="s">
        <v>93</v>
      </c>
      <c r="AR64" s="51" t="s">
        <v>93</v>
      </c>
      <c r="AS64" s="52" t="s">
        <v>93</v>
      </c>
      <c r="AT64" s="50">
        <v>12250</v>
      </c>
      <c r="AU64" s="51">
        <v>15900</v>
      </c>
      <c r="AV64" s="52">
        <v>20550</v>
      </c>
      <c r="AW64" s="50">
        <v>8050</v>
      </c>
      <c r="AX64" s="51">
        <v>10450</v>
      </c>
      <c r="AY64" s="52">
        <v>13500</v>
      </c>
      <c r="AZ64" s="50" t="s">
        <v>93</v>
      </c>
      <c r="BA64" s="51" t="s">
        <v>93</v>
      </c>
      <c r="BB64" s="52" t="s">
        <v>93</v>
      </c>
      <c r="BC64" s="50" t="s">
        <v>93</v>
      </c>
      <c r="BD64" s="51" t="s">
        <v>93</v>
      </c>
      <c r="BE64" s="52" t="s">
        <v>93</v>
      </c>
    </row>
    <row r="65" spans="1:57" ht="15.75" thickBot="1" x14ac:dyDescent="0.3">
      <c r="A65" s="794"/>
      <c r="B65" s="73" t="s">
        <v>209</v>
      </c>
      <c r="C65" s="78" t="s">
        <v>11</v>
      </c>
      <c r="D65" s="162">
        <f>AVERAGE(H65,I65)</f>
        <v>13922.604166666668</v>
      </c>
      <c r="F65" s="87">
        <f t="shared" si="0"/>
        <v>47</v>
      </c>
      <c r="G65" s="34">
        <f>AVERAGE(J65,M65,P65,S65,V65,Y65,AB65,AE65,AH65,AK65,AN65,AQ65,AT65,AW65,AZ65,BC65)</f>
        <v>9737.5</v>
      </c>
      <c r="H65" s="179">
        <f>AVERAGE(K65,N65,Q65,T65,W65,Z65,AC65,AF65,AI65,AL65,AO65,AR65,AU65,AX65,BA65,BD65)</f>
        <v>12621.875</v>
      </c>
      <c r="I65" s="180">
        <f>AVERAGE(L65,O65,R65,U65,X65,AA65,AD65,AG65,AJ65,AM65,AP65,AS65,AV65,AY65,BB65,BE65)</f>
        <v>15223.333333333334</v>
      </c>
      <c r="J65" s="34">
        <v>11950</v>
      </c>
      <c r="K65" s="39">
        <v>15500</v>
      </c>
      <c r="L65" s="40">
        <v>20000</v>
      </c>
      <c r="M65" s="34">
        <v>11950</v>
      </c>
      <c r="N65" s="39">
        <v>15500</v>
      </c>
      <c r="O65" s="40">
        <v>20000</v>
      </c>
      <c r="P65" s="34">
        <v>12300</v>
      </c>
      <c r="Q65" s="39">
        <v>16000</v>
      </c>
      <c r="R65" s="40">
        <v>20600</v>
      </c>
      <c r="S65" s="34">
        <v>11950</v>
      </c>
      <c r="T65" s="39">
        <v>15500</v>
      </c>
      <c r="U65" s="40">
        <v>20000</v>
      </c>
      <c r="V65" s="34">
        <v>11950</v>
      </c>
      <c r="W65" s="39">
        <v>15500</v>
      </c>
      <c r="X65" s="40">
        <v>20000</v>
      </c>
      <c r="Y65" s="34">
        <v>11950</v>
      </c>
      <c r="Z65" s="39">
        <v>15500</v>
      </c>
      <c r="AA65" s="40">
        <v>20000</v>
      </c>
      <c r="AB65" s="34">
        <v>9850</v>
      </c>
      <c r="AC65" s="39">
        <v>12800</v>
      </c>
      <c r="AD65" s="40">
        <v>16500</v>
      </c>
      <c r="AE65" s="34">
        <v>10350</v>
      </c>
      <c r="AF65" s="39">
        <v>13400</v>
      </c>
      <c r="AG65" s="40">
        <v>17300</v>
      </c>
      <c r="AH65" s="34">
        <v>7950</v>
      </c>
      <c r="AI65" s="39">
        <v>10300</v>
      </c>
      <c r="AJ65" s="40">
        <v>13300</v>
      </c>
      <c r="AK65" s="34">
        <v>10200</v>
      </c>
      <c r="AL65" s="39">
        <v>13250</v>
      </c>
      <c r="AM65" s="40">
        <v>7950</v>
      </c>
      <c r="AN65" s="34">
        <v>10300</v>
      </c>
      <c r="AO65" s="39">
        <v>13300</v>
      </c>
      <c r="AP65" s="40">
        <v>5200</v>
      </c>
      <c r="AQ65" s="34">
        <v>6750</v>
      </c>
      <c r="AR65" s="39">
        <v>8700</v>
      </c>
      <c r="AS65" s="40" t="s">
        <v>93</v>
      </c>
      <c r="AT65" s="34">
        <v>7950</v>
      </c>
      <c r="AU65" s="39">
        <v>10300</v>
      </c>
      <c r="AV65" s="40">
        <v>13300</v>
      </c>
      <c r="AW65" s="34">
        <v>8700</v>
      </c>
      <c r="AX65" s="39">
        <v>11300</v>
      </c>
      <c r="AY65" s="40">
        <v>14600</v>
      </c>
      <c r="AZ65" s="34">
        <v>5850</v>
      </c>
      <c r="BA65" s="39">
        <v>7550</v>
      </c>
      <c r="BB65" s="40">
        <v>9800</v>
      </c>
      <c r="BC65" s="34">
        <v>5850</v>
      </c>
      <c r="BD65" s="39">
        <v>7550</v>
      </c>
      <c r="BE65" s="40">
        <v>9800</v>
      </c>
    </row>
    <row r="66" spans="1:57" ht="15.75" thickBot="1" x14ac:dyDescent="0.3"/>
    <row r="67" spans="1:57" ht="15.75" thickBot="1" x14ac:dyDescent="0.3">
      <c r="A67" s="54"/>
      <c r="B67" s="796" t="s">
        <v>210</v>
      </c>
      <c r="C67" s="797"/>
      <c r="D67" s="798"/>
      <c r="F67" s="752" t="s">
        <v>83</v>
      </c>
      <c r="G67" s="762" t="s">
        <v>211</v>
      </c>
      <c r="H67" s="771"/>
      <c r="I67" s="772"/>
      <c r="J67" s="778" t="s">
        <v>212</v>
      </c>
      <c r="K67" s="779"/>
      <c r="L67" s="779"/>
      <c r="M67" s="779"/>
      <c r="N67" s="779"/>
      <c r="O67" s="780"/>
    </row>
    <row r="68" spans="1:57" ht="15.75" customHeight="1" thickBot="1" x14ac:dyDescent="0.3">
      <c r="B68" s="789" t="s">
        <v>213</v>
      </c>
      <c r="C68" s="789" t="s">
        <v>80</v>
      </c>
      <c r="D68" s="791" t="s">
        <v>135</v>
      </c>
      <c r="F68" s="770"/>
      <c r="G68" s="763"/>
      <c r="H68" s="776"/>
      <c r="I68" s="777"/>
      <c r="J68" s="783" t="s">
        <v>214</v>
      </c>
      <c r="K68" s="784"/>
      <c r="L68" s="785" t="s">
        <v>215</v>
      </c>
      <c r="M68" s="786"/>
      <c r="N68" s="787" t="s">
        <v>216</v>
      </c>
      <c r="O68" s="788"/>
      <c r="Q68" s="834"/>
      <c r="R68" s="834"/>
    </row>
    <row r="69" spans="1:57" ht="15.75" thickBot="1" x14ac:dyDescent="0.3">
      <c r="B69" s="790"/>
      <c r="C69" s="790"/>
      <c r="D69" s="792"/>
      <c r="F69" s="753"/>
      <c r="G69" s="60" t="s">
        <v>214</v>
      </c>
      <c r="H69" s="2" t="s">
        <v>215</v>
      </c>
      <c r="I69" s="10" t="s">
        <v>216</v>
      </c>
      <c r="J69" s="61" t="s">
        <v>217</v>
      </c>
      <c r="K69" s="64" t="s">
        <v>218</v>
      </c>
      <c r="L69" s="61" t="s">
        <v>217</v>
      </c>
      <c r="M69" s="62" t="s">
        <v>218</v>
      </c>
      <c r="N69" s="65" t="s">
        <v>217</v>
      </c>
      <c r="O69" s="62" t="s">
        <v>218</v>
      </c>
      <c r="Q69" s="197"/>
      <c r="R69" s="197"/>
    </row>
    <row r="70" spans="1:57" x14ac:dyDescent="0.25">
      <c r="B70" s="71" t="s">
        <v>219</v>
      </c>
      <c r="C70" s="76" t="s">
        <v>11</v>
      </c>
      <c r="D70" s="183">
        <f>I70</f>
        <v>16000</v>
      </c>
      <c r="F70" s="66">
        <f>COUNT(J70:O70)</f>
        <v>6</v>
      </c>
      <c r="G70" s="33">
        <f>AVERAGE(J70:K70)</f>
        <v>13500</v>
      </c>
      <c r="H70" s="37">
        <f>AVERAGE(L70:M70)</f>
        <v>13500</v>
      </c>
      <c r="I70" s="167">
        <f>AVERAGE(N70:O70)</f>
        <v>16000</v>
      </c>
      <c r="J70" s="33">
        <v>12000</v>
      </c>
      <c r="K70" s="37">
        <v>15000</v>
      </c>
      <c r="L70" s="33">
        <v>12000</v>
      </c>
      <c r="M70" s="38">
        <v>15000</v>
      </c>
      <c r="N70" s="37">
        <v>14000</v>
      </c>
      <c r="O70" s="38">
        <v>18000</v>
      </c>
      <c r="Q70" s="198"/>
      <c r="R70" s="198"/>
    </row>
    <row r="71" spans="1:57" x14ac:dyDescent="0.25">
      <c r="B71" s="135" t="s">
        <v>220</v>
      </c>
      <c r="C71" s="136" t="s">
        <v>11</v>
      </c>
      <c r="D71" s="184">
        <f t="shared" ref="D71:D137" si="20">I71</f>
        <v>17000</v>
      </c>
      <c r="F71" s="137">
        <f t="shared" ref="F71:F137" si="21">COUNT(J71:O71)</f>
        <v>6</v>
      </c>
      <c r="G71" s="138">
        <f>AVERAGE(J71:K71)</f>
        <v>16000</v>
      </c>
      <c r="H71" s="139">
        <f>AVERAGE(L71:M71)</f>
        <v>16000</v>
      </c>
      <c r="I71" s="181">
        <f t="shared" ref="I71:I83" si="22">AVERAGE(N71:O71)</f>
        <v>17000</v>
      </c>
      <c r="J71" s="138">
        <v>15000</v>
      </c>
      <c r="K71" s="139">
        <v>17000</v>
      </c>
      <c r="L71" s="138">
        <v>15000</v>
      </c>
      <c r="M71" s="140">
        <v>17000</v>
      </c>
      <c r="N71" s="139">
        <v>15000</v>
      </c>
      <c r="O71" s="140">
        <v>19000</v>
      </c>
    </row>
    <row r="72" spans="1:57" x14ac:dyDescent="0.25">
      <c r="B72" s="72" t="s">
        <v>221</v>
      </c>
      <c r="C72" s="77" t="s">
        <v>11</v>
      </c>
      <c r="D72" s="185">
        <f t="shared" si="20"/>
        <v>30000</v>
      </c>
      <c r="F72" s="68">
        <f t="shared" si="21"/>
        <v>6</v>
      </c>
      <c r="G72" s="33">
        <f t="shared" ref="G72:G83" si="23">AVERAGE(J72:K72)</f>
        <v>26000</v>
      </c>
      <c r="H72" s="37">
        <f>AVERAGE(L72:M72)</f>
        <v>26000</v>
      </c>
      <c r="I72" s="167">
        <f t="shared" si="22"/>
        <v>30000</v>
      </c>
      <c r="J72" s="33">
        <v>24000</v>
      </c>
      <c r="K72" s="37">
        <v>28000</v>
      </c>
      <c r="L72" s="33">
        <v>24000</v>
      </c>
      <c r="M72" s="38">
        <v>28000</v>
      </c>
      <c r="N72" s="37">
        <v>25000</v>
      </c>
      <c r="O72" s="38">
        <v>35000</v>
      </c>
    </row>
    <row r="73" spans="1:57" x14ac:dyDescent="0.25">
      <c r="B73" s="135" t="s">
        <v>222</v>
      </c>
      <c r="C73" s="136" t="s">
        <v>11</v>
      </c>
      <c r="D73" s="184">
        <f t="shared" si="20"/>
        <v>30000</v>
      </c>
      <c r="E73" s="795"/>
      <c r="F73" s="137">
        <f t="shared" si="21"/>
        <v>6</v>
      </c>
      <c r="G73" s="138">
        <f>AVERAGE(J73:K73)</f>
        <v>30000</v>
      </c>
      <c r="H73" s="139">
        <f>AVERAGE(L73:M73)</f>
        <v>30000</v>
      </c>
      <c r="I73" s="181">
        <f t="shared" si="22"/>
        <v>30000</v>
      </c>
      <c r="J73" s="138">
        <v>25000</v>
      </c>
      <c r="K73" s="139">
        <v>35000</v>
      </c>
      <c r="L73" s="138">
        <v>25000</v>
      </c>
      <c r="M73" s="140">
        <v>35000</v>
      </c>
      <c r="N73" s="139">
        <v>25000</v>
      </c>
      <c r="O73" s="140">
        <v>35000</v>
      </c>
    </row>
    <row r="74" spans="1:57" x14ac:dyDescent="0.25">
      <c r="B74" s="187" t="s">
        <v>223</v>
      </c>
      <c r="C74" s="270" t="s">
        <v>11</v>
      </c>
      <c r="D74" s="185">
        <f t="shared" si="20"/>
        <v>28500</v>
      </c>
      <c r="E74" s="795"/>
      <c r="F74" s="68">
        <f t="shared" si="21"/>
        <v>6</v>
      </c>
      <c r="G74" s="33">
        <f t="shared" si="23"/>
        <v>25000</v>
      </c>
      <c r="H74" s="37">
        <f t="shared" ref="H74:H83" si="24">AVERAGE(L74:M74)</f>
        <v>25000</v>
      </c>
      <c r="I74" s="167">
        <f t="shared" si="22"/>
        <v>28500</v>
      </c>
      <c r="J74" s="33">
        <v>20000</v>
      </c>
      <c r="K74" s="37">
        <v>30000</v>
      </c>
      <c r="L74" s="33">
        <v>20000</v>
      </c>
      <c r="M74" s="38">
        <v>30000</v>
      </c>
      <c r="N74" s="37">
        <v>25000</v>
      </c>
      <c r="O74" s="38">
        <v>32000</v>
      </c>
    </row>
    <row r="75" spans="1:57" x14ac:dyDescent="0.25">
      <c r="B75" s="188" t="s">
        <v>224</v>
      </c>
      <c r="C75" s="271" t="s">
        <v>11</v>
      </c>
      <c r="D75" s="184">
        <f t="shared" si="20"/>
        <v>35000</v>
      </c>
      <c r="F75" s="137">
        <f t="shared" si="21"/>
        <v>6</v>
      </c>
      <c r="G75" s="138">
        <f t="shared" si="23"/>
        <v>30000</v>
      </c>
      <c r="H75" s="139">
        <f t="shared" si="24"/>
        <v>30000</v>
      </c>
      <c r="I75" s="181">
        <f t="shared" si="22"/>
        <v>35000</v>
      </c>
      <c r="J75" s="138">
        <v>25000</v>
      </c>
      <c r="K75" s="139">
        <v>35000</v>
      </c>
      <c r="L75" s="138">
        <v>25000</v>
      </c>
      <c r="M75" s="140">
        <v>35000</v>
      </c>
      <c r="N75" s="139">
        <v>30000</v>
      </c>
      <c r="O75" s="140">
        <v>40000</v>
      </c>
    </row>
    <row r="76" spans="1:57" x14ac:dyDescent="0.25">
      <c r="B76" s="187" t="s">
        <v>225</v>
      </c>
      <c r="C76" s="270" t="s">
        <v>11</v>
      </c>
      <c r="D76" s="185">
        <f t="shared" si="20"/>
        <v>47500</v>
      </c>
      <c r="F76" s="68">
        <f t="shared" si="21"/>
        <v>6</v>
      </c>
      <c r="G76" s="33">
        <f t="shared" si="23"/>
        <v>35000</v>
      </c>
      <c r="H76" s="37">
        <f t="shared" si="24"/>
        <v>35000</v>
      </c>
      <c r="I76" s="167">
        <f t="shared" si="22"/>
        <v>47500</v>
      </c>
      <c r="J76" s="33">
        <v>30000</v>
      </c>
      <c r="K76" s="37">
        <v>40000</v>
      </c>
      <c r="L76" s="33">
        <v>30000</v>
      </c>
      <c r="M76" s="38">
        <v>40000</v>
      </c>
      <c r="N76" s="37">
        <v>40000</v>
      </c>
      <c r="O76" s="38">
        <v>55000</v>
      </c>
    </row>
    <row r="77" spans="1:57" x14ac:dyDescent="0.25">
      <c r="B77" s="135" t="s">
        <v>226</v>
      </c>
      <c r="C77" s="136" t="s">
        <v>11</v>
      </c>
      <c r="D77" s="184">
        <f t="shared" si="20"/>
        <v>50000</v>
      </c>
      <c r="F77" s="137">
        <f t="shared" si="21"/>
        <v>6</v>
      </c>
      <c r="G77" s="138">
        <f t="shared" si="23"/>
        <v>40000</v>
      </c>
      <c r="H77" s="139">
        <f t="shared" si="24"/>
        <v>40000</v>
      </c>
      <c r="I77" s="181">
        <f t="shared" si="22"/>
        <v>50000</v>
      </c>
      <c r="J77" s="138">
        <v>35000</v>
      </c>
      <c r="K77" s="139">
        <v>45000</v>
      </c>
      <c r="L77" s="138">
        <v>35000</v>
      </c>
      <c r="M77" s="140">
        <v>45000</v>
      </c>
      <c r="N77" s="139">
        <v>40000</v>
      </c>
      <c r="O77" s="140">
        <v>60000</v>
      </c>
    </row>
    <row r="78" spans="1:57" x14ac:dyDescent="0.25">
      <c r="B78" s="72" t="s">
        <v>227</v>
      </c>
      <c r="C78" s="77" t="s">
        <v>11</v>
      </c>
      <c r="D78" s="185">
        <f t="shared" si="20"/>
        <v>40000</v>
      </c>
      <c r="F78" s="68">
        <f t="shared" si="21"/>
        <v>6</v>
      </c>
      <c r="G78" s="33">
        <f t="shared" si="23"/>
        <v>35000</v>
      </c>
      <c r="H78" s="37">
        <f t="shared" si="24"/>
        <v>35000</v>
      </c>
      <c r="I78" s="167">
        <f t="shared" si="22"/>
        <v>40000</v>
      </c>
      <c r="J78" s="33">
        <v>30000</v>
      </c>
      <c r="K78" s="37">
        <v>40000</v>
      </c>
      <c r="L78" s="33">
        <v>30000</v>
      </c>
      <c r="M78" s="38">
        <v>40000</v>
      </c>
      <c r="N78" s="37">
        <v>35000</v>
      </c>
      <c r="O78" s="38">
        <v>45000</v>
      </c>
    </row>
    <row r="79" spans="1:57" x14ac:dyDescent="0.25">
      <c r="B79" s="135" t="s">
        <v>228</v>
      </c>
      <c r="C79" s="136" t="s">
        <v>11</v>
      </c>
      <c r="D79" s="184">
        <f t="shared" si="20"/>
        <v>40000</v>
      </c>
      <c r="F79" s="137">
        <f t="shared" si="21"/>
        <v>6</v>
      </c>
      <c r="G79" s="138">
        <f t="shared" si="23"/>
        <v>35000</v>
      </c>
      <c r="H79" s="139">
        <f t="shared" si="24"/>
        <v>35000</v>
      </c>
      <c r="I79" s="181">
        <f t="shared" si="22"/>
        <v>40000</v>
      </c>
      <c r="J79" s="138">
        <v>30000</v>
      </c>
      <c r="K79" s="139">
        <v>40000</v>
      </c>
      <c r="L79" s="138">
        <v>30000</v>
      </c>
      <c r="M79" s="140">
        <v>40000</v>
      </c>
      <c r="N79" s="139">
        <v>35000</v>
      </c>
      <c r="O79" s="140">
        <v>45000</v>
      </c>
    </row>
    <row r="80" spans="1:57" x14ac:dyDescent="0.25">
      <c r="B80" s="72" t="s">
        <v>229</v>
      </c>
      <c r="C80" s="77" t="s">
        <v>11</v>
      </c>
      <c r="D80" s="185">
        <f t="shared" si="20"/>
        <v>40000</v>
      </c>
      <c r="F80" s="68">
        <f t="shared" si="21"/>
        <v>6</v>
      </c>
      <c r="G80" s="33">
        <f t="shared" si="23"/>
        <v>35000</v>
      </c>
      <c r="H80" s="37">
        <f t="shared" si="24"/>
        <v>35000</v>
      </c>
      <c r="I80" s="167">
        <f t="shared" si="22"/>
        <v>40000</v>
      </c>
      <c r="J80" s="33">
        <v>30000</v>
      </c>
      <c r="K80" s="37">
        <v>40000</v>
      </c>
      <c r="L80" s="33">
        <v>30000</v>
      </c>
      <c r="M80" s="38">
        <v>40000</v>
      </c>
      <c r="N80" s="37">
        <v>35000</v>
      </c>
      <c r="O80" s="38">
        <v>45000</v>
      </c>
    </row>
    <row r="81" spans="2:15" x14ac:dyDescent="0.25">
      <c r="B81" s="135" t="s">
        <v>230</v>
      </c>
      <c r="C81" s="136" t="s">
        <v>11</v>
      </c>
      <c r="D81" s="184">
        <f t="shared" si="20"/>
        <v>15500</v>
      </c>
      <c r="F81" s="137">
        <f t="shared" si="21"/>
        <v>6</v>
      </c>
      <c r="G81" s="138">
        <f t="shared" si="23"/>
        <v>13500</v>
      </c>
      <c r="H81" s="139">
        <f t="shared" si="24"/>
        <v>13500</v>
      </c>
      <c r="I81" s="181">
        <f t="shared" si="22"/>
        <v>15500</v>
      </c>
      <c r="J81" s="138">
        <v>12000</v>
      </c>
      <c r="K81" s="139">
        <v>15000</v>
      </c>
      <c r="L81" s="138">
        <v>12000</v>
      </c>
      <c r="M81" s="140">
        <v>15000</v>
      </c>
      <c r="N81" s="139">
        <v>14000</v>
      </c>
      <c r="O81" s="140">
        <v>17000</v>
      </c>
    </row>
    <row r="82" spans="2:15" x14ac:dyDescent="0.25">
      <c r="B82" s="187" t="s">
        <v>231</v>
      </c>
      <c r="C82" s="77" t="s">
        <v>1071</v>
      </c>
      <c r="D82" s="185">
        <f t="shared" si="20"/>
        <v>14500</v>
      </c>
      <c r="F82" s="68">
        <f t="shared" si="21"/>
        <v>6</v>
      </c>
      <c r="G82" s="33">
        <f t="shared" si="23"/>
        <v>11500</v>
      </c>
      <c r="H82" s="37">
        <f t="shared" si="24"/>
        <v>11500</v>
      </c>
      <c r="I82" s="167">
        <f t="shared" si="22"/>
        <v>14500</v>
      </c>
      <c r="J82" s="33">
        <v>10000</v>
      </c>
      <c r="K82" s="37">
        <v>13000</v>
      </c>
      <c r="L82" s="33">
        <v>10000</v>
      </c>
      <c r="M82" s="38">
        <v>13000</v>
      </c>
      <c r="N82" s="37">
        <v>13000</v>
      </c>
      <c r="O82" s="38">
        <v>16000</v>
      </c>
    </row>
    <row r="83" spans="2:15" x14ac:dyDescent="0.25">
      <c r="B83" s="188" t="s">
        <v>232</v>
      </c>
      <c r="C83" s="136" t="s">
        <v>11</v>
      </c>
      <c r="D83" s="184">
        <f t="shared" si="20"/>
        <v>17500</v>
      </c>
      <c r="F83" s="137">
        <f t="shared" si="21"/>
        <v>6</v>
      </c>
      <c r="G83" s="138">
        <f t="shared" si="23"/>
        <v>15000</v>
      </c>
      <c r="H83" s="139">
        <f t="shared" si="24"/>
        <v>15000</v>
      </c>
      <c r="I83" s="181">
        <f t="shared" si="22"/>
        <v>17500</v>
      </c>
      <c r="J83" s="138">
        <v>12000</v>
      </c>
      <c r="K83" s="139">
        <v>18000</v>
      </c>
      <c r="L83" s="138">
        <v>12000</v>
      </c>
      <c r="M83" s="140">
        <v>18000</v>
      </c>
      <c r="N83" s="139">
        <v>15000</v>
      </c>
      <c r="O83" s="140">
        <v>20000</v>
      </c>
    </row>
    <row r="84" spans="2:15" x14ac:dyDescent="0.25">
      <c r="B84" s="187" t="s">
        <v>233</v>
      </c>
      <c r="C84" s="270" t="s">
        <v>11</v>
      </c>
      <c r="D84" s="185">
        <f t="shared" si="20"/>
        <v>21000</v>
      </c>
      <c r="F84" s="68">
        <f t="shared" si="21"/>
        <v>6</v>
      </c>
      <c r="G84" s="33">
        <f>AVERAGE(J84:K84)</f>
        <v>17500</v>
      </c>
      <c r="H84" s="37">
        <f t="shared" ref="H84:H102" si="25">AVERAGE(L84:M84)</f>
        <v>17500</v>
      </c>
      <c r="I84" s="167">
        <f t="shared" ref="I84:I102" si="26">AVERAGE(N84:O84)</f>
        <v>21000</v>
      </c>
      <c r="J84" s="33">
        <v>16000</v>
      </c>
      <c r="K84" s="37">
        <v>19000</v>
      </c>
      <c r="L84" s="33">
        <v>16000</v>
      </c>
      <c r="M84" s="38">
        <v>19000</v>
      </c>
      <c r="N84" s="37">
        <v>18000</v>
      </c>
      <c r="O84" s="38">
        <v>24000</v>
      </c>
    </row>
    <row r="85" spans="2:15" x14ac:dyDescent="0.25">
      <c r="B85" s="188" t="s">
        <v>234</v>
      </c>
      <c r="C85" s="136" t="s">
        <v>11</v>
      </c>
      <c r="D85" s="184">
        <f t="shared" si="20"/>
        <v>29000</v>
      </c>
      <c r="F85" s="137">
        <f t="shared" si="21"/>
        <v>6</v>
      </c>
      <c r="G85" s="138">
        <f t="shared" ref="G85:G102" si="27">AVERAGE(J85:K85)</f>
        <v>27000</v>
      </c>
      <c r="H85" s="139">
        <f t="shared" si="25"/>
        <v>27000</v>
      </c>
      <c r="I85" s="181">
        <f t="shared" si="26"/>
        <v>29000</v>
      </c>
      <c r="J85" s="138">
        <v>25000</v>
      </c>
      <c r="K85" s="139">
        <v>29000</v>
      </c>
      <c r="L85" s="138">
        <v>25000</v>
      </c>
      <c r="M85" s="140">
        <v>29000</v>
      </c>
      <c r="N85" s="139">
        <v>25000</v>
      </c>
      <c r="O85" s="140">
        <v>33000</v>
      </c>
    </row>
    <row r="86" spans="2:15" x14ac:dyDescent="0.25">
      <c r="B86" s="187" t="s">
        <v>166</v>
      </c>
      <c r="C86" s="77" t="s">
        <v>568</v>
      </c>
      <c r="D86" s="185">
        <f t="shared" si="20"/>
        <v>23000</v>
      </c>
      <c r="F86" s="68">
        <f t="shared" si="21"/>
        <v>6</v>
      </c>
      <c r="G86" s="33">
        <f t="shared" si="27"/>
        <v>19500</v>
      </c>
      <c r="H86" s="37">
        <f t="shared" si="25"/>
        <v>19500</v>
      </c>
      <c r="I86" s="167">
        <f t="shared" si="26"/>
        <v>23000</v>
      </c>
      <c r="J86" s="33">
        <v>18000</v>
      </c>
      <c r="K86" s="37">
        <v>21000</v>
      </c>
      <c r="L86" s="33">
        <v>18000</v>
      </c>
      <c r="M86" s="38">
        <v>21000</v>
      </c>
      <c r="N86" s="37">
        <v>20000</v>
      </c>
      <c r="O86" s="38">
        <v>26000</v>
      </c>
    </row>
    <row r="87" spans="2:15" x14ac:dyDescent="0.25">
      <c r="B87" s="188" t="s">
        <v>235</v>
      </c>
      <c r="C87" s="271" t="s">
        <v>11</v>
      </c>
      <c r="D87" s="184">
        <f t="shared" si="20"/>
        <v>26500</v>
      </c>
      <c r="F87" s="137">
        <f t="shared" si="21"/>
        <v>6</v>
      </c>
      <c r="G87" s="138">
        <f t="shared" si="27"/>
        <v>22500</v>
      </c>
      <c r="H87" s="139">
        <f t="shared" si="25"/>
        <v>22500</v>
      </c>
      <c r="I87" s="181">
        <f t="shared" si="26"/>
        <v>26500</v>
      </c>
      <c r="J87" s="138">
        <v>20000</v>
      </c>
      <c r="K87" s="139">
        <v>25000</v>
      </c>
      <c r="L87" s="138">
        <v>20000</v>
      </c>
      <c r="M87" s="140">
        <v>25000</v>
      </c>
      <c r="N87" s="139">
        <v>25000</v>
      </c>
      <c r="O87" s="140">
        <v>28000</v>
      </c>
    </row>
    <row r="88" spans="2:15" x14ac:dyDescent="0.25">
      <c r="B88" s="187" t="s">
        <v>236</v>
      </c>
      <c r="C88" s="77" t="s">
        <v>11</v>
      </c>
      <c r="D88" s="185">
        <f t="shared" si="20"/>
        <v>22000</v>
      </c>
      <c r="F88" s="68">
        <f t="shared" si="21"/>
        <v>6</v>
      </c>
      <c r="G88" s="33">
        <f t="shared" si="27"/>
        <v>18000</v>
      </c>
      <c r="H88" s="37">
        <f t="shared" si="25"/>
        <v>18000</v>
      </c>
      <c r="I88" s="167">
        <f t="shared" si="26"/>
        <v>22000</v>
      </c>
      <c r="J88" s="33">
        <v>16000</v>
      </c>
      <c r="K88" s="37">
        <v>20000</v>
      </c>
      <c r="L88" s="33">
        <v>16000</v>
      </c>
      <c r="M88" s="38">
        <v>20000</v>
      </c>
      <c r="N88" s="37">
        <v>18000</v>
      </c>
      <c r="O88" s="38">
        <v>26000</v>
      </c>
    </row>
    <row r="89" spans="2:15" x14ac:dyDescent="0.25">
      <c r="B89" s="188" t="s">
        <v>237</v>
      </c>
      <c r="C89" s="271" t="s">
        <v>11</v>
      </c>
      <c r="D89" s="184">
        <f t="shared" si="20"/>
        <v>20500</v>
      </c>
      <c r="F89" s="137">
        <f t="shared" si="21"/>
        <v>6</v>
      </c>
      <c r="G89" s="138">
        <f t="shared" si="27"/>
        <v>16500</v>
      </c>
      <c r="H89" s="139">
        <f t="shared" si="25"/>
        <v>16500</v>
      </c>
      <c r="I89" s="181">
        <f t="shared" si="26"/>
        <v>20500</v>
      </c>
      <c r="J89" s="138">
        <v>15000</v>
      </c>
      <c r="K89" s="139">
        <v>18000</v>
      </c>
      <c r="L89" s="138">
        <v>15000</v>
      </c>
      <c r="M89" s="140">
        <v>18000</v>
      </c>
      <c r="N89" s="139">
        <v>18000</v>
      </c>
      <c r="O89" s="140">
        <v>23000</v>
      </c>
    </row>
    <row r="90" spans="2:15" x14ac:dyDescent="0.25">
      <c r="B90" s="187" t="s">
        <v>238</v>
      </c>
      <c r="C90" s="270" t="s">
        <v>11</v>
      </c>
      <c r="D90" s="185">
        <f t="shared" si="20"/>
        <v>21000</v>
      </c>
      <c r="F90" s="68">
        <f t="shared" si="21"/>
        <v>6</v>
      </c>
      <c r="G90" s="33">
        <f t="shared" si="27"/>
        <v>19000</v>
      </c>
      <c r="H90" s="37">
        <f t="shared" si="25"/>
        <v>19000</v>
      </c>
      <c r="I90" s="167">
        <f t="shared" si="26"/>
        <v>21000</v>
      </c>
      <c r="J90" s="33">
        <v>17000</v>
      </c>
      <c r="K90" s="37">
        <v>21000</v>
      </c>
      <c r="L90" s="33">
        <v>17000</v>
      </c>
      <c r="M90" s="38">
        <v>21000</v>
      </c>
      <c r="N90" s="37">
        <v>18000</v>
      </c>
      <c r="O90" s="38">
        <v>24000</v>
      </c>
    </row>
    <row r="91" spans="2:15" x14ac:dyDescent="0.25">
      <c r="B91" s="188" t="s">
        <v>239</v>
      </c>
      <c r="C91" s="136" t="s">
        <v>590</v>
      </c>
      <c r="D91" s="184">
        <f t="shared" si="20"/>
        <v>23750</v>
      </c>
      <c r="F91" s="137">
        <f t="shared" si="21"/>
        <v>6</v>
      </c>
      <c r="G91" s="138">
        <f t="shared" si="27"/>
        <v>19500</v>
      </c>
      <c r="H91" s="139">
        <f t="shared" si="25"/>
        <v>19500</v>
      </c>
      <c r="I91" s="181">
        <f t="shared" si="26"/>
        <v>23750</v>
      </c>
      <c r="J91" s="138">
        <v>18000</v>
      </c>
      <c r="K91" s="139">
        <v>21000</v>
      </c>
      <c r="L91" s="138">
        <v>18000</v>
      </c>
      <c r="M91" s="140">
        <v>21000</v>
      </c>
      <c r="N91" s="139">
        <v>20000</v>
      </c>
      <c r="O91" s="140">
        <v>27500</v>
      </c>
    </row>
    <row r="92" spans="2:15" x14ac:dyDescent="0.25">
      <c r="B92" s="187" t="s">
        <v>162</v>
      </c>
      <c r="C92" s="270" t="s">
        <v>11</v>
      </c>
      <c r="D92" s="185">
        <f t="shared" si="20"/>
        <v>23000</v>
      </c>
      <c r="F92" s="68">
        <f t="shared" si="21"/>
        <v>6</v>
      </c>
      <c r="G92" s="33">
        <f t="shared" si="27"/>
        <v>19500</v>
      </c>
      <c r="H92" s="37">
        <f t="shared" si="25"/>
        <v>19500</v>
      </c>
      <c r="I92" s="167">
        <f t="shared" si="26"/>
        <v>23000</v>
      </c>
      <c r="J92" s="33">
        <v>18000</v>
      </c>
      <c r="K92" s="37">
        <v>21000</v>
      </c>
      <c r="L92" s="33">
        <v>18000</v>
      </c>
      <c r="M92" s="38">
        <v>21000</v>
      </c>
      <c r="N92" s="37">
        <v>20000</v>
      </c>
      <c r="O92" s="38">
        <v>26000</v>
      </c>
    </row>
    <row r="93" spans="2:15" x14ac:dyDescent="0.25">
      <c r="B93" s="188" t="s">
        <v>240</v>
      </c>
      <c r="C93" s="136" t="s">
        <v>11</v>
      </c>
      <c r="D93" s="184">
        <f t="shared" si="20"/>
        <v>23500</v>
      </c>
      <c r="F93" s="137">
        <f t="shared" si="21"/>
        <v>6</v>
      </c>
      <c r="G93" s="138">
        <f t="shared" si="27"/>
        <v>20000</v>
      </c>
      <c r="H93" s="139">
        <f t="shared" si="25"/>
        <v>20000</v>
      </c>
      <c r="I93" s="181">
        <f t="shared" si="26"/>
        <v>23500</v>
      </c>
      <c r="J93" s="138">
        <v>18000</v>
      </c>
      <c r="K93" s="139">
        <v>22000</v>
      </c>
      <c r="L93" s="138">
        <v>18000</v>
      </c>
      <c r="M93" s="140">
        <v>22000</v>
      </c>
      <c r="N93" s="139">
        <v>20000</v>
      </c>
      <c r="O93" s="140">
        <v>27000</v>
      </c>
    </row>
    <row r="94" spans="2:15" x14ac:dyDescent="0.25">
      <c r="B94" s="187" t="s">
        <v>241</v>
      </c>
      <c r="C94" s="77" t="s">
        <v>11</v>
      </c>
      <c r="D94" s="185">
        <f t="shared" si="20"/>
        <v>30000</v>
      </c>
      <c r="F94" s="68">
        <f t="shared" si="21"/>
        <v>6</v>
      </c>
      <c r="G94" s="33">
        <f t="shared" si="27"/>
        <v>24500</v>
      </c>
      <c r="H94" s="37">
        <f t="shared" si="25"/>
        <v>24500</v>
      </c>
      <c r="I94" s="167">
        <f t="shared" si="26"/>
        <v>30000</v>
      </c>
      <c r="J94" s="33">
        <v>22000</v>
      </c>
      <c r="K94" s="37">
        <v>27000</v>
      </c>
      <c r="L94" s="33">
        <v>22000</v>
      </c>
      <c r="M94" s="38">
        <v>27000</v>
      </c>
      <c r="N94" s="37">
        <v>25000</v>
      </c>
      <c r="O94" s="38">
        <v>35000</v>
      </c>
    </row>
    <row r="95" spans="2:15" x14ac:dyDescent="0.25">
      <c r="B95" s="188" t="s">
        <v>242</v>
      </c>
      <c r="C95" s="271" t="s">
        <v>568</v>
      </c>
      <c r="D95" s="184">
        <f t="shared" si="20"/>
        <v>17500</v>
      </c>
      <c r="F95" s="137">
        <f t="shared" si="21"/>
        <v>6</v>
      </c>
      <c r="G95" s="138">
        <f t="shared" si="27"/>
        <v>14500</v>
      </c>
      <c r="H95" s="139">
        <f>AVERAGE(N95:O95)</f>
        <v>17500</v>
      </c>
      <c r="I95" s="181">
        <f>AVERAGE(N95:O95)</f>
        <v>17500</v>
      </c>
      <c r="J95" s="138">
        <v>12000</v>
      </c>
      <c r="K95" s="139">
        <v>17000</v>
      </c>
      <c r="L95" s="138">
        <v>12000</v>
      </c>
      <c r="M95" s="140">
        <v>17000</v>
      </c>
      <c r="N95" s="139">
        <v>16000</v>
      </c>
      <c r="O95" s="140">
        <v>19000</v>
      </c>
    </row>
    <row r="96" spans="2:15" x14ac:dyDescent="0.25">
      <c r="B96" s="187" t="s">
        <v>243</v>
      </c>
      <c r="C96" s="270" t="s">
        <v>11</v>
      </c>
      <c r="D96" s="185">
        <f t="shared" si="20"/>
        <v>30000</v>
      </c>
      <c r="F96" s="68">
        <f t="shared" si="21"/>
        <v>6</v>
      </c>
      <c r="G96" s="33">
        <f t="shared" si="27"/>
        <v>22500</v>
      </c>
      <c r="H96" s="37">
        <f t="shared" si="25"/>
        <v>22500</v>
      </c>
      <c r="I96" s="167">
        <f t="shared" si="26"/>
        <v>30000</v>
      </c>
      <c r="J96" s="33">
        <v>19000</v>
      </c>
      <c r="K96" s="37">
        <v>26000</v>
      </c>
      <c r="L96" s="33">
        <v>19000</v>
      </c>
      <c r="M96" s="38">
        <v>26000</v>
      </c>
      <c r="N96" s="37">
        <v>25000</v>
      </c>
      <c r="O96" s="38">
        <v>35000</v>
      </c>
    </row>
    <row r="97" spans="2:15" x14ac:dyDescent="0.25">
      <c r="B97" s="188" t="s">
        <v>244</v>
      </c>
      <c r="C97" s="136" t="s">
        <v>11</v>
      </c>
      <c r="D97" s="184">
        <f t="shared" si="20"/>
        <v>30000</v>
      </c>
      <c r="F97" s="137">
        <f t="shared" si="21"/>
        <v>6</v>
      </c>
      <c r="G97" s="138">
        <f t="shared" si="27"/>
        <v>22500</v>
      </c>
      <c r="H97" s="139">
        <f t="shared" si="25"/>
        <v>22500</v>
      </c>
      <c r="I97" s="181">
        <f t="shared" si="26"/>
        <v>30000</v>
      </c>
      <c r="J97" s="138">
        <v>19000</v>
      </c>
      <c r="K97" s="139">
        <v>26000</v>
      </c>
      <c r="L97" s="138">
        <v>19000</v>
      </c>
      <c r="M97" s="140">
        <v>26000</v>
      </c>
      <c r="N97" s="139">
        <v>25000</v>
      </c>
      <c r="O97" s="140">
        <v>35000</v>
      </c>
    </row>
    <row r="98" spans="2:15" x14ac:dyDescent="0.25">
      <c r="B98" s="187" t="s">
        <v>245</v>
      </c>
      <c r="C98" s="77" t="s">
        <v>11</v>
      </c>
      <c r="D98" s="185">
        <f t="shared" si="20"/>
        <v>19000</v>
      </c>
      <c r="F98" s="68">
        <f t="shared" si="21"/>
        <v>6</v>
      </c>
      <c r="G98" s="33">
        <f t="shared" si="27"/>
        <v>16000</v>
      </c>
      <c r="H98" s="37">
        <f t="shared" si="25"/>
        <v>16000</v>
      </c>
      <c r="I98" s="167">
        <f t="shared" si="26"/>
        <v>19000</v>
      </c>
      <c r="J98" s="33">
        <v>14000</v>
      </c>
      <c r="K98" s="37">
        <v>18000</v>
      </c>
      <c r="L98" s="33">
        <v>14000</v>
      </c>
      <c r="M98" s="38">
        <v>18000</v>
      </c>
      <c r="N98" s="37">
        <v>18000</v>
      </c>
      <c r="O98" s="38">
        <v>20000</v>
      </c>
    </row>
    <row r="99" spans="2:15" x14ac:dyDescent="0.25">
      <c r="B99" s="188" t="s">
        <v>246</v>
      </c>
      <c r="C99" s="136" t="s">
        <v>11</v>
      </c>
      <c r="D99" s="184">
        <f t="shared" si="20"/>
        <v>21500</v>
      </c>
      <c r="F99" s="137">
        <f t="shared" si="21"/>
        <v>6</v>
      </c>
      <c r="G99" s="138">
        <f t="shared" si="27"/>
        <v>17000</v>
      </c>
      <c r="H99" s="139">
        <f t="shared" si="25"/>
        <v>17000</v>
      </c>
      <c r="I99" s="181">
        <f t="shared" si="26"/>
        <v>21500</v>
      </c>
      <c r="J99" s="138">
        <v>16000</v>
      </c>
      <c r="K99" s="139">
        <v>18000</v>
      </c>
      <c r="L99" s="138">
        <v>16000</v>
      </c>
      <c r="M99" s="140">
        <v>18000</v>
      </c>
      <c r="N99" s="139">
        <v>18000</v>
      </c>
      <c r="O99" s="140">
        <v>25000</v>
      </c>
    </row>
    <row r="100" spans="2:15" x14ac:dyDescent="0.25">
      <c r="B100" s="187" t="s">
        <v>247</v>
      </c>
      <c r="C100" s="77" t="s">
        <v>11</v>
      </c>
      <c r="D100" s="185">
        <f t="shared" si="20"/>
        <v>31500</v>
      </c>
      <c r="F100" s="68">
        <f t="shared" si="21"/>
        <v>6</v>
      </c>
      <c r="G100" s="33">
        <f t="shared" si="27"/>
        <v>24000</v>
      </c>
      <c r="H100" s="37">
        <f t="shared" si="25"/>
        <v>24000</v>
      </c>
      <c r="I100" s="167">
        <f t="shared" si="26"/>
        <v>31500</v>
      </c>
      <c r="J100" s="33">
        <v>22000</v>
      </c>
      <c r="K100" s="37">
        <v>26000</v>
      </c>
      <c r="L100" s="33">
        <v>22000</v>
      </c>
      <c r="M100" s="38">
        <v>26000</v>
      </c>
      <c r="N100" s="37">
        <v>26000</v>
      </c>
      <c r="O100" s="38">
        <v>37000</v>
      </c>
    </row>
    <row r="101" spans="2:15" x14ac:dyDescent="0.25">
      <c r="B101" s="188" t="s">
        <v>248</v>
      </c>
      <c r="C101" s="136" t="s">
        <v>11</v>
      </c>
      <c r="D101" s="184">
        <f t="shared" si="20"/>
        <v>30500</v>
      </c>
      <c r="F101" s="137">
        <f t="shared" si="21"/>
        <v>6</v>
      </c>
      <c r="G101" s="138">
        <f t="shared" si="27"/>
        <v>25000</v>
      </c>
      <c r="H101" s="139">
        <f t="shared" si="25"/>
        <v>25000</v>
      </c>
      <c r="I101" s="181">
        <f t="shared" si="26"/>
        <v>30500</v>
      </c>
      <c r="J101" s="138">
        <v>23000</v>
      </c>
      <c r="K101" s="139">
        <v>27000</v>
      </c>
      <c r="L101" s="138">
        <v>23000</v>
      </c>
      <c r="M101" s="140">
        <v>27000</v>
      </c>
      <c r="N101" s="139">
        <v>25000</v>
      </c>
      <c r="O101" s="140">
        <v>36000</v>
      </c>
    </row>
    <row r="102" spans="2:15" x14ac:dyDescent="0.25">
      <c r="B102" s="187" t="s">
        <v>249</v>
      </c>
      <c r="C102" s="77" t="s">
        <v>11</v>
      </c>
      <c r="D102" s="185">
        <f t="shared" si="20"/>
        <v>22000</v>
      </c>
      <c r="F102" s="68">
        <f t="shared" si="21"/>
        <v>6</v>
      </c>
      <c r="G102" s="33">
        <f t="shared" si="27"/>
        <v>16500</v>
      </c>
      <c r="H102" s="37">
        <f t="shared" si="25"/>
        <v>16500</v>
      </c>
      <c r="I102" s="167">
        <f t="shared" si="26"/>
        <v>22000</v>
      </c>
      <c r="J102" s="33">
        <v>15000</v>
      </c>
      <c r="K102" s="37">
        <v>18000</v>
      </c>
      <c r="L102" s="33">
        <v>15000</v>
      </c>
      <c r="M102" s="38">
        <v>18000</v>
      </c>
      <c r="N102" s="37">
        <v>18000</v>
      </c>
      <c r="O102" s="38">
        <v>26000</v>
      </c>
    </row>
    <row r="103" spans="2:15" x14ac:dyDescent="0.25">
      <c r="B103" s="188" t="s">
        <v>250</v>
      </c>
      <c r="C103" s="136" t="s">
        <v>581</v>
      </c>
      <c r="D103" s="184">
        <f t="shared" si="20"/>
        <v>7000</v>
      </c>
      <c r="F103" s="137">
        <f t="shared" si="21"/>
        <v>6</v>
      </c>
      <c r="G103" s="138">
        <f t="shared" ref="G103:G105" si="28">AVERAGE(J103:K103)</f>
        <v>6250</v>
      </c>
      <c r="H103" s="139">
        <f t="shared" ref="H103:H105" si="29">AVERAGE(L103:M103)</f>
        <v>6250</v>
      </c>
      <c r="I103" s="181">
        <f t="shared" ref="I103:I104" si="30">AVERAGE(N103:O103)</f>
        <v>7000</v>
      </c>
      <c r="J103" s="138">
        <v>5500</v>
      </c>
      <c r="K103" s="139">
        <v>7000</v>
      </c>
      <c r="L103" s="138">
        <v>5500</v>
      </c>
      <c r="M103" s="140">
        <v>7000</v>
      </c>
      <c r="N103" s="139">
        <v>6000</v>
      </c>
      <c r="O103" s="140">
        <v>8000</v>
      </c>
    </row>
    <row r="104" spans="2:15" x14ac:dyDescent="0.25">
      <c r="B104" s="187" t="s">
        <v>251</v>
      </c>
      <c r="C104" s="77" t="s">
        <v>582</v>
      </c>
      <c r="D104" s="185">
        <f t="shared" si="20"/>
        <v>10250</v>
      </c>
      <c r="F104" s="68">
        <f t="shared" si="21"/>
        <v>6</v>
      </c>
      <c r="G104" s="33">
        <f t="shared" si="28"/>
        <v>8500</v>
      </c>
      <c r="H104" s="37">
        <f t="shared" si="29"/>
        <v>10250</v>
      </c>
      <c r="I104" s="167">
        <f t="shared" si="30"/>
        <v>10250</v>
      </c>
      <c r="J104" s="33">
        <v>7500</v>
      </c>
      <c r="K104" s="37">
        <v>9500</v>
      </c>
      <c r="L104" s="33">
        <v>8500</v>
      </c>
      <c r="M104" s="38">
        <v>12000</v>
      </c>
      <c r="N104" s="37">
        <v>8500</v>
      </c>
      <c r="O104" s="38">
        <v>12000</v>
      </c>
    </row>
    <row r="105" spans="2:15" x14ac:dyDescent="0.25">
      <c r="B105" s="188" t="s">
        <v>252</v>
      </c>
      <c r="C105" s="136" t="s">
        <v>583</v>
      </c>
      <c r="D105" s="184">
        <f t="shared" si="20"/>
        <v>14500</v>
      </c>
      <c r="F105" s="137">
        <f t="shared" si="21"/>
        <v>6</v>
      </c>
      <c r="G105" s="138">
        <f t="shared" si="28"/>
        <v>12500</v>
      </c>
      <c r="H105" s="139">
        <f t="shared" si="29"/>
        <v>12500</v>
      </c>
      <c r="I105" s="181">
        <f>AVERAGE(N105:O105)</f>
        <v>14500</v>
      </c>
      <c r="J105" s="138">
        <v>12000</v>
      </c>
      <c r="K105" s="139">
        <v>13000</v>
      </c>
      <c r="L105" s="138">
        <v>12000</v>
      </c>
      <c r="M105" s="140">
        <v>13000</v>
      </c>
      <c r="N105" s="139">
        <v>13000</v>
      </c>
      <c r="O105" s="140">
        <v>16000</v>
      </c>
    </row>
    <row r="106" spans="2:15" x14ac:dyDescent="0.25">
      <c r="B106" s="187" t="s">
        <v>253</v>
      </c>
      <c r="C106" s="77" t="s">
        <v>11</v>
      </c>
      <c r="D106" s="185">
        <f t="shared" si="20"/>
        <v>6000</v>
      </c>
      <c r="F106" s="68">
        <f t="shared" si="21"/>
        <v>6</v>
      </c>
      <c r="G106" s="33">
        <f t="shared" ref="G106:G117" si="31">AVERAGE(J106:K106)</f>
        <v>5000</v>
      </c>
      <c r="H106" s="37">
        <f t="shared" ref="H106:H117" si="32">AVERAGE(L106:M106)</f>
        <v>5000</v>
      </c>
      <c r="I106" s="167">
        <f t="shared" ref="I106:I117" si="33">AVERAGE(N106:O106)</f>
        <v>6000</v>
      </c>
      <c r="J106" s="33">
        <v>4500</v>
      </c>
      <c r="K106" s="37">
        <v>5500</v>
      </c>
      <c r="L106" s="33">
        <v>4500</v>
      </c>
      <c r="M106" s="38">
        <v>5500</v>
      </c>
      <c r="N106" s="37">
        <v>5500</v>
      </c>
      <c r="O106" s="38">
        <v>6500</v>
      </c>
    </row>
    <row r="107" spans="2:15" x14ac:dyDescent="0.25">
      <c r="B107" s="188" t="s">
        <v>254</v>
      </c>
      <c r="C107" s="136" t="s">
        <v>11</v>
      </c>
      <c r="D107" s="184">
        <f t="shared" si="20"/>
        <v>7750</v>
      </c>
      <c r="F107" s="137">
        <f t="shared" si="21"/>
        <v>6</v>
      </c>
      <c r="G107" s="138">
        <f t="shared" si="31"/>
        <v>6250</v>
      </c>
      <c r="H107" s="139">
        <f t="shared" si="32"/>
        <v>6250</v>
      </c>
      <c r="I107" s="181">
        <f t="shared" si="33"/>
        <v>7750</v>
      </c>
      <c r="J107" s="138">
        <v>5500</v>
      </c>
      <c r="K107" s="139">
        <v>7000</v>
      </c>
      <c r="L107" s="138">
        <v>5500</v>
      </c>
      <c r="M107" s="140">
        <v>7000</v>
      </c>
      <c r="N107" s="139">
        <v>7000</v>
      </c>
      <c r="O107" s="140">
        <v>8500</v>
      </c>
    </row>
    <row r="108" spans="2:15" x14ac:dyDescent="0.25">
      <c r="B108" s="187" t="s">
        <v>255</v>
      </c>
      <c r="C108" s="77" t="s">
        <v>11</v>
      </c>
      <c r="D108" s="185">
        <f t="shared" si="20"/>
        <v>11750</v>
      </c>
      <c r="F108" s="68">
        <f t="shared" si="21"/>
        <v>6</v>
      </c>
      <c r="G108" s="33">
        <f t="shared" si="31"/>
        <v>7750</v>
      </c>
      <c r="H108" s="37">
        <f t="shared" si="32"/>
        <v>10000</v>
      </c>
      <c r="I108" s="167">
        <f t="shared" si="33"/>
        <v>11750</v>
      </c>
      <c r="J108" s="33">
        <v>7000</v>
      </c>
      <c r="K108" s="37">
        <v>8500</v>
      </c>
      <c r="L108" s="33">
        <v>9000</v>
      </c>
      <c r="M108" s="38">
        <v>11000</v>
      </c>
      <c r="N108" s="37">
        <v>10000</v>
      </c>
      <c r="O108" s="38">
        <v>13500</v>
      </c>
    </row>
    <row r="109" spans="2:15" x14ac:dyDescent="0.25">
      <c r="B109" s="188" t="s">
        <v>256</v>
      </c>
      <c r="C109" s="136" t="s">
        <v>569</v>
      </c>
      <c r="D109" s="184">
        <f t="shared" si="20"/>
        <v>5000</v>
      </c>
      <c r="F109" s="137">
        <f t="shared" si="21"/>
        <v>6</v>
      </c>
      <c r="G109" s="138">
        <f t="shared" si="31"/>
        <v>4250</v>
      </c>
      <c r="H109" s="139">
        <f t="shared" si="32"/>
        <v>5000</v>
      </c>
      <c r="I109" s="181">
        <f t="shared" si="33"/>
        <v>5000</v>
      </c>
      <c r="J109" s="138">
        <v>4000</v>
      </c>
      <c r="K109" s="139">
        <v>4500</v>
      </c>
      <c r="L109" s="138">
        <v>4500</v>
      </c>
      <c r="M109" s="140">
        <v>5500</v>
      </c>
      <c r="N109" s="139">
        <v>4500</v>
      </c>
      <c r="O109" s="140">
        <v>5500</v>
      </c>
    </row>
    <row r="110" spans="2:15" x14ac:dyDescent="0.25">
      <c r="B110" s="187" t="s">
        <v>257</v>
      </c>
      <c r="C110" s="77" t="s">
        <v>570</v>
      </c>
      <c r="D110" s="185">
        <f t="shared" si="20"/>
        <v>7000</v>
      </c>
      <c r="F110" s="68">
        <f t="shared" si="21"/>
        <v>6</v>
      </c>
      <c r="G110" s="33">
        <f t="shared" si="31"/>
        <v>6000</v>
      </c>
      <c r="H110" s="37">
        <f t="shared" si="32"/>
        <v>7000</v>
      </c>
      <c r="I110" s="167">
        <f t="shared" si="33"/>
        <v>7000</v>
      </c>
      <c r="J110" s="33">
        <v>5500</v>
      </c>
      <c r="K110" s="37">
        <v>6500</v>
      </c>
      <c r="L110" s="33">
        <v>6500</v>
      </c>
      <c r="M110" s="38">
        <v>7500</v>
      </c>
      <c r="N110" s="37">
        <v>6500</v>
      </c>
      <c r="O110" s="38">
        <v>7500</v>
      </c>
    </row>
    <row r="111" spans="2:15" x14ac:dyDescent="0.25">
      <c r="B111" s="188" t="s">
        <v>258</v>
      </c>
      <c r="C111" s="136" t="s">
        <v>571</v>
      </c>
      <c r="D111" s="184">
        <f t="shared" si="20"/>
        <v>11500</v>
      </c>
      <c r="F111" s="137">
        <f t="shared" si="21"/>
        <v>6</v>
      </c>
      <c r="G111" s="138">
        <f t="shared" si="31"/>
        <v>8250</v>
      </c>
      <c r="H111" s="139">
        <f t="shared" si="32"/>
        <v>9500</v>
      </c>
      <c r="I111" s="181">
        <f t="shared" si="33"/>
        <v>11500</v>
      </c>
      <c r="J111" s="138">
        <v>7500</v>
      </c>
      <c r="K111" s="139">
        <v>9000</v>
      </c>
      <c r="L111" s="138">
        <v>9000</v>
      </c>
      <c r="M111" s="140">
        <v>10000</v>
      </c>
      <c r="N111" s="139">
        <v>11000</v>
      </c>
      <c r="O111" s="140">
        <v>12000</v>
      </c>
    </row>
    <row r="112" spans="2:15" x14ac:dyDescent="0.25">
      <c r="B112" s="187" t="s">
        <v>259</v>
      </c>
      <c r="C112" s="77" t="s">
        <v>11</v>
      </c>
      <c r="D112" s="185">
        <f t="shared" si="20"/>
        <v>4500</v>
      </c>
      <c r="F112" s="68">
        <f t="shared" si="21"/>
        <v>2</v>
      </c>
      <c r="G112" s="33" t="s">
        <v>93</v>
      </c>
      <c r="H112" s="37" t="s">
        <v>93</v>
      </c>
      <c r="I112" s="167">
        <f t="shared" si="33"/>
        <v>4500</v>
      </c>
      <c r="J112" s="33" t="s">
        <v>93</v>
      </c>
      <c r="K112" s="37" t="s">
        <v>93</v>
      </c>
      <c r="L112" s="33" t="s">
        <v>93</v>
      </c>
      <c r="M112" s="38" t="s">
        <v>93</v>
      </c>
      <c r="N112" s="37">
        <v>4000</v>
      </c>
      <c r="O112" s="38">
        <v>5000</v>
      </c>
    </row>
    <row r="113" spans="2:15" x14ac:dyDescent="0.25">
      <c r="B113" s="188" t="s">
        <v>260</v>
      </c>
      <c r="C113" s="136" t="s">
        <v>11</v>
      </c>
      <c r="D113" s="184">
        <f t="shared" si="20"/>
        <v>7000</v>
      </c>
      <c r="F113" s="137">
        <f t="shared" si="21"/>
        <v>2</v>
      </c>
      <c r="G113" s="138" t="s">
        <v>93</v>
      </c>
      <c r="H113" s="139" t="s">
        <v>93</v>
      </c>
      <c r="I113" s="181">
        <f t="shared" si="33"/>
        <v>7000</v>
      </c>
      <c r="J113" s="138" t="s">
        <v>93</v>
      </c>
      <c r="K113" s="139" t="s">
        <v>93</v>
      </c>
      <c r="L113" s="138" t="s">
        <v>93</v>
      </c>
      <c r="M113" s="140" t="s">
        <v>93</v>
      </c>
      <c r="N113" s="139">
        <v>6000</v>
      </c>
      <c r="O113" s="140">
        <v>8000</v>
      </c>
    </row>
    <row r="114" spans="2:15" x14ac:dyDescent="0.25">
      <c r="B114" s="187" t="s">
        <v>261</v>
      </c>
      <c r="C114" s="77" t="s">
        <v>11</v>
      </c>
      <c r="D114" s="185">
        <f t="shared" si="20"/>
        <v>10000</v>
      </c>
      <c r="F114" s="68">
        <f t="shared" si="21"/>
        <v>2</v>
      </c>
      <c r="G114" s="33" t="s">
        <v>93</v>
      </c>
      <c r="H114" s="37" t="s">
        <v>93</v>
      </c>
      <c r="I114" s="167">
        <f t="shared" si="33"/>
        <v>10000</v>
      </c>
      <c r="J114" s="33" t="s">
        <v>93</v>
      </c>
      <c r="K114" s="37" t="s">
        <v>93</v>
      </c>
      <c r="L114" s="33" t="s">
        <v>93</v>
      </c>
      <c r="M114" s="38" t="s">
        <v>93</v>
      </c>
      <c r="N114" s="37">
        <v>8000</v>
      </c>
      <c r="O114" s="38">
        <v>12000</v>
      </c>
    </row>
    <row r="115" spans="2:15" x14ac:dyDescent="0.25">
      <c r="B115" s="188" t="s">
        <v>262</v>
      </c>
      <c r="C115" s="136" t="s">
        <v>581</v>
      </c>
      <c r="D115" s="184">
        <f t="shared" si="20"/>
        <v>5500</v>
      </c>
      <c r="F115" s="137">
        <f t="shared" si="21"/>
        <v>6</v>
      </c>
      <c r="G115" s="138">
        <f t="shared" si="31"/>
        <v>4500</v>
      </c>
      <c r="H115" s="139">
        <f t="shared" si="32"/>
        <v>5000</v>
      </c>
      <c r="I115" s="181">
        <f t="shared" si="33"/>
        <v>5500</v>
      </c>
      <c r="J115" s="141">
        <v>4000</v>
      </c>
      <c r="K115" s="142">
        <v>5000</v>
      </c>
      <c r="L115" s="141">
        <v>4500</v>
      </c>
      <c r="M115" s="143">
        <v>5500</v>
      </c>
      <c r="N115" s="142">
        <v>5000</v>
      </c>
      <c r="O115" s="143">
        <v>6000</v>
      </c>
    </row>
    <row r="116" spans="2:15" x14ac:dyDescent="0.25">
      <c r="B116" s="187" t="s">
        <v>263</v>
      </c>
      <c r="C116" s="77" t="s">
        <v>582</v>
      </c>
      <c r="D116" s="185">
        <f t="shared" si="20"/>
        <v>9000</v>
      </c>
      <c r="F116" s="68">
        <f t="shared" si="21"/>
        <v>6</v>
      </c>
      <c r="G116" s="33">
        <f t="shared" si="31"/>
        <v>7000</v>
      </c>
      <c r="H116" s="37">
        <f t="shared" si="32"/>
        <v>7500</v>
      </c>
      <c r="I116" s="167">
        <f t="shared" si="33"/>
        <v>9000</v>
      </c>
      <c r="J116" s="4">
        <v>6500</v>
      </c>
      <c r="K116" s="5">
        <v>7500</v>
      </c>
      <c r="L116" s="4">
        <v>7000</v>
      </c>
      <c r="M116" s="6">
        <v>8000</v>
      </c>
      <c r="N116" s="5">
        <v>8000</v>
      </c>
      <c r="O116" s="6">
        <v>10000</v>
      </c>
    </row>
    <row r="117" spans="2:15" x14ac:dyDescent="0.25">
      <c r="B117" s="188" t="s">
        <v>264</v>
      </c>
      <c r="C117" s="136" t="s">
        <v>583</v>
      </c>
      <c r="D117" s="184">
        <f t="shared" si="20"/>
        <v>13500</v>
      </c>
      <c r="F117" s="137">
        <f t="shared" si="21"/>
        <v>6</v>
      </c>
      <c r="G117" s="138">
        <f t="shared" si="31"/>
        <v>11000</v>
      </c>
      <c r="H117" s="139">
        <f t="shared" si="32"/>
        <v>12000</v>
      </c>
      <c r="I117" s="181">
        <f t="shared" si="33"/>
        <v>13500</v>
      </c>
      <c r="J117" s="141">
        <v>10000</v>
      </c>
      <c r="K117" s="142">
        <v>12000</v>
      </c>
      <c r="L117" s="141">
        <v>11000</v>
      </c>
      <c r="M117" s="143">
        <v>13000</v>
      </c>
      <c r="N117" s="142">
        <v>13000</v>
      </c>
      <c r="O117" s="143">
        <v>14000</v>
      </c>
    </row>
    <row r="118" spans="2:15" x14ac:dyDescent="0.25">
      <c r="B118" s="187" t="s">
        <v>207</v>
      </c>
      <c r="C118" s="77" t="s">
        <v>565</v>
      </c>
      <c r="D118" s="185">
        <f t="shared" si="20"/>
        <v>5000</v>
      </c>
      <c r="F118" s="68">
        <f t="shared" si="21"/>
        <v>6</v>
      </c>
      <c r="G118" s="33">
        <f t="shared" ref="G118:G121" si="34">AVERAGE(J118:K118)</f>
        <v>2500</v>
      </c>
      <c r="H118" s="37">
        <f t="shared" ref="H118:H121" si="35">AVERAGE(L118:M118)</f>
        <v>3000</v>
      </c>
      <c r="I118" s="167">
        <f t="shared" ref="I118:I121" si="36">AVERAGE(N118:O118)</f>
        <v>5000</v>
      </c>
      <c r="J118" s="4">
        <v>2000</v>
      </c>
      <c r="K118" s="5">
        <v>3000</v>
      </c>
      <c r="L118" s="4">
        <v>2500</v>
      </c>
      <c r="M118" s="6">
        <v>3500</v>
      </c>
      <c r="N118" s="5">
        <v>4500</v>
      </c>
      <c r="O118" s="6">
        <v>5500</v>
      </c>
    </row>
    <row r="119" spans="2:15" x14ac:dyDescent="0.25">
      <c r="B119" s="188" t="s">
        <v>206</v>
      </c>
      <c r="C119" s="136" t="s">
        <v>566</v>
      </c>
      <c r="D119" s="184">
        <f t="shared" si="20"/>
        <v>6750</v>
      </c>
      <c r="F119" s="137">
        <f t="shared" si="21"/>
        <v>6</v>
      </c>
      <c r="G119" s="138">
        <f t="shared" si="34"/>
        <v>5000</v>
      </c>
      <c r="H119" s="139">
        <f t="shared" si="35"/>
        <v>5500</v>
      </c>
      <c r="I119" s="181">
        <f t="shared" si="36"/>
        <v>6750</v>
      </c>
      <c r="J119" s="141">
        <v>4500</v>
      </c>
      <c r="K119" s="142">
        <v>5500</v>
      </c>
      <c r="L119" s="141">
        <v>5000</v>
      </c>
      <c r="M119" s="143">
        <v>6000</v>
      </c>
      <c r="N119" s="142">
        <v>6000</v>
      </c>
      <c r="O119" s="143">
        <v>7500</v>
      </c>
    </row>
    <row r="120" spans="2:15" x14ac:dyDescent="0.25">
      <c r="B120" s="187" t="s">
        <v>265</v>
      </c>
      <c r="C120" s="77" t="s">
        <v>567</v>
      </c>
      <c r="D120" s="185">
        <f t="shared" si="20"/>
        <v>9500</v>
      </c>
      <c r="F120" s="68">
        <f t="shared" si="21"/>
        <v>6</v>
      </c>
      <c r="G120" s="33">
        <f t="shared" si="34"/>
        <v>6750</v>
      </c>
      <c r="H120" s="37">
        <f t="shared" si="35"/>
        <v>7250</v>
      </c>
      <c r="I120" s="167">
        <f t="shared" si="36"/>
        <v>9500</v>
      </c>
      <c r="J120" s="4">
        <v>6000</v>
      </c>
      <c r="K120" s="5">
        <v>7500</v>
      </c>
      <c r="L120" s="4">
        <v>6500</v>
      </c>
      <c r="M120" s="6">
        <v>8000</v>
      </c>
      <c r="N120" s="5">
        <v>8500</v>
      </c>
      <c r="O120" s="6">
        <v>10500</v>
      </c>
    </row>
    <row r="121" spans="2:15" x14ac:dyDescent="0.25">
      <c r="B121" s="188" t="s">
        <v>204</v>
      </c>
      <c r="C121" s="136" t="s">
        <v>572</v>
      </c>
      <c r="D121" s="184">
        <f t="shared" ref="D121" si="37">I121</f>
        <v>5000</v>
      </c>
      <c r="F121" s="137">
        <f t="shared" ref="F121" si="38">COUNT(J121:O121)</f>
        <v>6</v>
      </c>
      <c r="G121" s="138">
        <f t="shared" si="34"/>
        <v>2500</v>
      </c>
      <c r="H121" s="139">
        <f t="shared" si="35"/>
        <v>3000</v>
      </c>
      <c r="I121" s="181">
        <f t="shared" si="36"/>
        <v>5000</v>
      </c>
      <c r="J121" s="141">
        <v>2000</v>
      </c>
      <c r="K121" s="142">
        <v>3000</v>
      </c>
      <c r="L121" s="141">
        <v>2500</v>
      </c>
      <c r="M121" s="143">
        <v>3500</v>
      </c>
      <c r="N121" s="142">
        <v>4500</v>
      </c>
      <c r="O121" s="143">
        <v>5500</v>
      </c>
    </row>
    <row r="122" spans="2:15" x14ac:dyDescent="0.25">
      <c r="B122" s="188" t="s">
        <v>204</v>
      </c>
      <c r="C122" s="136" t="s">
        <v>584</v>
      </c>
      <c r="D122" s="184">
        <f t="shared" si="20"/>
        <v>5000</v>
      </c>
      <c r="F122" s="137">
        <f t="shared" si="21"/>
        <v>6</v>
      </c>
      <c r="G122" s="138">
        <f t="shared" ref="G122:G144" si="39">AVERAGE(J122:K122)</f>
        <v>2500</v>
      </c>
      <c r="H122" s="139">
        <f t="shared" ref="H122:H144" si="40">AVERAGE(L122:M122)</f>
        <v>3000</v>
      </c>
      <c r="I122" s="181">
        <f t="shared" ref="I122:I144" si="41">AVERAGE(N122:O122)</f>
        <v>5000</v>
      </c>
      <c r="J122" s="141">
        <v>2000</v>
      </c>
      <c r="K122" s="142">
        <v>3000</v>
      </c>
      <c r="L122" s="141">
        <v>2500</v>
      </c>
      <c r="M122" s="143">
        <v>3500</v>
      </c>
      <c r="N122" s="142">
        <v>4500</v>
      </c>
      <c r="O122" s="143">
        <v>5500</v>
      </c>
    </row>
    <row r="123" spans="2:15" x14ac:dyDescent="0.25">
      <c r="B123" s="187" t="s">
        <v>203</v>
      </c>
      <c r="C123" s="77" t="s">
        <v>573</v>
      </c>
      <c r="D123" s="185">
        <f t="shared" ref="D123" si="42">I123</f>
        <v>6750</v>
      </c>
      <c r="F123" s="68">
        <f t="shared" ref="F123" si="43">COUNT(J123:O123)</f>
        <v>6</v>
      </c>
      <c r="G123" s="33">
        <f t="shared" ref="G123" si="44">AVERAGE(J123:K123)</f>
        <v>5000</v>
      </c>
      <c r="H123" s="37">
        <f t="shared" ref="H123" si="45">AVERAGE(L123:M123)</f>
        <v>5500</v>
      </c>
      <c r="I123" s="167">
        <f t="shared" ref="I123" si="46">AVERAGE(N123:O123)</f>
        <v>6750</v>
      </c>
      <c r="J123" s="4">
        <v>4500</v>
      </c>
      <c r="K123" s="5">
        <v>5500</v>
      </c>
      <c r="L123" s="4">
        <v>5000</v>
      </c>
      <c r="M123" s="6">
        <v>6000</v>
      </c>
      <c r="N123" s="5">
        <v>6000</v>
      </c>
      <c r="O123" s="6">
        <v>7500</v>
      </c>
    </row>
    <row r="124" spans="2:15" x14ac:dyDescent="0.25">
      <c r="B124" s="187" t="s">
        <v>203</v>
      </c>
      <c r="C124" s="77" t="s">
        <v>585</v>
      </c>
      <c r="D124" s="185">
        <f t="shared" si="20"/>
        <v>6750</v>
      </c>
      <c r="F124" s="68">
        <f t="shared" si="21"/>
        <v>6</v>
      </c>
      <c r="G124" s="33">
        <f t="shared" si="39"/>
        <v>5000</v>
      </c>
      <c r="H124" s="37">
        <f t="shared" si="40"/>
        <v>5500</v>
      </c>
      <c r="I124" s="167">
        <f t="shared" si="41"/>
        <v>6750</v>
      </c>
      <c r="J124" s="4">
        <v>4500</v>
      </c>
      <c r="K124" s="5">
        <v>5500</v>
      </c>
      <c r="L124" s="4">
        <v>5000</v>
      </c>
      <c r="M124" s="6">
        <v>6000</v>
      </c>
      <c r="N124" s="5">
        <v>6000</v>
      </c>
      <c r="O124" s="6">
        <v>7500</v>
      </c>
    </row>
    <row r="125" spans="2:15" x14ac:dyDescent="0.25">
      <c r="B125" s="188" t="s">
        <v>202</v>
      </c>
      <c r="C125" s="136" t="s">
        <v>574</v>
      </c>
      <c r="D125" s="184">
        <f t="shared" ref="D125" si="47">I125</f>
        <v>9500</v>
      </c>
      <c r="F125" s="137">
        <f t="shared" ref="F125" si="48">COUNT(J125:O125)</f>
        <v>6</v>
      </c>
      <c r="G125" s="138">
        <f t="shared" ref="G125" si="49">AVERAGE(J125:K125)</f>
        <v>6750</v>
      </c>
      <c r="H125" s="139">
        <f t="shared" ref="H125" si="50">AVERAGE(L125:M125)</f>
        <v>7250</v>
      </c>
      <c r="I125" s="181">
        <f t="shared" ref="I125" si="51">AVERAGE(N125:O125)</f>
        <v>9500</v>
      </c>
      <c r="J125" s="141">
        <v>6000</v>
      </c>
      <c r="K125" s="142">
        <v>7500</v>
      </c>
      <c r="L125" s="141">
        <v>6500</v>
      </c>
      <c r="M125" s="143">
        <v>8000</v>
      </c>
      <c r="N125" s="142">
        <v>8500</v>
      </c>
      <c r="O125" s="143">
        <v>10500</v>
      </c>
    </row>
    <row r="126" spans="2:15" x14ac:dyDescent="0.25">
      <c r="B126" s="188" t="s">
        <v>202</v>
      </c>
      <c r="C126" s="136" t="s">
        <v>586</v>
      </c>
      <c r="D126" s="184">
        <f t="shared" si="20"/>
        <v>9500</v>
      </c>
      <c r="F126" s="137">
        <f t="shared" si="21"/>
        <v>6</v>
      </c>
      <c r="G126" s="138">
        <f t="shared" si="39"/>
        <v>6750</v>
      </c>
      <c r="H126" s="139">
        <f t="shared" si="40"/>
        <v>7250</v>
      </c>
      <c r="I126" s="181">
        <f t="shared" si="41"/>
        <v>9500</v>
      </c>
      <c r="J126" s="141">
        <v>6000</v>
      </c>
      <c r="K126" s="142">
        <v>7500</v>
      </c>
      <c r="L126" s="141">
        <v>6500</v>
      </c>
      <c r="M126" s="143">
        <v>8000</v>
      </c>
      <c r="N126" s="142">
        <v>8500</v>
      </c>
      <c r="O126" s="143">
        <v>10500</v>
      </c>
    </row>
    <row r="127" spans="2:15" x14ac:dyDescent="0.25">
      <c r="B127" s="72" t="s">
        <v>266</v>
      </c>
      <c r="C127" s="77" t="s">
        <v>575</v>
      </c>
      <c r="D127" s="185">
        <f t="shared" si="20"/>
        <v>5000</v>
      </c>
      <c r="F127" s="68">
        <f t="shared" si="21"/>
        <v>6</v>
      </c>
      <c r="G127" s="33">
        <f t="shared" si="39"/>
        <v>2500</v>
      </c>
      <c r="H127" s="37">
        <f t="shared" si="40"/>
        <v>3000</v>
      </c>
      <c r="I127" s="167">
        <f t="shared" si="41"/>
        <v>5000</v>
      </c>
      <c r="J127" s="4">
        <v>2000</v>
      </c>
      <c r="K127" s="5">
        <v>3000</v>
      </c>
      <c r="L127" s="4">
        <v>2500</v>
      </c>
      <c r="M127" s="6">
        <v>3500</v>
      </c>
      <c r="N127" s="5">
        <v>4500</v>
      </c>
      <c r="O127" s="6">
        <v>5500</v>
      </c>
    </row>
    <row r="128" spans="2:15" x14ac:dyDescent="0.25">
      <c r="B128" s="135" t="s">
        <v>267</v>
      </c>
      <c r="C128" s="136" t="s">
        <v>576</v>
      </c>
      <c r="D128" s="184">
        <f t="shared" si="20"/>
        <v>6750</v>
      </c>
      <c r="F128" s="137">
        <f t="shared" si="21"/>
        <v>6</v>
      </c>
      <c r="G128" s="138">
        <f t="shared" si="39"/>
        <v>5000</v>
      </c>
      <c r="H128" s="139">
        <f t="shared" si="40"/>
        <v>5500</v>
      </c>
      <c r="I128" s="181">
        <f t="shared" si="41"/>
        <v>6750</v>
      </c>
      <c r="J128" s="141">
        <v>4500</v>
      </c>
      <c r="K128" s="142">
        <v>5500</v>
      </c>
      <c r="L128" s="141">
        <v>5000</v>
      </c>
      <c r="M128" s="143">
        <v>6000</v>
      </c>
      <c r="N128" s="142">
        <v>6000</v>
      </c>
      <c r="O128" s="143">
        <v>7500</v>
      </c>
    </row>
    <row r="129" spans="2:15" x14ac:dyDescent="0.25">
      <c r="B129" s="72" t="s">
        <v>268</v>
      </c>
      <c r="C129" s="77" t="s">
        <v>577</v>
      </c>
      <c r="D129" s="185">
        <f t="shared" si="20"/>
        <v>9500</v>
      </c>
      <c r="F129" s="68">
        <f t="shared" si="21"/>
        <v>6</v>
      </c>
      <c r="G129" s="33">
        <f t="shared" si="39"/>
        <v>6750</v>
      </c>
      <c r="H129" s="37">
        <f t="shared" si="40"/>
        <v>7250</v>
      </c>
      <c r="I129" s="167">
        <f t="shared" si="41"/>
        <v>9500</v>
      </c>
      <c r="J129" s="4">
        <v>6000</v>
      </c>
      <c r="K129" s="5">
        <v>7500</v>
      </c>
      <c r="L129" s="4">
        <v>6500</v>
      </c>
      <c r="M129" s="6">
        <v>8000</v>
      </c>
      <c r="N129" s="5">
        <v>8500</v>
      </c>
      <c r="O129" s="6">
        <v>10500</v>
      </c>
    </row>
    <row r="130" spans="2:15" x14ac:dyDescent="0.25">
      <c r="B130" s="135" t="s">
        <v>269</v>
      </c>
      <c r="C130" s="136" t="s">
        <v>587</v>
      </c>
      <c r="D130" s="184">
        <f t="shared" si="20"/>
        <v>6000</v>
      </c>
      <c r="F130" s="137">
        <f t="shared" si="21"/>
        <v>6</v>
      </c>
      <c r="G130" s="138">
        <f t="shared" si="39"/>
        <v>5250</v>
      </c>
      <c r="H130" s="139">
        <f t="shared" si="40"/>
        <v>6000</v>
      </c>
      <c r="I130" s="181">
        <f t="shared" si="41"/>
        <v>6000</v>
      </c>
      <c r="J130" s="141">
        <v>5000</v>
      </c>
      <c r="K130" s="142">
        <v>5500</v>
      </c>
      <c r="L130" s="141">
        <v>5500</v>
      </c>
      <c r="M130" s="143">
        <v>6500</v>
      </c>
      <c r="N130" s="142">
        <v>5500</v>
      </c>
      <c r="O130" s="143">
        <v>6500</v>
      </c>
    </row>
    <row r="131" spans="2:15" x14ac:dyDescent="0.25">
      <c r="B131" s="72" t="s">
        <v>270</v>
      </c>
      <c r="C131" s="77" t="s">
        <v>588</v>
      </c>
      <c r="D131" s="185">
        <f t="shared" si="20"/>
        <v>8500</v>
      </c>
      <c r="F131" s="68">
        <f t="shared" si="21"/>
        <v>6</v>
      </c>
      <c r="G131" s="33">
        <f t="shared" si="39"/>
        <v>7500</v>
      </c>
      <c r="H131" s="37">
        <f t="shared" si="40"/>
        <v>7500</v>
      </c>
      <c r="I131" s="167">
        <f t="shared" si="41"/>
        <v>8500</v>
      </c>
      <c r="J131" s="4">
        <v>7000</v>
      </c>
      <c r="K131" s="5">
        <v>8000</v>
      </c>
      <c r="L131" s="4">
        <v>7000</v>
      </c>
      <c r="M131" s="6">
        <v>8000</v>
      </c>
      <c r="N131" s="5">
        <v>8000</v>
      </c>
      <c r="O131" s="6">
        <v>9000</v>
      </c>
    </row>
    <row r="132" spans="2:15" x14ac:dyDescent="0.25">
      <c r="B132" s="135" t="s">
        <v>639</v>
      </c>
      <c r="C132" s="136" t="s">
        <v>589</v>
      </c>
      <c r="D132" s="184">
        <f t="shared" si="20"/>
        <v>13000</v>
      </c>
      <c r="F132" s="137">
        <f t="shared" si="21"/>
        <v>6</v>
      </c>
      <c r="G132" s="138">
        <f t="shared" si="39"/>
        <v>11000</v>
      </c>
      <c r="H132" s="139">
        <f t="shared" si="40"/>
        <v>12500</v>
      </c>
      <c r="I132" s="181">
        <f t="shared" si="41"/>
        <v>13000</v>
      </c>
      <c r="J132" s="141">
        <v>10000</v>
      </c>
      <c r="K132" s="142">
        <v>12000</v>
      </c>
      <c r="L132" s="141">
        <v>12000</v>
      </c>
      <c r="M132" s="143">
        <v>13000</v>
      </c>
      <c r="N132" s="142">
        <v>12000</v>
      </c>
      <c r="O132" s="143">
        <v>14000</v>
      </c>
    </row>
    <row r="133" spans="2:15" x14ac:dyDescent="0.25">
      <c r="B133" s="72" t="s">
        <v>271</v>
      </c>
      <c r="C133" s="77" t="s">
        <v>11</v>
      </c>
      <c r="D133" s="185">
        <f t="shared" si="20"/>
        <v>6500</v>
      </c>
      <c r="F133" s="68">
        <f t="shared" si="21"/>
        <v>6</v>
      </c>
      <c r="G133" s="33">
        <f t="shared" si="39"/>
        <v>5000</v>
      </c>
      <c r="H133" s="37">
        <f t="shared" si="40"/>
        <v>6000</v>
      </c>
      <c r="I133" s="167">
        <f t="shared" si="41"/>
        <v>6500</v>
      </c>
      <c r="J133" s="4">
        <v>4500</v>
      </c>
      <c r="K133" s="5">
        <v>5500</v>
      </c>
      <c r="L133" s="4">
        <v>5500</v>
      </c>
      <c r="M133" s="6">
        <v>6500</v>
      </c>
      <c r="N133" s="5">
        <v>6000</v>
      </c>
      <c r="O133" s="6">
        <v>7000</v>
      </c>
    </row>
    <row r="134" spans="2:15" x14ac:dyDescent="0.25">
      <c r="B134" s="135" t="s">
        <v>272</v>
      </c>
      <c r="C134" s="136" t="s">
        <v>11</v>
      </c>
      <c r="D134" s="184">
        <f t="shared" si="20"/>
        <v>9500</v>
      </c>
      <c r="F134" s="137">
        <f t="shared" si="21"/>
        <v>6</v>
      </c>
      <c r="G134" s="138">
        <f t="shared" si="39"/>
        <v>8000</v>
      </c>
      <c r="H134" s="139">
        <f t="shared" si="40"/>
        <v>8500</v>
      </c>
      <c r="I134" s="181">
        <f t="shared" si="41"/>
        <v>9500</v>
      </c>
      <c r="J134" s="141">
        <v>7500</v>
      </c>
      <c r="K134" s="142">
        <v>8500</v>
      </c>
      <c r="L134" s="141">
        <v>8000</v>
      </c>
      <c r="M134" s="143">
        <v>9000</v>
      </c>
      <c r="N134" s="142">
        <v>9000</v>
      </c>
      <c r="O134" s="143">
        <v>10000</v>
      </c>
    </row>
    <row r="135" spans="2:15" x14ac:dyDescent="0.25">
      <c r="B135" s="72" t="s">
        <v>273</v>
      </c>
      <c r="C135" s="77" t="s">
        <v>11</v>
      </c>
      <c r="D135" s="185">
        <f t="shared" si="20"/>
        <v>12500</v>
      </c>
      <c r="F135" s="68">
        <f t="shared" si="21"/>
        <v>6</v>
      </c>
      <c r="G135" s="33">
        <f t="shared" si="39"/>
        <v>11500</v>
      </c>
      <c r="H135" s="37">
        <f t="shared" si="40"/>
        <v>11500</v>
      </c>
      <c r="I135" s="167">
        <f t="shared" si="41"/>
        <v>12500</v>
      </c>
      <c r="J135" s="4">
        <v>11000</v>
      </c>
      <c r="K135" s="5">
        <v>12000</v>
      </c>
      <c r="L135" s="4">
        <v>11000</v>
      </c>
      <c r="M135" s="6">
        <v>12000</v>
      </c>
      <c r="N135" s="5">
        <v>12000</v>
      </c>
      <c r="O135" s="6">
        <v>13000</v>
      </c>
    </row>
    <row r="136" spans="2:15" x14ac:dyDescent="0.25">
      <c r="B136" s="188" t="s">
        <v>274</v>
      </c>
      <c r="C136" s="271" t="s">
        <v>11</v>
      </c>
      <c r="D136" s="184">
        <f t="shared" si="20"/>
        <v>6500</v>
      </c>
      <c r="F136" s="137">
        <f t="shared" si="21"/>
        <v>6</v>
      </c>
      <c r="G136" s="138">
        <f t="shared" si="39"/>
        <v>5500</v>
      </c>
      <c r="H136" s="139">
        <f t="shared" si="40"/>
        <v>7000</v>
      </c>
      <c r="I136" s="181">
        <f t="shared" si="41"/>
        <v>6500</v>
      </c>
      <c r="J136" s="141">
        <v>5000</v>
      </c>
      <c r="K136" s="142">
        <v>6000</v>
      </c>
      <c r="L136" s="141">
        <v>6500</v>
      </c>
      <c r="M136" s="143">
        <v>7500</v>
      </c>
      <c r="N136" s="142">
        <v>6000</v>
      </c>
      <c r="O136" s="143">
        <v>7000</v>
      </c>
    </row>
    <row r="137" spans="2:15" x14ac:dyDescent="0.25">
      <c r="B137" s="187" t="s">
        <v>275</v>
      </c>
      <c r="C137" s="270" t="s">
        <v>11</v>
      </c>
      <c r="D137" s="185">
        <f t="shared" si="20"/>
        <v>9500</v>
      </c>
      <c r="F137" s="68">
        <f t="shared" si="21"/>
        <v>6</v>
      </c>
      <c r="G137" s="33">
        <f t="shared" si="39"/>
        <v>7500</v>
      </c>
      <c r="H137" s="37">
        <f t="shared" si="40"/>
        <v>8500</v>
      </c>
      <c r="I137" s="167">
        <f t="shared" si="41"/>
        <v>9500</v>
      </c>
      <c r="J137" s="4">
        <v>7000</v>
      </c>
      <c r="K137" s="5">
        <v>8000</v>
      </c>
      <c r="L137" s="4">
        <v>8000</v>
      </c>
      <c r="M137" s="6">
        <v>9000</v>
      </c>
      <c r="N137" s="5">
        <v>9000</v>
      </c>
      <c r="O137" s="6">
        <v>10000</v>
      </c>
    </row>
    <row r="138" spans="2:15" x14ac:dyDescent="0.25">
      <c r="B138" s="188" t="s">
        <v>276</v>
      </c>
      <c r="C138" s="271" t="s">
        <v>11</v>
      </c>
      <c r="D138" s="184">
        <f t="shared" ref="D138:D190" si="52">I138</f>
        <v>13000</v>
      </c>
      <c r="F138" s="137">
        <f t="shared" ref="F138:F190" si="53">COUNT(J138:O138)</f>
        <v>6</v>
      </c>
      <c r="G138" s="138">
        <f t="shared" si="39"/>
        <v>11000</v>
      </c>
      <c r="H138" s="139">
        <f t="shared" si="40"/>
        <v>11500</v>
      </c>
      <c r="I138" s="181">
        <f t="shared" si="41"/>
        <v>13000</v>
      </c>
      <c r="J138" s="141">
        <v>10500</v>
      </c>
      <c r="K138" s="142">
        <v>11500</v>
      </c>
      <c r="L138" s="141">
        <v>11000</v>
      </c>
      <c r="M138" s="143">
        <v>12000</v>
      </c>
      <c r="N138" s="142">
        <v>12000</v>
      </c>
      <c r="O138" s="143">
        <v>14000</v>
      </c>
    </row>
    <row r="139" spans="2:15" x14ac:dyDescent="0.25">
      <c r="B139" s="187" t="s">
        <v>277</v>
      </c>
      <c r="C139" s="77" t="s">
        <v>11</v>
      </c>
      <c r="D139" s="185">
        <f t="shared" si="52"/>
        <v>5750</v>
      </c>
      <c r="F139" s="68">
        <f t="shared" si="53"/>
        <v>6</v>
      </c>
      <c r="G139" s="33">
        <f t="shared" si="39"/>
        <v>5250</v>
      </c>
      <c r="H139" s="37">
        <f t="shared" si="40"/>
        <v>5250</v>
      </c>
      <c r="I139" s="167">
        <f t="shared" si="41"/>
        <v>5750</v>
      </c>
      <c r="J139" s="4">
        <v>4500</v>
      </c>
      <c r="K139" s="5">
        <v>6000</v>
      </c>
      <c r="L139" s="4">
        <v>4500</v>
      </c>
      <c r="M139" s="6">
        <v>6000</v>
      </c>
      <c r="N139" s="5">
        <v>5000</v>
      </c>
      <c r="O139" s="6">
        <v>6500</v>
      </c>
    </row>
    <row r="140" spans="2:15" x14ac:dyDescent="0.25">
      <c r="B140" s="188" t="s">
        <v>278</v>
      </c>
      <c r="C140" s="136" t="s">
        <v>11</v>
      </c>
      <c r="D140" s="184">
        <f t="shared" si="52"/>
        <v>9000</v>
      </c>
      <c r="F140" s="137">
        <f t="shared" si="53"/>
        <v>6</v>
      </c>
      <c r="G140" s="138">
        <f t="shared" si="39"/>
        <v>7500</v>
      </c>
      <c r="H140" s="139">
        <f t="shared" si="40"/>
        <v>7500</v>
      </c>
      <c r="I140" s="181">
        <f t="shared" si="41"/>
        <v>9000</v>
      </c>
      <c r="J140" s="141">
        <v>7000</v>
      </c>
      <c r="K140" s="142">
        <v>8000</v>
      </c>
      <c r="L140" s="141">
        <v>7000</v>
      </c>
      <c r="M140" s="143">
        <v>8000</v>
      </c>
      <c r="N140" s="142">
        <v>8000</v>
      </c>
      <c r="O140" s="143">
        <v>10000</v>
      </c>
    </row>
    <row r="141" spans="2:15" x14ac:dyDescent="0.25">
      <c r="B141" s="187" t="s">
        <v>279</v>
      </c>
      <c r="C141" s="77" t="s">
        <v>11</v>
      </c>
      <c r="D141" s="185">
        <f t="shared" si="52"/>
        <v>12000</v>
      </c>
      <c r="F141" s="68">
        <f t="shared" si="53"/>
        <v>6</v>
      </c>
      <c r="G141" s="33">
        <f t="shared" si="39"/>
        <v>9000</v>
      </c>
      <c r="H141" s="37">
        <f t="shared" si="40"/>
        <v>9000</v>
      </c>
      <c r="I141" s="167">
        <f t="shared" si="41"/>
        <v>12000</v>
      </c>
      <c r="J141" s="4">
        <v>8000</v>
      </c>
      <c r="K141" s="5">
        <v>10000</v>
      </c>
      <c r="L141" s="4">
        <v>8000</v>
      </c>
      <c r="M141" s="6">
        <v>10000</v>
      </c>
      <c r="N141" s="5">
        <v>10000</v>
      </c>
      <c r="O141" s="6">
        <v>14000</v>
      </c>
    </row>
    <row r="142" spans="2:15" x14ac:dyDescent="0.25">
      <c r="B142" s="188" t="s">
        <v>280</v>
      </c>
      <c r="C142" s="373" t="s">
        <v>11</v>
      </c>
      <c r="D142" s="184">
        <f t="shared" si="52"/>
        <v>7500</v>
      </c>
      <c r="F142" s="137">
        <f t="shared" si="53"/>
        <v>6</v>
      </c>
      <c r="G142" s="138">
        <f t="shared" si="39"/>
        <v>5500</v>
      </c>
      <c r="H142" s="139">
        <f t="shared" si="40"/>
        <v>6500</v>
      </c>
      <c r="I142" s="181">
        <f t="shared" si="41"/>
        <v>7500</v>
      </c>
      <c r="J142" s="141">
        <v>5000</v>
      </c>
      <c r="K142" s="142">
        <v>6000</v>
      </c>
      <c r="L142" s="141">
        <v>6000</v>
      </c>
      <c r="M142" s="143">
        <v>7000</v>
      </c>
      <c r="N142" s="142">
        <v>7000</v>
      </c>
      <c r="O142" s="143">
        <v>8000</v>
      </c>
    </row>
    <row r="143" spans="2:15" x14ac:dyDescent="0.25">
      <c r="B143" s="187" t="s">
        <v>281</v>
      </c>
      <c r="C143" s="374" t="s">
        <v>11</v>
      </c>
      <c r="D143" s="185">
        <f t="shared" si="52"/>
        <v>13000</v>
      </c>
      <c r="F143" s="68">
        <f t="shared" si="53"/>
        <v>6</v>
      </c>
      <c r="G143" s="33">
        <f t="shared" si="39"/>
        <v>10000</v>
      </c>
      <c r="H143" s="37">
        <f t="shared" si="40"/>
        <v>12500</v>
      </c>
      <c r="I143" s="167">
        <f t="shared" si="41"/>
        <v>13000</v>
      </c>
      <c r="J143" s="4">
        <v>9000</v>
      </c>
      <c r="K143" s="5">
        <v>11000</v>
      </c>
      <c r="L143" s="4">
        <v>12000</v>
      </c>
      <c r="M143" s="6">
        <v>13000</v>
      </c>
      <c r="N143" s="5">
        <v>12000</v>
      </c>
      <c r="O143" s="6">
        <v>14000</v>
      </c>
    </row>
    <row r="144" spans="2:15" x14ac:dyDescent="0.25">
      <c r="B144" s="188" t="s">
        <v>282</v>
      </c>
      <c r="C144" s="373" t="s">
        <v>11</v>
      </c>
      <c r="D144" s="184">
        <f t="shared" si="52"/>
        <v>17000</v>
      </c>
      <c r="F144" s="137">
        <f t="shared" si="53"/>
        <v>6</v>
      </c>
      <c r="G144" s="138">
        <f t="shared" si="39"/>
        <v>15000</v>
      </c>
      <c r="H144" s="139">
        <f t="shared" si="40"/>
        <v>15000</v>
      </c>
      <c r="I144" s="181">
        <f t="shared" si="41"/>
        <v>17000</v>
      </c>
      <c r="J144" s="141">
        <v>14000</v>
      </c>
      <c r="K144" s="142">
        <v>16000</v>
      </c>
      <c r="L144" s="141">
        <v>14000</v>
      </c>
      <c r="M144" s="143">
        <v>16000</v>
      </c>
      <c r="N144" s="142">
        <v>16000</v>
      </c>
      <c r="O144" s="143">
        <v>18000</v>
      </c>
    </row>
    <row r="145" spans="2:15" x14ac:dyDescent="0.25">
      <c r="B145" s="187" t="s">
        <v>283</v>
      </c>
      <c r="C145" s="270" t="s">
        <v>11</v>
      </c>
      <c r="D145" s="185">
        <f t="shared" si="52"/>
        <v>7500</v>
      </c>
      <c r="F145" s="68">
        <f t="shared" si="53"/>
        <v>6</v>
      </c>
      <c r="G145" s="33">
        <f t="shared" ref="G145:G163" si="54">AVERAGE(J145:K145)</f>
        <v>5500</v>
      </c>
      <c r="H145" s="37">
        <f t="shared" ref="H145:H150" si="55">AVERAGE(L145:M145)</f>
        <v>6500</v>
      </c>
      <c r="I145" s="167">
        <f t="shared" ref="I145:I163" si="56">AVERAGE(N145:O145)</f>
        <v>7500</v>
      </c>
      <c r="J145" s="4">
        <v>5000</v>
      </c>
      <c r="K145" s="5">
        <v>6000</v>
      </c>
      <c r="L145" s="4">
        <v>6000</v>
      </c>
      <c r="M145" s="6">
        <v>7000</v>
      </c>
      <c r="N145" s="5">
        <v>7000</v>
      </c>
      <c r="O145" s="6">
        <v>8000</v>
      </c>
    </row>
    <row r="146" spans="2:15" x14ac:dyDescent="0.25">
      <c r="B146" s="188" t="s">
        <v>284</v>
      </c>
      <c r="C146" s="271" t="s">
        <v>11</v>
      </c>
      <c r="D146" s="184">
        <f t="shared" si="52"/>
        <v>13000</v>
      </c>
      <c r="F146" s="137">
        <f t="shared" si="53"/>
        <v>6</v>
      </c>
      <c r="G146" s="138">
        <f t="shared" si="54"/>
        <v>10000</v>
      </c>
      <c r="H146" s="139">
        <f t="shared" si="55"/>
        <v>12500</v>
      </c>
      <c r="I146" s="181">
        <f t="shared" si="56"/>
        <v>13000</v>
      </c>
      <c r="J146" s="141">
        <v>9000</v>
      </c>
      <c r="K146" s="142">
        <v>11000</v>
      </c>
      <c r="L146" s="141">
        <v>12000</v>
      </c>
      <c r="M146" s="143">
        <v>13000</v>
      </c>
      <c r="N146" s="142">
        <v>12000</v>
      </c>
      <c r="O146" s="143">
        <v>14000</v>
      </c>
    </row>
    <row r="147" spans="2:15" x14ac:dyDescent="0.25">
      <c r="B147" s="187" t="s">
        <v>285</v>
      </c>
      <c r="C147" s="270" t="s">
        <v>11</v>
      </c>
      <c r="D147" s="185">
        <f t="shared" si="52"/>
        <v>17000</v>
      </c>
      <c r="F147" s="68">
        <f t="shared" si="53"/>
        <v>6</v>
      </c>
      <c r="G147" s="33">
        <f t="shared" si="54"/>
        <v>15000</v>
      </c>
      <c r="H147" s="37">
        <f t="shared" si="55"/>
        <v>15000</v>
      </c>
      <c r="I147" s="167">
        <f t="shared" si="56"/>
        <v>17000</v>
      </c>
      <c r="J147" s="4">
        <v>14000</v>
      </c>
      <c r="K147" s="5">
        <v>16000</v>
      </c>
      <c r="L147" s="4">
        <v>14000</v>
      </c>
      <c r="M147" s="6">
        <v>16000</v>
      </c>
      <c r="N147" s="5">
        <v>16000</v>
      </c>
      <c r="O147" s="6">
        <v>18000</v>
      </c>
    </row>
    <row r="148" spans="2:15" x14ac:dyDescent="0.25">
      <c r="B148" s="135" t="s">
        <v>286</v>
      </c>
      <c r="C148" s="136" t="s">
        <v>11</v>
      </c>
      <c r="D148" s="184">
        <f t="shared" si="52"/>
        <v>7500</v>
      </c>
      <c r="F148" s="137">
        <f t="shared" si="53"/>
        <v>6</v>
      </c>
      <c r="G148" s="138">
        <f t="shared" si="54"/>
        <v>5850</v>
      </c>
      <c r="H148" s="139">
        <f t="shared" si="55"/>
        <v>6500</v>
      </c>
      <c r="I148" s="181">
        <f t="shared" si="56"/>
        <v>7500</v>
      </c>
      <c r="J148" s="141">
        <v>5500</v>
      </c>
      <c r="K148" s="142">
        <v>6200</v>
      </c>
      <c r="L148" s="141">
        <v>6000</v>
      </c>
      <c r="M148" s="143">
        <v>7000</v>
      </c>
      <c r="N148" s="142">
        <v>7000</v>
      </c>
      <c r="O148" s="143">
        <v>8000</v>
      </c>
    </row>
    <row r="149" spans="2:15" x14ac:dyDescent="0.25">
      <c r="B149" s="72" t="s">
        <v>287</v>
      </c>
      <c r="C149" s="77" t="s">
        <v>11</v>
      </c>
      <c r="D149" s="185">
        <f t="shared" si="52"/>
        <v>10500</v>
      </c>
      <c r="F149" s="68">
        <f t="shared" si="53"/>
        <v>6</v>
      </c>
      <c r="G149" s="33">
        <f t="shared" si="54"/>
        <v>8500</v>
      </c>
      <c r="H149" s="37">
        <f t="shared" si="55"/>
        <v>9500</v>
      </c>
      <c r="I149" s="167">
        <f t="shared" si="56"/>
        <v>10500</v>
      </c>
      <c r="J149" s="4">
        <v>8000</v>
      </c>
      <c r="K149" s="5">
        <v>9000</v>
      </c>
      <c r="L149" s="4">
        <v>9000</v>
      </c>
      <c r="M149" s="6">
        <v>10000</v>
      </c>
      <c r="N149" s="5">
        <v>10000</v>
      </c>
      <c r="O149" s="6">
        <v>11000</v>
      </c>
    </row>
    <row r="150" spans="2:15" x14ac:dyDescent="0.25">
      <c r="B150" s="135" t="s">
        <v>288</v>
      </c>
      <c r="C150" s="136" t="s">
        <v>11</v>
      </c>
      <c r="D150" s="184">
        <f t="shared" si="52"/>
        <v>17000</v>
      </c>
      <c r="F150" s="137">
        <f t="shared" si="53"/>
        <v>6</v>
      </c>
      <c r="G150" s="138">
        <f t="shared" si="54"/>
        <v>12000</v>
      </c>
      <c r="H150" s="139">
        <f t="shared" si="55"/>
        <v>14000</v>
      </c>
      <c r="I150" s="181">
        <f t="shared" si="56"/>
        <v>17000</v>
      </c>
      <c r="J150" s="141">
        <v>11000</v>
      </c>
      <c r="K150" s="142">
        <v>13000</v>
      </c>
      <c r="L150" s="141">
        <v>13000</v>
      </c>
      <c r="M150" s="143">
        <v>15000</v>
      </c>
      <c r="N150" s="142">
        <v>16000</v>
      </c>
      <c r="O150" s="143">
        <v>18000</v>
      </c>
    </row>
    <row r="151" spans="2:15" x14ac:dyDescent="0.25">
      <c r="B151" s="187" t="s">
        <v>289</v>
      </c>
      <c r="C151" s="77" t="s">
        <v>11</v>
      </c>
      <c r="D151" s="185">
        <f t="shared" si="52"/>
        <v>7000</v>
      </c>
      <c r="F151" s="68">
        <f t="shared" si="53"/>
        <v>4</v>
      </c>
      <c r="G151" s="33">
        <f t="shared" si="54"/>
        <v>7000</v>
      </c>
      <c r="H151" s="37" t="s">
        <v>93</v>
      </c>
      <c r="I151" s="167">
        <f t="shared" si="56"/>
        <v>7000</v>
      </c>
      <c r="J151" s="4">
        <v>6000</v>
      </c>
      <c r="K151" s="5">
        <v>8000</v>
      </c>
      <c r="L151" s="33" t="s">
        <v>93</v>
      </c>
      <c r="M151" s="38" t="s">
        <v>93</v>
      </c>
      <c r="N151" s="5">
        <v>6000</v>
      </c>
      <c r="O151" s="6">
        <v>8000</v>
      </c>
    </row>
    <row r="152" spans="2:15" x14ac:dyDescent="0.25">
      <c r="B152" s="188" t="s">
        <v>172</v>
      </c>
      <c r="C152" s="136" t="s">
        <v>11</v>
      </c>
      <c r="D152" s="184">
        <f t="shared" si="52"/>
        <v>12500</v>
      </c>
      <c r="F152" s="137">
        <f t="shared" si="53"/>
        <v>4</v>
      </c>
      <c r="G152" s="138">
        <f t="shared" si="54"/>
        <v>11500</v>
      </c>
      <c r="H152" s="139" t="s">
        <v>93</v>
      </c>
      <c r="I152" s="181">
        <f t="shared" si="56"/>
        <v>12500</v>
      </c>
      <c r="J152" s="141">
        <v>10000</v>
      </c>
      <c r="K152" s="142">
        <v>13000</v>
      </c>
      <c r="L152" s="138" t="s">
        <v>93</v>
      </c>
      <c r="M152" s="140" t="s">
        <v>93</v>
      </c>
      <c r="N152" s="142">
        <v>11000</v>
      </c>
      <c r="O152" s="143">
        <v>14000</v>
      </c>
    </row>
    <row r="153" spans="2:15" x14ac:dyDescent="0.25">
      <c r="B153" s="187" t="s">
        <v>171</v>
      </c>
      <c r="C153" s="77" t="s">
        <v>11</v>
      </c>
      <c r="D153" s="185">
        <f t="shared" si="52"/>
        <v>17000</v>
      </c>
      <c r="F153" s="68">
        <f t="shared" si="53"/>
        <v>4</v>
      </c>
      <c r="G153" s="33">
        <f t="shared" si="54"/>
        <v>15000</v>
      </c>
      <c r="H153" s="37" t="s">
        <v>93</v>
      </c>
      <c r="I153" s="167">
        <f t="shared" si="56"/>
        <v>17000</v>
      </c>
      <c r="J153" s="4">
        <v>14000</v>
      </c>
      <c r="K153" s="5">
        <v>16000</v>
      </c>
      <c r="L153" s="33" t="s">
        <v>93</v>
      </c>
      <c r="M153" s="38" t="s">
        <v>93</v>
      </c>
      <c r="N153" s="5">
        <v>16000</v>
      </c>
      <c r="O153" s="6">
        <v>18000</v>
      </c>
    </row>
    <row r="154" spans="2:15" x14ac:dyDescent="0.25">
      <c r="B154" s="188" t="s">
        <v>290</v>
      </c>
      <c r="C154" s="136" t="s">
        <v>11</v>
      </c>
      <c r="D154" s="184">
        <f t="shared" si="52"/>
        <v>7000</v>
      </c>
      <c r="F154" s="137">
        <f t="shared" si="53"/>
        <v>4</v>
      </c>
      <c r="G154" s="138">
        <f t="shared" si="54"/>
        <v>6000</v>
      </c>
      <c r="H154" s="139" t="s">
        <v>93</v>
      </c>
      <c r="I154" s="181">
        <f t="shared" si="56"/>
        <v>7000</v>
      </c>
      <c r="J154" s="141">
        <v>5000</v>
      </c>
      <c r="K154" s="142">
        <v>7000</v>
      </c>
      <c r="L154" s="138" t="s">
        <v>93</v>
      </c>
      <c r="M154" s="140" t="s">
        <v>93</v>
      </c>
      <c r="N154" s="142">
        <v>6000</v>
      </c>
      <c r="O154" s="143">
        <v>8000</v>
      </c>
    </row>
    <row r="155" spans="2:15" x14ac:dyDescent="0.25">
      <c r="B155" s="187" t="s">
        <v>291</v>
      </c>
      <c r="C155" s="77" t="s">
        <v>11</v>
      </c>
      <c r="D155" s="185">
        <f t="shared" si="52"/>
        <v>13000</v>
      </c>
      <c r="F155" s="68">
        <f t="shared" si="53"/>
        <v>4</v>
      </c>
      <c r="G155" s="33">
        <f t="shared" si="54"/>
        <v>10500</v>
      </c>
      <c r="H155" s="37" t="s">
        <v>93</v>
      </c>
      <c r="I155" s="167">
        <f t="shared" si="56"/>
        <v>13000</v>
      </c>
      <c r="J155" s="4">
        <v>9000</v>
      </c>
      <c r="K155" s="5">
        <v>12000</v>
      </c>
      <c r="L155" s="33" t="s">
        <v>93</v>
      </c>
      <c r="M155" s="38" t="s">
        <v>93</v>
      </c>
      <c r="N155" s="5">
        <v>12000</v>
      </c>
      <c r="O155" s="6">
        <v>14000</v>
      </c>
    </row>
    <row r="156" spans="2:15" x14ac:dyDescent="0.25">
      <c r="B156" s="188" t="s">
        <v>292</v>
      </c>
      <c r="C156" s="136" t="s">
        <v>11</v>
      </c>
      <c r="D156" s="184">
        <f t="shared" si="52"/>
        <v>20000</v>
      </c>
      <c r="F156" s="137">
        <f t="shared" si="53"/>
        <v>4</v>
      </c>
      <c r="G156" s="138">
        <f t="shared" si="54"/>
        <v>17000</v>
      </c>
      <c r="H156" s="139" t="s">
        <v>93</v>
      </c>
      <c r="I156" s="181">
        <f t="shared" si="56"/>
        <v>20000</v>
      </c>
      <c r="J156" s="141">
        <v>16000</v>
      </c>
      <c r="K156" s="142">
        <v>18000</v>
      </c>
      <c r="L156" s="138" t="s">
        <v>93</v>
      </c>
      <c r="M156" s="140" t="s">
        <v>93</v>
      </c>
      <c r="N156" s="142">
        <v>18000</v>
      </c>
      <c r="O156" s="143">
        <v>22000</v>
      </c>
    </row>
    <row r="157" spans="2:15" x14ac:dyDescent="0.25">
      <c r="B157" s="187" t="s">
        <v>293</v>
      </c>
      <c r="C157" s="77" t="s">
        <v>11</v>
      </c>
      <c r="D157" s="185">
        <f t="shared" si="52"/>
        <v>6500</v>
      </c>
      <c r="F157" s="68">
        <f t="shared" si="53"/>
        <v>4</v>
      </c>
      <c r="G157" s="33">
        <f t="shared" si="54"/>
        <v>5750</v>
      </c>
      <c r="H157" s="37" t="s">
        <v>93</v>
      </c>
      <c r="I157" s="167">
        <f t="shared" si="56"/>
        <v>6500</v>
      </c>
      <c r="J157" s="4">
        <v>5500</v>
      </c>
      <c r="K157" s="5">
        <v>6000</v>
      </c>
      <c r="L157" s="33" t="s">
        <v>93</v>
      </c>
      <c r="M157" s="38" t="s">
        <v>93</v>
      </c>
      <c r="N157" s="5">
        <v>6000</v>
      </c>
      <c r="O157" s="6">
        <v>7000</v>
      </c>
    </row>
    <row r="158" spans="2:15" x14ac:dyDescent="0.25">
      <c r="B158" s="188" t="s">
        <v>294</v>
      </c>
      <c r="C158" s="136" t="s">
        <v>11</v>
      </c>
      <c r="D158" s="184">
        <f t="shared" si="52"/>
        <v>10000</v>
      </c>
      <c r="F158" s="137">
        <f t="shared" si="53"/>
        <v>4</v>
      </c>
      <c r="G158" s="138">
        <f t="shared" si="54"/>
        <v>9000</v>
      </c>
      <c r="H158" s="139" t="s">
        <v>93</v>
      </c>
      <c r="I158" s="181">
        <f t="shared" si="56"/>
        <v>10000</v>
      </c>
      <c r="J158" s="141">
        <v>8500</v>
      </c>
      <c r="K158" s="142">
        <v>9500</v>
      </c>
      <c r="L158" s="138" t="s">
        <v>93</v>
      </c>
      <c r="M158" s="140" t="s">
        <v>93</v>
      </c>
      <c r="N158" s="142">
        <v>9000</v>
      </c>
      <c r="O158" s="143">
        <v>11000</v>
      </c>
    </row>
    <row r="159" spans="2:15" x14ac:dyDescent="0.25">
      <c r="B159" s="187" t="s">
        <v>295</v>
      </c>
      <c r="C159" s="77" t="s">
        <v>11</v>
      </c>
      <c r="D159" s="185">
        <f t="shared" si="52"/>
        <v>14000</v>
      </c>
      <c r="F159" s="68">
        <f t="shared" si="53"/>
        <v>4</v>
      </c>
      <c r="G159" s="33">
        <f t="shared" si="54"/>
        <v>12000</v>
      </c>
      <c r="H159" s="37" t="s">
        <v>93</v>
      </c>
      <c r="I159" s="167">
        <f t="shared" si="56"/>
        <v>14000</v>
      </c>
      <c r="J159" s="4">
        <v>11000</v>
      </c>
      <c r="K159" s="5">
        <v>13000</v>
      </c>
      <c r="L159" s="33" t="s">
        <v>93</v>
      </c>
      <c r="M159" s="38" t="s">
        <v>93</v>
      </c>
      <c r="N159" s="5">
        <v>13000</v>
      </c>
      <c r="O159" s="6">
        <v>15000</v>
      </c>
    </row>
    <row r="160" spans="2:15" x14ac:dyDescent="0.25">
      <c r="B160" s="188" t="s">
        <v>296</v>
      </c>
      <c r="C160" s="136" t="s">
        <v>11</v>
      </c>
      <c r="D160" s="184">
        <f t="shared" si="52"/>
        <v>7500</v>
      </c>
      <c r="F160" s="137">
        <f t="shared" si="53"/>
        <v>4</v>
      </c>
      <c r="G160" s="138">
        <f t="shared" si="54"/>
        <v>5500</v>
      </c>
      <c r="H160" s="139" t="s">
        <v>93</v>
      </c>
      <c r="I160" s="181">
        <f t="shared" si="56"/>
        <v>7500</v>
      </c>
      <c r="J160" s="141">
        <v>5000</v>
      </c>
      <c r="K160" s="142">
        <v>6000</v>
      </c>
      <c r="L160" s="138" t="s">
        <v>93</v>
      </c>
      <c r="M160" s="140" t="s">
        <v>93</v>
      </c>
      <c r="N160" s="142">
        <v>7000</v>
      </c>
      <c r="O160" s="143">
        <v>8000</v>
      </c>
    </row>
    <row r="161" spans="2:15" x14ac:dyDescent="0.25">
      <c r="B161" s="187" t="s">
        <v>297</v>
      </c>
      <c r="C161" s="77" t="s">
        <v>11</v>
      </c>
      <c r="D161" s="185">
        <f t="shared" si="52"/>
        <v>10000</v>
      </c>
      <c r="F161" s="68">
        <f t="shared" si="53"/>
        <v>4</v>
      </c>
      <c r="G161" s="33">
        <f t="shared" si="54"/>
        <v>8500</v>
      </c>
      <c r="H161" s="37" t="s">
        <v>93</v>
      </c>
      <c r="I161" s="167">
        <f t="shared" si="56"/>
        <v>10000</v>
      </c>
      <c r="J161" s="4">
        <v>8000</v>
      </c>
      <c r="K161" s="5">
        <v>9000</v>
      </c>
      <c r="L161" s="33" t="s">
        <v>93</v>
      </c>
      <c r="M161" s="38" t="s">
        <v>93</v>
      </c>
      <c r="N161" s="5">
        <v>9000</v>
      </c>
      <c r="O161" s="6">
        <v>11000</v>
      </c>
    </row>
    <row r="162" spans="2:15" x14ac:dyDescent="0.25">
      <c r="B162" s="188" t="s">
        <v>298</v>
      </c>
      <c r="C162" s="136" t="s">
        <v>11</v>
      </c>
      <c r="D162" s="184">
        <f t="shared" si="52"/>
        <v>13500</v>
      </c>
      <c r="F162" s="137">
        <f t="shared" si="53"/>
        <v>4</v>
      </c>
      <c r="G162" s="138">
        <f t="shared" si="54"/>
        <v>12000</v>
      </c>
      <c r="H162" s="139" t="s">
        <v>93</v>
      </c>
      <c r="I162" s="181">
        <f t="shared" si="56"/>
        <v>13500</v>
      </c>
      <c r="J162" s="141">
        <v>11000</v>
      </c>
      <c r="K162" s="142">
        <v>13000</v>
      </c>
      <c r="L162" s="138" t="s">
        <v>93</v>
      </c>
      <c r="M162" s="140" t="s">
        <v>93</v>
      </c>
      <c r="N162" s="142">
        <v>12000</v>
      </c>
      <c r="O162" s="143">
        <v>15000</v>
      </c>
    </row>
    <row r="163" spans="2:15" x14ac:dyDescent="0.25">
      <c r="B163" s="187" t="s">
        <v>299</v>
      </c>
      <c r="C163" s="77" t="s">
        <v>581</v>
      </c>
      <c r="D163" s="185">
        <f t="shared" si="52"/>
        <v>7500</v>
      </c>
      <c r="F163" s="68">
        <f t="shared" si="53"/>
        <v>4</v>
      </c>
      <c r="G163" s="33">
        <f t="shared" si="54"/>
        <v>5500</v>
      </c>
      <c r="H163" s="37" t="s">
        <v>93</v>
      </c>
      <c r="I163" s="167">
        <f t="shared" si="56"/>
        <v>7500</v>
      </c>
      <c r="J163" s="4">
        <v>5000</v>
      </c>
      <c r="K163" s="5">
        <v>6000</v>
      </c>
      <c r="L163" s="33" t="s">
        <v>93</v>
      </c>
      <c r="M163" s="38" t="s">
        <v>93</v>
      </c>
      <c r="N163" s="5">
        <v>7000</v>
      </c>
      <c r="O163" s="6">
        <v>8000</v>
      </c>
    </row>
    <row r="164" spans="2:15" x14ac:dyDescent="0.25">
      <c r="B164" s="188" t="s">
        <v>300</v>
      </c>
      <c r="C164" s="136" t="s">
        <v>582</v>
      </c>
      <c r="D164" s="184">
        <f t="shared" si="52"/>
        <v>10000</v>
      </c>
      <c r="F164" s="137">
        <f t="shared" si="53"/>
        <v>4</v>
      </c>
      <c r="G164" s="138">
        <f t="shared" ref="G164:G190" si="57">AVERAGE(J164:K164)</f>
        <v>8500</v>
      </c>
      <c r="H164" s="139" t="s">
        <v>93</v>
      </c>
      <c r="I164" s="181">
        <f t="shared" ref="I164:I188" si="58">AVERAGE(N164:O164)</f>
        <v>10000</v>
      </c>
      <c r="J164" s="141">
        <v>8000</v>
      </c>
      <c r="K164" s="142">
        <v>9000</v>
      </c>
      <c r="L164" s="138" t="s">
        <v>93</v>
      </c>
      <c r="M164" s="140" t="s">
        <v>93</v>
      </c>
      <c r="N164" s="142">
        <v>9000</v>
      </c>
      <c r="O164" s="143">
        <v>11000</v>
      </c>
    </row>
    <row r="165" spans="2:15" x14ac:dyDescent="0.25">
      <c r="B165" s="187" t="s">
        <v>301</v>
      </c>
      <c r="C165" s="77" t="s">
        <v>583</v>
      </c>
      <c r="D165" s="185">
        <f t="shared" si="52"/>
        <v>13000</v>
      </c>
      <c r="F165" s="68">
        <f t="shared" si="53"/>
        <v>4</v>
      </c>
      <c r="G165" s="33">
        <f t="shared" si="57"/>
        <v>12000</v>
      </c>
      <c r="H165" s="37" t="s">
        <v>93</v>
      </c>
      <c r="I165" s="167">
        <f t="shared" si="58"/>
        <v>13000</v>
      </c>
      <c r="J165" s="4">
        <v>11000</v>
      </c>
      <c r="K165" s="5">
        <v>13000</v>
      </c>
      <c r="L165" s="33" t="s">
        <v>93</v>
      </c>
      <c r="M165" s="38" t="s">
        <v>93</v>
      </c>
      <c r="N165" s="5">
        <v>12000</v>
      </c>
      <c r="O165" s="6">
        <v>14000</v>
      </c>
    </row>
    <row r="166" spans="2:15" x14ac:dyDescent="0.25">
      <c r="B166" s="188" t="s">
        <v>302</v>
      </c>
      <c r="C166" s="136" t="s">
        <v>11</v>
      </c>
      <c r="D166" s="184">
        <f t="shared" si="52"/>
        <v>7500</v>
      </c>
      <c r="F166" s="137">
        <f t="shared" si="53"/>
        <v>4</v>
      </c>
      <c r="G166" s="138">
        <f t="shared" si="57"/>
        <v>5500</v>
      </c>
      <c r="H166" s="139" t="s">
        <v>93</v>
      </c>
      <c r="I166" s="181">
        <f t="shared" si="58"/>
        <v>7500</v>
      </c>
      <c r="J166" s="141">
        <v>5000</v>
      </c>
      <c r="K166" s="142">
        <v>6000</v>
      </c>
      <c r="L166" s="138" t="s">
        <v>93</v>
      </c>
      <c r="M166" s="140" t="s">
        <v>93</v>
      </c>
      <c r="N166" s="142">
        <v>7000</v>
      </c>
      <c r="O166" s="143">
        <v>8000</v>
      </c>
    </row>
    <row r="167" spans="2:15" x14ac:dyDescent="0.25">
      <c r="B167" s="187" t="s">
        <v>303</v>
      </c>
      <c r="C167" s="77" t="s">
        <v>11</v>
      </c>
      <c r="D167" s="185">
        <f t="shared" si="52"/>
        <v>9500</v>
      </c>
      <c r="F167" s="68">
        <f t="shared" si="53"/>
        <v>4</v>
      </c>
      <c r="G167" s="33">
        <f t="shared" si="57"/>
        <v>8500</v>
      </c>
      <c r="H167" s="37" t="s">
        <v>93</v>
      </c>
      <c r="I167" s="167">
        <f t="shared" si="58"/>
        <v>9500</v>
      </c>
      <c r="J167" s="4">
        <v>7500</v>
      </c>
      <c r="K167" s="5">
        <v>9500</v>
      </c>
      <c r="L167" s="33" t="s">
        <v>93</v>
      </c>
      <c r="M167" s="38" t="s">
        <v>93</v>
      </c>
      <c r="N167" s="5">
        <v>9000</v>
      </c>
      <c r="O167" s="6">
        <v>10000</v>
      </c>
    </row>
    <row r="168" spans="2:15" x14ac:dyDescent="0.25">
      <c r="B168" s="188" t="s">
        <v>304</v>
      </c>
      <c r="C168" s="136" t="s">
        <v>11</v>
      </c>
      <c r="D168" s="184">
        <f t="shared" si="52"/>
        <v>14000</v>
      </c>
      <c r="F168" s="137">
        <f t="shared" si="53"/>
        <v>4</v>
      </c>
      <c r="G168" s="138">
        <f t="shared" si="57"/>
        <v>11500</v>
      </c>
      <c r="H168" s="139" t="s">
        <v>93</v>
      </c>
      <c r="I168" s="181">
        <f t="shared" si="58"/>
        <v>14000</v>
      </c>
      <c r="J168" s="141">
        <v>11000</v>
      </c>
      <c r="K168" s="142">
        <v>12000</v>
      </c>
      <c r="L168" s="138" t="s">
        <v>93</v>
      </c>
      <c r="M168" s="140" t="s">
        <v>93</v>
      </c>
      <c r="N168" s="142">
        <v>13000</v>
      </c>
      <c r="O168" s="143">
        <v>15000</v>
      </c>
    </row>
    <row r="169" spans="2:15" x14ac:dyDescent="0.25">
      <c r="B169" s="187" t="s">
        <v>305</v>
      </c>
      <c r="C169" s="77" t="s">
        <v>11</v>
      </c>
      <c r="D169" s="185">
        <f t="shared" si="52"/>
        <v>7500</v>
      </c>
      <c r="F169" s="68">
        <f t="shared" si="53"/>
        <v>4</v>
      </c>
      <c r="G169" s="33">
        <f t="shared" si="57"/>
        <v>5500</v>
      </c>
      <c r="H169" s="37" t="s">
        <v>93</v>
      </c>
      <c r="I169" s="167">
        <f t="shared" si="58"/>
        <v>7500</v>
      </c>
      <c r="J169" s="4">
        <v>5000</v>
      </c>
      <c r="K169" s="5">
        <v>6000</v>
      </c>
      <c r="L169" s="33" t="s">
        <v>93</v>
      </c>
      <c r="M169" s="38" t="s">
        <v>93</v>
      </c>
      <c r="N169" s="5">
        <v>7000</v>
      </c>
      <c r="O169" s="6">
        <v>8000</v>
      </c>
    </row>
    <row r="170" spans="2:15" x14ac:dyDescent="0.25">
      <c r="B170" s="188" t="s">
        <v>306</v>
      </c>
      <c r="C170" s="136" t="s">
        <v>11</v>
      </c>
      <c r="D170" s="184">
        <f t="shared" si="52"/>
        <v>10000</v>
      </c>
      <c r="F170" s="137">
        <f t="shared" si="53"/>
        <v>4</v>
      </c>
      <c r="G170" s="138">
        <f t="shared" si="57"/>
        <v>8500</v>
      </c>
      <c r="H170" s="139" t="s">
        <v>93</v>
      </c>
      <c r="I170" s="181">
        <f t="shared" si="58"/>
        <v>10000</v>
      </c>
      <c r="J170" s="141">
        <v>8000</v>
      </c>
      <c r="K170" s="142">
        <v>9000</v>
      </c>
      <c r="L170" s="138" t="s">
        <v>93</v>
      </c>
      <c r="M170" s="140" t="s">
        <v>93</v>
      </c>
      <c r="N170" s="142">
        <v>9000</v>
      </c>
      <c r="O170" s="143">
        <v>11000</v>
      </c>
    </row>
    <row r="171" spans="2:15" x14ac:dyDescent="0.25">
      <c r="B171" s="187" t="s">
        <v>307</v>
      </c>
      <c r="C171" s="77" t="s">
        <v>11</v>
      </c>
      <c r="D171" s="185">
        <f t="shared" si="52"/>
        <v>13000</v>
      </c>
      <c r="F171" s="68">
        <f t="shared" si="53"/>
        <v>4</v>
      </c>
      <c r="G171" s="33">
        <f t="shared" si="57"/>
        <v>12000</v>
      </c>
      <c r="H171" s="37" t="s">
        <v>93</v>
      </c>
      <c r="I171" s="167">
        <f t="shared" si="58"/>
        <v>13000</v>
      </c>
      <c r="J171" s="4">
        <v>11000</v>
      </c>
      <c r="K171" s="5">
        <v>13000</v>
      </c>
      <c r="L171" s="33" t="s">
        <v>93</v>
      </c>
      <c r="M171" s="38" t="s">
        <v>93</v>
      </c>
      <c r="N171" s="5">
        <v>12000</v>
      </c>
      <c r="O171" s="6">
        <v>14000</v>
      </c>
    </row>
    <row r="172" spans="2:15" x14ac:dyDescent="0.25">
      <c r="B172" s="188" t="s">
        <v>308</v>
      </c>
      <c r="C172" s="136" t="s">
        <v>11</v>
      </c>
      <c r="D172" s="184">
        <f t="shared" si="52"/>
        <v>7000</v>
      </c>
      <c r="F172" s="137">
        <f t="shared" si="53"/>
        <v>4</v>
      </c>
      <c r="G172" s="138">
        <f t="shared" si="57"/>
        <v>7000</v>
      </c>
      <c r="H172" s="139" t="s">
        <v>93</v>
      </c>
      <c r="I172" s="181">
        <f t="shared" si="58"/>
        <v>7000</v>
      </c>
      <c r="J172" s="141">
        <v>6000</v>
      </c>
      <c r="K172" s="142">
        <v>8000</v>
      </c>
      <c r="L172" s="138" t="s">
        <v>93</v>
      </c>
      <c r="M172" s="140" t="s">
        <v>93</v>
      </c>
      <c r="N172" s="142">
        <v>6000</v>
      </c>
      <c r="O172" s="143">
        <v>8000</v>
      </c>
    </row>
    <row r="173" spans="2:15" x14ac:dyDescent="0.25">
      <c r="B173" s="187" t="s">
        <v>309</v>
      </c>
      <c r="C173" s="77" t="s">
        <v>11</v>
      </c>
      <c r="D173" s="185">
        <f t="shared" si="52"/>
        <v>12500</v>
      </c>
      <c r="F173" s="68">
        <f t="shared" si="53"/>
        <v>4</v>
      </c>
      <c r="G173" s="33">
        <f t="shared" si="57"/>
        <v>11500</v>
      </c>
      <c r="H173" s="37" t="s">
        <v>93</v>
      </c>
      <c r="I173" s="167">
        <f t="shared" si="58"/>
        <v>12500</v>
      </c>
      <c r="J173" s="4">
        <v>10000</v>
      </c>
      <c r="K173" s="5">
        <v>13000</v>
      </c>
      <c r="L173" s="33" t="s">
        <v>93</v>
      </c>
      <c r="M173" s="38" t="s">
        <v>93</v>
      </c>
      <c r="N173" s="5">
        <v>11000</v>
      </c>
      <c r="O173" s="6">
        <v>14000</v>
      </c>
    </row>
    <row r="174" spans="2:15" x14ac:dyDescent="0.25">
      <c r="B174" s="188" t="s">
        <v>310</v>
      </c>
      <c r="C174" s="136" t="s">
        <v>11</v>
      </c>
      <c r="D174" s="184">
        <f t="shared" si="52"/>
        <v>17000</v>
      </c>
      <c r="F174" s="137">
        <f t="shared" si="53"/>
        <v>4</v>
      </c>
      <c r="G174" s="138">
        <f t="shared" si="57"/>
        <v>15000</v>
      </c>
      <c r="H174" s="139" t="s">
        <v>93</v>
      </c>
      <c r="I174" s="181">
        <f t="shared" si="58"/>
        <v>17000</v>
      </c>
      <c r="J174" s="141">
        <v>14000</v>
      </c>
      <c r="K174" s="142">
        <v>16000</v>
      </c>
      <c r="L174" s="138" t="s">
        <v>93</v>
      </c>
      <c r="M174" s="140" t="s">
        <v>93</v>
      </c>
      <c r="N174" s="142">
        <v>16000</v>
      </c>
      <c r="O174" s="143">
        <v>18000</v>
      </c>
    </row>
    <row r="175" spans="2:15" x14ac:dyDescent="0.25">
      <c r="B175" s="187" t="s">
        <v>311</v>
      </c>
      <c r="C175" s="77" t="s">
        <v>11</v>
      </c>
      <c r="D175" s="185">
        <f t="shared" si="52"/>
        <v>7000</v>
      </c>
      <c r="F175" s="68">
        <f t="shared" si="53"/>
        <v>4</v>
      </c>
      <c r="G175" s="33">
        <f t="shared" si="57"/>
        <v>7000</v>
      </c>
      <c r="H175" s="37" t="s">
        <v>93</v>
      </c>
      <c r="I175" s="167">
        <f t="shared" si="58"/>
        <v>7000</v>
      </c>
      <c r="J175" s="4">
        <v>6000</v>
      </c>
      <c r="K175" s="5">
        <v>8000</v>
      </c>
      <c r="L175" s="33" t="s">
        <v>93</v>
      </c>
      <c r="M175" s="38" t="s">
        <v>93</v>
      </c>
      <c r="N175" s="5">
        <v>6000</v>
      </c>
      <c r="O175" s="6">
        <v>8000</v>
      </c>
    </row>
    <row r="176" spans="2:15" x14ac:dyDescent="0.25">
      <c r="B176" s="188" t="s">
        <v>312</v>
      </c>
      <c r="C176" s="136" t="s">
        <v>11</v>
      </c>
      <c r="D176" s="184">
        <f t="shared" si="52"/>
        <v>12500</v>
      </c>
      <c r="F176" s="137">
        <f t="shared" si="53"/>
        <v>4</v>
      </c>
      <c r="G176" s="138">
        <f t="shared" si="57"/>
        <v>11500</v>
      </c>
      <c r="H176" s="139" t="s">
        <v>93</v>
      </c>
      <c r="I176" s="181">
        <f t="shared" si="58"/>
        <v>12500</v>
      </c>
      <c r="J176" s="141">
        <v>10000</v>
      </c>
      <c r="K176" s="142">
        <v>13000</v>
      </c>
      <c r="L176" s="138" t="s">
        <v>93</v>
      </c>
      <c r="M176" s="140" t="s">
        <v>93</v>
      </c>
      <c r="N176" s="142">
        <v>11000</v>
      </c>
      <c r="O176" s="143">
        <v>14000</v>
      </c>
    </row>
    <row r="177" spans="1:15" x14ac:dyDescent="0.25">
      <c r="B177" s="187" t="s">
        <v>313</v>
      </c>
      <c r="C177" s="77" t="s">
        <v>11</v>
      </c>
      <c r="D177" s="185">
        <f t="shared" si="52"/>
        <v>17000</v>
      </c>
      <c r="F177" s="68">
        <f t="shared" si="53"/>
        <v>4</v>
      </c>
      <c r="G177" s="33">
        <f t="shared" si="57"/>
        <v>15000</v>
      </c>
      <c r="H177" s="37" t="s">
        <v>93</v>
      </c>
      <c r="I177" s="167">
        <f t="shared" si="58"/>
        <v>17000</v>
      </c>
      <c r="J177" s="4">
        <v>14000</v>
      </c>
      <c r="K177" s="5">
        <v>16000</v>
      </c>
      <c r="L177" s="33" t="s">
        <v>93</v>
      </c>
      <c r="M177" s="38" t="s">
        <v>93</v>
      </c>
      <c r="N177" s="5">
        <v>16000</v>
      </c>
      <c r="O177" s="6">
        <v>18000</v>
      </c>
    </row>
    <row r="178" spans="1:15" x14ac:dyDescent="0.25">
      <c r="B178" s="188" t="s">
        <v>314</v>
      </c>
      <c r="C178" s="271" t="s">
        <v>11</v>
      </c>
      <c r="D178" s="184">
        <f t="shared" si="52"/>
        <v>7500</v>
      </c>
      <c r="F178" s="137">
        <f t="shared" si="53"/>
        <v>4</v>
      </c>
      <c r="G178" s="138">
        <f t="shared" si="57"/>
        <v>6500</v>
      </c>
      <c r="H178" s="139" t="s">
        <v>93</v>
      </c>
      <c r="I178" s="181">
        <f t="shared" si="58"/>
        <v>7500</v>
      </c>
      <c r="J178" s="141">
        <v>6000</v>
      </c>
      <c r="K178" s="142">
        <v>7000</v>
      </c>
      <c r="L178" s="138" t="s">
        <v>93</v>
      </c>
      <c r="M178" s="140" t="s">
        <v>93</v>
      </c>
      <c r="N178" s="142">
        <v>7000</v>
      </c>
      <c r="O178" s="143">
        <v>8000</v>
      </c>
    </row>
    <row r="179" spans="1:15" x14ac:dyDescent="0.25">
      <c r="B179" s="72" t="s">
        <v>315</v>
      </c>
      <c r="C179" s="77" t="s">
        <v>11</v>
      </c>
      <c r="D179" s="185">
        <f t="shared" si="52"/>
        <v>10500</v>
      </c>
      <c r="F179" s="68">
        <f t="shared" si="53"/>
        <v>4</v>
      </c>
      <c r="G179" s="33">
        <f t="shared" si="57"/>
        <v>9500</v>
      </c>
      <c r="H179" s="37" t="s">
        <v>93</v>
      </c>
      <c r="I179" s="167">
        <f t="shared" si="58"/>
        <v>10500</v>
      </c>
      <c r="J179" s="4">
        <v>9000</v>
      </c>
      <c r="K179" s="5">
        <v>10000</v>
      </c>
      <c r="L179" s="33" t="s">
        <v>93</v>
      </c>
      <c r="M179" s="38" t="s">
        <v>93</v>
      </c>
      <c r="N179" s="5">
        <v>10000</v>
      </c>
      <c r="O179" s="6">
        <v>11000</v>
      </c>
    </row>
    <row r="180" spans="1:15" x14ac:dyDescent="0.25">
      <c r="B180" s="135" t="s">
        <v>316</v>
      </c>
      <c r="C180" s="136" t="s">
        <v>11</v>
      </c>
      <c r="D180" s="184">
        <f t="shared" si="52"/>
        <v>13500</v>
      </c>
      <c r="F180" s="137">
        <f t="shared" si="53"/>
        <v>4</v>
      </c>
      <c r="G180" s="138">
        <f t="shared" si="57"/>
        <v>12500</v>
      </c>
      <c r="H180" s="139" t="s">
        <v>93</v>
      </c>
      <c r="I180" s="181">
        <f t="shared" si="58"/>
        <v>13500</v>
      </c>
      <c r="J180" s="141">
        <v>12000</v>
      </c>
      <c r="K180" s="142">
        <v>13000</v>
      </c>
      <c r="L180" s="138" t="s">
        <v>93</v>
      </c>
      <c r="M180" s="140" t="s">
        <v>93</v>
      </c>
      <c r="N180" s="142">
        <v>13000</v>
      </c>
      <c r="O180" s="143">
        <v>14000</v>
      </c>
    </row>
    <row r="181" spans="1:15" x14ac:dyDescent="0.25">
      <c r="B181" s="187" t="s">
        <v>317</v>
      </c>
      <c r="C181" s="77" t="s">
        <v>11</v>
      </c>
      <c r="D181" s="185">
        <f t="shared" si="52"/>
        <v>7000</v>
      </c>
      <c r="F181" s="68">
        <f t="shared" si="53"/>
        <v>4</v>
      </c>
      <c r="G181" s="33">
        <f t="shared" si="57"/>
        <v>6000</v>
      </c>
      <c r="H181" s="37" t="s">
        <v>93</v>
      </c>
      <c r="I181" s="167">
        <f t="shared" si="58"/>
        <v>7000</v>
      </c>
      <c r="J181" s="4">
        <v>5000</v>
      </c>
      <c r="K181" s="5">
        <v>7000</v>
      </c>
      <c r="L181" s="33" t="s">
        <v>93</v>
      </c>
      <c r="M181" s="38" t="s">
        <v>93</v>
      </c>
      <c r="N181" s="5">
        <v>6000</v>
      </c>
      <c r="O181" s="6">
        <v>8000</v>
      </c>
    </row>
    <row r="182" spans="1:15" x14ac:dyDescent="0.25">
      <c r="B182" s="188" t="s">
        <v>318</v>
      </c>
      <c r="C182" s="136" t="s">
        <v>11</v>
      </c>
      <c r="D182" s="184">
        <f t="shared" si="52"/>
        <v>13000</v>
      </c>
      <c r="F182" s="137">
        <f t="shared" si="53"/>
        <v>4</v>
      </c>
      <c r="G182" s="138">
        <f t="shared" si="57"/>
        <v>10500</v>
      </c>
      <c r="H182" s="139" t="s">
        <v>93</v>
      </c>
      <c r="I182" s="181">
        <f t="shared" si="58"/>
        <v>13000</v>
      </c>
      <c r="J182" s="141">
        <v>9000</v>
      </c>
      <c r="K182" s="142">
        <v>12000</v>
      </c>
      <c r="L182" s="138" t="s">
        <v>93</v>
      </c>
      <c r="M182" s="140" t="s">
        <v>93</v>
      </c>
      <c r="N182" s="142">
        <v>12000</v>
      </c>
      <c r="O182" s="143">
        <v>14000</v>
      </c>
    </row>
    <row r="183" spans="1:15" x14ac:dyDescent="0.25">
      <c r="B183" s="187" t="s">
        <v>319</v>
      </c>
      <c r="C183" s="77" t="s">
        <v>11</v>
      </c>
      <c r="D183" s="185">
        <f t="shared" si="52"/>
        <v>20000</v>
      </c>
      <c r="F183" s="68">
        <f t="shared" si="53"/>
        <v>4</v>
      </c>
      <c r="G183" s="33">
        <f t="shared" si="57"/>
        <v>17000</v>
      </c>
      <c r="H183" s="37" t="s">
        <v>93</v>
      </c>
      <c r="I183" s="167">
        <f>AVERAGE(N183:O183)</f>
        <v>20000</v>
      </c>
      <c r="J183" s="4">
        <v>16000</v>
      </c>
      <c r="K183" s="5">
        <v>18000</v>
      </c>
      <c r="L183" s="33" t="s">
        <v>93</v>
      </c>
      <c r="M183" s="38" t="s">
        <v>93</v>
      </c>
      <c r="N183" s="5">
        <v>18000</v>
      </c>
      <c r="O183" s="6">
        <v>22000</v>
      </c>
    </row>
    <row r="184" spans="1:15" x14ac:dyDescent="0.25">
      <c r="B184" s="135" t="s">
        <v>320</v>
      </c>
      <c r="C184" s="136" t="s">
        <v>11</v>
      </c>
      <c r="D184" s="184">
        <f t="shared" si="52"/>
        <v>40000</v>
      </c>
      <c r="F184" s="137">
        <f t="shared" si="53"/>
        <v>6</v>
      </c>
      <c r="G184" s="138">
        <f t="shared" si="57"/>
        <v>30000</v>
      </c>
      <c r="H184" s="139" t="s">
        <v>93</v>
      </c>
      <c r="I184" s="181">
        <f>AVERAGE(N184:O184)</f>
        <v>40000</v>
      </c>
      <c r="J184" s="141">
        <v>25000</v>
      </c>
      <c r="K184" s="142">
        <v>35000</v>
      </c>
      <c r="L184" s="141">
        <v>28000</v>
      </c>
      <c r="M184" s="143">
        <v>35000</v>
      </c>
      <c r="N184" s="142">
        <v>35000</v>
      </c>
      <c r="O184" s="143">
        <v>45000</v>
      </c>
    </row>
    <row r="185" spans="1:15" x14ac:dyDescent="0.25">
      <c r="B185" s="72" t="s">
        <v>321</v>
      </c>
      <c r="C185" s="77" t="s">
        <v>11</v>
      </c>
      <c r="D185" s="185">
        <f t="shared" si="52"/>
        <v>22500</v>
      </c>
      <c r="F185" s="68">
        <f t="shared" si="53"/>
        <v>6</v>
      </c>
      <c r="G185" s="33">
        <f t="shared" si="57"/>
        <v>17500</v>
      </c>
      <c r="H185" s="37" t="s">
        <v>93</v>
      </c>
      <c r="I185" s="167">
        <f>AVERAGE(N185:O185)</f>
        <v>22500</v>
      </c>
      <c r="J185" s="4">
        <v>15000</v>
      </c>
      <c r="K185" s="5">
        <v>20000</v>
      </c>
      <c r="L185" s="4">
        <v>18000</v>
      </c>
      <c r="M185" s="6">
        <v>22000</v>
      </c>
      <c r="N185" s="5">
        <v>20000</v>
      </c>
      <c r="O185" s="6">
        <v>25000</v>
      </c>
    </row>
    <row r="186" spans="1:15" x14ac:dyDescent="0.25">
      <c r="B186" s="188" t="s">
        <v>322</v>
      </c>
      <c r="C186" s="136" t="s">
        <v>1071</v>
      </c>
      <c r="D186" s="184">
        <f t="shared" si="52"/>
        <v>19000</v>
      </c>
      <c r="F186" s="137">
        <f t="shared" si="53"/>
        <v>6</v>
      </c>
      <c r="G186" s="138">
        <f t="shared" si="57"/>
        <v>15500</v>
      </c>
      <c r="H186" s="139" t="s">
        <v>93</v>
      </c>
      <c r="I186" s="181">
        <f t="shared" si="58"/>
        <v>19000</v>
      </c>
      <c r="J186" s="141">
        <v>15000</v>
      </c>
      <c r="K186" s="142">
        <v>16000</v>
      </c>
      <c r="L186" s="141">
        <v>16000</v>
      </c>
      <c r="M186" s="143">
        <v>18000</v>
      </c>
      <c r="N186" s="142">
        <v>18000</v>
      </c>
      <c r="O186" s="143">
        <v>20000</v>
      </c>
    </row>
    <row r="187" spans="1:15" x14ac:dyDescent="0.25">
      <c r="B187" s="72" t="s">
        <v>249</v>
      </c>
      <c r="C187" s="77" t="s">
        <v>11</v>
      </c>
      <c r="D187" s="185">
        <f t="shared" si="52"/>
        <v>25000</v>
      </c>
      <c r="F187" s="68">
        <f t="shared" si="53"/>
        <v>6</v>
      </c>
      <c r="G187" s="33">
        <f t="shared" si="57"/>
        <v>16500</v>
      </c>
      <c r="H187" s="37" t="s">
        <v>93</v>
      </c>
      <c r="I187" s="167">
        <f t="shared" si="58"/>
        <v>25000</v>
      </c>
      <c r="J187" s="4">
        <v>15000</v>
      </c>
      <c r="K187" s="5">
        <v>18000</v>
      </c>
      <c r="L187" s="4">
        <v>16000</v>
      </c>
      <c r="M187" s="6">
        <v>20000</v>
      </c>
      <c r="N187" s="5">
        <v>20000</v>
      </c>
      <c r="O187" s="6">
        <v>30000</v>
      </c>
    </row>
    <row r="188" spans="1:15" x14ac:dyDescent="0.25">
      <c r="B188" s="188" t="s">
        <v>323</v>
      </c>
      <c r="C188" s="271" t="s">
        <v>11</v>
      </c>
      <c r="D188" s="184">
        <f t="shared" si="52"/>
        <v>16000</v>
      </c>
      <c r="F188" s="137">
        <f t="shared" si="53"/>
        <v>6</v>
      </c>
      <c r="G188" s="138">
        <f t="shared" si="57"/>
        <v>10000</v>
      </c>
      <c r="H188" s="139" t="s">
        <v>93</v>
      </c>
      <c r="I188" s="181">
        <f t="shared" si="58"/>
        <v>16000</v>
      </c>
      <c r="J188" s="141">
        <v>8000</v>
      </c>
      <c r="K188" s="142">
        <v>12000</v>
      </c>
      <c r="L188" s="141">
        <v>12000</v>
      </c>
      <c r="M188" s="143">
        <v>16000</v>
      </c>
      <c r="N188" s="142">
        <v>14000</v>
      </c>
      <c r="O188" s="143">
        <v>18000</v>
      </c>
    </row>
    <row r="189" spans="1:15" x14ac:dyDescent="0.25">
      <c r="B189" s="187" t="s">
        <v>234</v>
      </c>
      <c r="C189" s="270" t="s">
        <v>11</v>
      </c>
      <c r="D189" s="185">
        <f t="shared" si="52"/>
        <v>29000</v>
      </c>
      <c r="F189" s="68">
        <f t="shared" si="53"/>
        <v>6</v>
      </c>
      <c r="G189" s="33">
        <f t="shared" si="57"/>
        <v>24500</v>
      </c>
      <c r="H189" s="37" t="s">
        <v>93</v>
      </c>
      <c r="I189" s="167">
        <f>AVERAGE(N189:O189)</f>
        <v>29000</v>
      </c>
      <c r="J189" s="4">
        <v>23000</v>
      </c>
      <c r="K189" s="5">
        <v>26000</v>
      </c>
      <c r="L189" s="4">
        <v>24000</v>
      </c>
      <c r="M189" s="6">
        <v>28000</v>
      </c>
      <c r="N189" s="5">
        <v>25000</v>
      </c>
      <c r="O189" s="6">
        <v>33000</v>
      </c>
    </row>
    <row r="190" spans="1:15" ht="15.75" thickBot="1" x14ac:dyDescent="0.3">
      <c r="B190" s="264" t="s">
        <v>324</v>
      </c>
      <c r="C190" s="375" t="s">
        <v>11</v>
      </c>
      <c r="D190" s="186">
        <f t="shared" si="52"/>
        <v>15000</v>
      </c>
      <c r="F190" s="145">
        <f t="shared" si="53"/>
        <v>6</v>
      </c>
      <c r="G190" s="146">
        <f t="shared" si="57"/>
        <v>10500</v>
      </c>
      <c r="H190" s="147" t="s">
        <v>93</v>
      </c>
      <c r="I190" s="182">
        <f>AVERAGE(N190:O190)</f>
        <v>15000</v>
      </c>
      <c r="J190" s="148">
        <v>9000</v>
      </c>
      <c r="K190" s="149">
        <v>12000</v>
      </c>
      <c r="L190" s="148">
        <v>11000</v>
      </c>
      <c r="M190" s="150">
        <v>16000</v>
      </c>
      <c r="N190" s="149">
        <v>12000</v>
      </c>
      <c r="O190" s="150">
        <v>18000</v>
      </c>
    </row>
    <row r="191" spans="1:15" ht="15.75" thickBot="1" x14ac:dyDescent="0.3"/>
    <row r="192" spans="1:15" ht="15.75" thickBot="1" x14ac:dyDescent="0.3">
      <c r="A192" s="759" t="s">
        <v>325</v>
      </c>
      <c r="B192" s="760"/>
      <c r="C192" s="760"/>
      <c r="D192" s="761"/>
      <c r="F192" s="762" t="s">
        <v>83</v>
      </c>
      <c r="G192" s="764" t="s">
        <v>326</v>
      </c>
      <c r="H192" s="765"/>
      <c r="I192" s="768" t="s">
        <v>327</v>
      </c>
      <c r="J192" s="765"/>
    </row>
    <row r="193" spans="1:15" s="121" customFormat="1" ht="15.75" customHeight="1" thickBot="1" x14ac:dyDescent="0.3">
      <c r="A193" s="190" t="s">
        <v>328</v>
      </c>
      <c r="B193" s="191" t="s">
        <v>329</v>
      </c>
      <c r="C193" s="189" t="s">
        <v>80</v>
      </c>
      <c r="D193" s="191" t="s">
        <v>330</v>
      </c>
      <c r="E193" s="53"/>
      <c r="F193" s="763"/>
      <c r="G193" s="766"/>
      <c r="H193" s="767"/>
      <c r="I193" s="769"/>
      <c r="J193" s="767"/>
      <c r="M193" s="53"/>
      <c r="N193" s="53"/>
      <c r="O193" s="53"/>
    </row>
    <row r="194" spans="1:15" x14ac:dyDescent="0.25">
      <c r="A194" s="746" t="s">
        <v>331</v>
      </c>
      <c r="B194" s="358" t="s">
        <v>332</v>
      </c>
      <c r="C194" s="330" t="s">
        <v>11</v>
      </c>
      <c r="D194" s="199">
        <f>AVERAGE(I194:J194)</f>
        <v>17500</v>
      </c>
      <c r="E194" s="75"/>
      <c r="F194" s="66">
        <f>COUNT(I194:J194)</f>
        <v>2</v>
      </c>
      <c r="G194" s="32">
        <v>18000</v>
      </c>
      <c r="H194" s="35">
        <v>20000</v>
      </c>
      <c r="I194" s="203">
        <v>15000</v>
      </c>
      <c r="J194" s="164">
        <v>20000</v>
      </c>
      <c r="K194" s="55"/>
      <c r="L194" s="55"/>
    </row>
    <row r="195" spans="1:15" x14ac:dyDescent="0.25">
      <c r="A195" s="747"/>
      <c r="B195" s="265" t="s">
        <v>333</v>
      </c>
      <c r="C195" s="376" t="s">
        <v>11</v>
      </c>
      <c r="D195" s="200">
        <f t="shared" ref="D195:D234" si="59">AVERAGE(I195:J195)</f>
        <v>35000</v>
      </c>
      <c r="E195" s="75"/>
      <c r="F195" s="137">
        <f t="shared" ref="F195:F234" si="60">COUNT(I195:J195)</f>
        <v>2</v>
      </c>
      <c r="G195" s="138">
        <v>30000</v>
      </c>
      <c r="H195" s="139">
        <v>40000</v>
      </c>
      <c r="I195" s="204">
        <v>30000</v>
      </c>
      <c r="J195" s="205">
        <v>40000</v>
      </c>
      <c r="K195" s="55"/>
      <c r="L195" s="55"/>
    </row>
    <row r="196" spans="1:15" x14ac:dyDescent="0.25">
      <c r="A196" s="747"/>
      <c r="B196" s="260" t="s">
        <v>334</v>
      </c>
      <c r="C196" s="331" t="s">
        <v>11</v>
      </c>
      <c r="D196" s="156">
        <f t="shared" si="59"/>
        <v>9000</v>
      </c>
      <c r="E196" s="75"/>
      <c r="F196" s="68">
        <f t="shared" si="60"/>
        <v>2</v>
      </c>
      <c r="G196" s="33">
        <v>7000</v>
      </c>
      <c r="H196" s="37">
        <v>10000</v>
      </c>
      <c r="I196" s="206">
        <v>8000</v>
      </c>
      <c r="J196" s="168">
        <v>10000</v>
      </c>
      <c r="K196" s="55"/>
      <c r="L196" s="55"/>
    </row>
    <row r="197" spans="1:15" x14ac:dyDescent="0.25">
      <c r="A197" s="747"/>
      <c r="B197" s="265" t="s">
        <v>335</v>
      </c>
      <c r="C197" s="376" t="s">
        <v>11</v>
      </c>
      <c r="D197" s="200">
        <f t="shared" si="59"/>
        <v>14000</v>
      </c>
      <c r="E197" s="75"/>
      <c r="F197" s="137">
        <f t="shared" si="60"/>
        <v>2</v>
      </c>
      <c r="G197" s="138">
        <v>10000</v>
      </c>
      <c r="H197" s="139">
        <v>14000</v>
      </c>
      <c r="I197" s="204">
        <v>12000</v>
      </c>
      <c r="J197" s="205">
        <v>16000</v>
      </c>
      <c r="K197" s="55"/>
      <c r="L197" s="55"/>
    </row>
    <row r="198" spans="1:15" x14ac:dyDescent="0.25">
      <c r="A198" s="747"/>
      <c r="B198" s="260" t="s">
        <v>336</v>
      </c>
      <c r="C198" s="331" t="s">
        <v>11</v>
      </c>
      <c r="D198" s="156">
        <f t="shared" si="59"/>
        <v>17500</v>
      </c>
      <c r="E198" s="75"/>
      <c r="F198" s="68">
        <f t="shared" si="60"/>
        <v>2</v>
      </c>
      <c r="G198" s="33">
        <v>14000</v>
      </c>
      <c r="H198" s="37">
        <v>18000</v>
      </c>
      <c r="I198" s="206">
        <v>15000</v>
      </c>
      <c r="J198" s="168">
        <v>20000</v>
      </c>
      <c r="K198" s="55"/>
      <c r="L198" s="55"/>
    </row>
    <row r="199" spans="1:15" x14ac:dyDescent="0.25">
      <c r="A199" s="747"/>
      <c r="B199" s="265" t="s">
        <v>337</v>
      </c>
      <c r="C199" s="376" t="s">
        <v>11</v>
      </c>
      <c r="D199" s="200">
        <f t="shared" si="59"/>
        <v>17500</v>
      </c>
      <c r="E199" s="75"/>
      <c r="F199" s="137">
        <f t="shared" si="60"/>
        <v>2</v>
      </c>
      <c r="G199" s="138">
        <v>14000</v>
      </c>
      <c r="H199" s="139">
        <v>18000</v>
      </c>
      <c r="I199" s="204">
        <v>15000</v>
      </c>
      <c r="J199" s="205">
        <v>20000</v>
      </c>
      <c r="K199" s="55"/>
      <c r="L199" s="55"/>
    </row>
    <row r="200" spans="1:15" x14ac:dyDescent="0.25">
      <c r="A200" s="747"/>
      <c r="B200" s="260" t="s">
        <v>338</v>
      </c>
      <c r="C200" s="331" t="s">
        <v>11</v>
      </c>
      <c r="D200" s="156">
        <f t="shared" si="59"/>
        <v>16500</v>
      </c>
      <c r="E200" s="75"/>
      <c r="F200" s="68">
        <f t="shared" si="60"/>
        <v>2</v>
      </c>
      <c r="G200" s="33">
        <v>15000</v>
      </c>
      <c r="H200" s="37">
        <v>18000</v>
      </c>
      <c r="I200" s="206">
        <v>15000</v>
      </c>
      <c r="J200" s="168">
        <v>18000</v>
      </c>
      <c r="K200" s="55"/>
      <c r="L200" s="55"/>
    </row>
    <row r="201" spans="1:15" x14ac:dyDescent="0.25">
      <c r="A201" s="747"/>
      <c r="B201" s="265" t="s">
        <v>339</v>
      </c>
      <c r="C201" s="376" t="s">
        <v>11</v>
      </c>
      <c r="D201" s="200">
        <f t="shared" si="59"/>
        <v>10000</v>
      </c>
      <c r="E201" s="75"/>
      <c r="F201" s="137">
        <f t="shared" si="60"/>
        <v>2</v>
      </c>
      <c r="G201" s="138">
        <v>7000</v>
      </c>
      <c r="H201" s="139">
        <v>8000</v>
      </c>
      <c r="I201" s="204">
        <v>8000</v>
      </c>
      <c r="J201" s="205">
        <v>12000</v>
      </c>
      <c r="K201" s="55"/>
      <c r="L201" s="55"/>
    </row>
    <row r="202" spans="1:15" ht="15.75" thickBot="1" x14ac:dyDescent="0.3">
      <c r="A202" s="747"/>
      <c r="B202" s="359" t="s">
        <v>340</v>
      </c>
      <c r="C202" s="332" t="s">
        <v>11</v>
      </c>
      <c r="D202" s="156">
        <f t="shared" si="59"/>
        <v>15500</v>
      </c>
      <c r="E202" s="75"/>
      <c r="F202" s="69">
        <f t="shared" si="60"/>
        <v>2</v>
      </c>
      <c r="G202" s="34">
        <v>7000</v>
      </c>
      <c r="H202" s="39">
        <v>9000</v>
      </c>
      <c r="I202" s="212">
        <v>12000</v>
      </c>
      <c r="J202" s="180">
        <v>19000</v>
      </c>
      <c r="K202" s="55"/>
      <c r="L202" s="55"/>
    </row>
    <row r="203" spans="1:15" x14ac:dyDescent="0.25">
      <c r="A203" s="746" t="s">
        <v>341</v>
      </c>
      <c r="B203" s="265" t="s">
        <v>342</v>
      </c>
      <c r="C203" s="376" t="s">
        <v>582</v>
      </c>
      <c r="D203" s="201">
        <f t="shared" si="59"/>
        <v>12500</v>
      </c>
      <c r="E203" s="75"/>
      <c r="F203" s="194">
        <f t="shared" si="60"/>
        <v>2</v>
      </c>
      <c r="G203" s="213">
        <v>10000</v>
      </c>
      <c r="H203" s="214">
        <v>12000</v>
      </c>
      <c r="I203" s="215">
        <v>10000</v>
      </c>
      <c r="J203" s="216">
        <v>15000</v>
      </c>
      <c r="K203" s="55"/>
      <c r="L203" s="55"/>
    </row>
    <row r="204" spans="1:15" x14ac:dyDescent="0.25">
      <c r="A204" s="747"/>
      <c r="B204" s="260" t="s">
        <v>343</v>
      </c>
      <c r="C204" s="331" t="s">
        <v>11</v>
      </c>
      <c r="D204" s="156">
        <f>AVERAGE(I204:J204)</f>
        <v>25000</v>
      </c>
      <c r="E204" s="75"/>
      <c r="F204" s="68">
        <f t="shared" si="60"/>
        <v>2</v>
      </c>
      <c r="G204" s="33">
        <v>25000</v>
      </c>
      <c r="H204" s="37">
        <v>30000</v>
      </c>
      <c r="I204" s="206">
        <v>20000</v>
      </c>
      <c r="J204" s="168">
        <v>30000</v>
      </c>
      <c r="K204" s="55"/>
      <c r="L204" s="55"/>
    </row>
    <row r="205" spans="1:15" x14ac:dyDescent="0.25">
      <c r="A205" s="747"/>
      <c r="B205" s="265" t="s">
        <v>344</v>
      </c>
      <c r="C205" s="376" t="s">
        <v>11</v>
      </c>
      <c r="D205" s="200">
        <f t="shared" si="59"/>
        <v>20000</v>
      </c>
      <c r="E205" s="75"/>
      <c r="F205" s="137">
        <f t="shared" si="60"/>
        <v>2</v>
      </c>
      <c r="G205" s="138">
        <v>14000</v>
      </c>
      <c r="H205" s="139">
        <v>16000</v>
      </c>
      <c r="I205" s="204">
        <v>18000</v>
      </c>
      <c r="J205" s="205">
        <v>22000</v>
      </c>
      <c r="K205" s="55"/>
      <c r="L205" s="55"/>
    </row>
    <row r="206" spans="1:15" x14ac:dyDescent="0.25">
      <c r="A206" s="747"/>
      <c r="B206" s="260" t="s">
        <v>345</v>
      </c>
      <c r="C206" s="68" t="s">
        <v>568</v>
      </c>
      <c r="D206" s="156">
        <f t="shared" si="59"/>
        <v>16500</v>
      </c>
      <c r="E206" s="75"/>
      <c r="F206" s="68">
        <f t="shared" si="60"/>
        <v>2</v>
      </c>
      <c r="G206" s="33">
        <v>19000</v>
      </c>
      <c r="H206" s="37">
        <v>20000</v>
      </c>
      <c r="I206" s="206">
        <v>15000</v>
      </c>
      <c r="J206" s="168">
        <v>18000</v>
      </c>
      <c r="K206" s="55"/>
      <c r="L206" s="55"/>
    </row>
    <row r="207" spans="1:15" x14ac:dyDescent="0.25">
      <c r="A207" s="747"/>
      <c r="B207" s="265" t="s">
        <v>346</v>
      </c>
      <c r="C207" s="137" t="s">
        <v>1071</v>
      </c>
      <c r="D207" s="200">
        <f t="shared" si="59"/>
        <v>13500</v>
      </c>
      <c r="E207" s="75"/>
      <c r="F207" s="137">
        <f t="shared" si="60"/>
        <v>2</v>
      </c>
      <c r="G207" s="138">
        <v>12000</v>
      </c>
      <c r="H207" s="139">
        <v>14000</v>
      </c>
      <c r="I207" s="204">
        <v>12000</v>
      </c>
      <c r="J207" s="205">
        <v>15000</v>
      </c>
      <c r="K207" s="55"/>
      <c r="L207" s="55"/>
    </row>
    <row r="208" spans="1:15" x14ac:dyDescent="0.25">
      <c r="A208" s="747"/>
      <c r="B208" s="260" t="s">
        <v>347</v>
      </c>
      <c r="C208" s="68" t="s">
        <v>11</v>
      </c>
      <c r="D208" s="156">
        <f t="shared" si="59"/>
        <v>45000</v>
      </c>
      <c r="E208" s="75"/>
      <c r="F208" s="68">
        <f t="shared" si="60"/>
        <v>2</v>
      </c>
      <c r="G208" s="33">
        <v>40000</v>
      </c>
      <c r="H208" s="37">
        <v>50000</v>
      </c>
      <c r="I208" s="206">
        <v>40000</v>
      </c>
      <c r="J208" s="168">
        <v>50000</v>
      </c>
      <c r="K208" s="55"/>
      <c r="L208" s="55"/>
    </row>
    <row r="209" spans="1:12" x14ac:dyDescent="0.25">
      <c r="A209" s="747"/>
      <c r="B209" s="265" t="s">
        <v>348</v>
      </c>
      <c r="C209" s="137" t="s">
        <v>11</v>
      </c>
      <c r="D209" s="200">
        <f t="shared" si="59"/>
        <v>35000</v>
      </c>
      <c r="E209" s="75"/>
      <c r="F209" s="137">
        <f t="shared" si="60"/>
        <v>2</v>
      </c>
      <c r="G209" s="138">
        <v>35000</v>
      </c>
      <c r="H209" s="139">
        <v>42000</v>
      </c>
      <c r="I209" s="204">
        <v>30000</v>
      </c>
      <c r="J209" s="205">
        <v>40000</v>
      </c>
      <c r="K209" s="55"/>
      <c r="L209" s="55"/>
    </row>
    <row r="210" spans="1:12" ht="15.75" thickBot="1" x14ac:dyDescent="0.3">
      <c r="A210" s="748"/>
      <c r="B210" s="359" t="s">
        <v>349</v>
      </c>
      <c r="C210" s="69" t="s">
        <v>11</v>
      </c>
      <c r="D210" s="162">
        <f t="shared" si="59"/>
        <v>28500</v>
      </c>
      <c r="E210" s="75"/>
      <c r="F210" s="69">
        <f t="shared" si="60"/>
        <v>2</v>
      </c>
      <c r="G210" s="34">
        <v>22000</v>
      </c>
      <c r="H210" s="39">
        <v>30000</v>
      </c>
      <c r="I210" s="212">
        <v>25000</v>
      </c>
      <c r="J210" s="180">
        <v>32000</v>
      </c>
      <c r="K210" s="55"/>
      <c r="L210" s="55"/>
    </row>
    <row r="211" spans="1:12" x14ac:dyDescent="0.25">
      <c r="A211" s="746" t="s">
        <v>350</v>
      </c>
      <c r="B211" s="668" t="s">
        <v>351</v>
      </c>
      <c r="C211" s="194" t="s">
        <v>11</v>
      </c>
      <c r="D211" s="200">
        <f t="shared" si="59"/>
        <v>35000</v>
      </c>
      <c r="E211" s="75"/>
      <c r="F211" s="137">
        <f t="shared" si="60"/>
        <v>2</v>
      </c>
      <c r="G211" s="138">
        <v>35000</v>
      </c>
      <c r="H211" s="139">
        <v>45000</v>
      </c>
      <c r="I211" s="204">
        <v>30000</v>
      </c>
      <c r="J211" s="205">
        <v>40000</v>
      </c>
      <c r="K211" s="55"/>
      <c r="L211" s="55"/>
    </row>
    <row r="212" spans="1:12" x14ac:dyDescent="0.25">
      <c r="A212" s="747"/>
      <c r="B212" s="260" t="s">
        <v>352</v>
      </c>
      <c r="C212" s="68" t="s">
        <v>590</v>
      </c>
      <c r="D212" s="156">
        <f t="shared" si="59"/>
        <v>25000</v>
      </c>
      <c r="E212" s="75"/>
      <c r="F212" s="68">
        <f t="shared" si="60"/>
        <v>2</v>
      </c>
      <c r="G212" s="33">
        <v>20000</v>
      </c>
      <c r="H212" s="37">
        <v>25000</v>
      </c>
      <c r="I212" s="206">
        <v>20000</v>
      </c>
      <c r="J212" s="168">
        <v>30000</v>
      </c>
      <c r="K212" s="55"/>
      <c r="L212" s="55"/>
    </row>
    <row r="213" spans="1:12" ht="15.75" thickBot="1" x14ac:dyDescent="0.3">
      <c r="A213" s="748"/>
      <c r="B213" s="485" t="s">
        <v>353</v>
      </c>
      <c r="C213" s="145" t="s">
        <v>589</v>
      </c>
      <c r="D213" s="202">
        <f t="shared" si="59"/>
        <v>17500</v>
      </c>
      <c r="E213" s="75"/>
      <c r="F213" s="137">
        <f t="shared" si="60"/>
        <v>2</v>
      </c>
      <c r="G213" s="138">
        <v>13000</v>
      </c>
      <c r="H213" s="139">
        <v>17000</v>
      </c>
      <c r="I213" s="204">
        <v>15000</v>
      </c>
      <c r="J213" s="205">
        <v>20000</v>
      </c>
      <c r="K213" s="55"/>
      <c r="L213" s="55"/>
    </row>
    <row r="214" spans="1:12" x14ac:dyDescent="0.25">
      <c r="A214" s="746" t="s">
        <v>354</v>
      </c>
      <c r="B214" s="358" t="s">
        <v>355</v>
      </c>
      <c r="C214" s="66" t="s">
        <v>11</v>
      </c>
      <c r="D214" s="156">
        <f t="shared" si="59"/>
        <v>17500</v>
      </c>
      <c r="E214" s="75"/>
      <c r="F214" s="66">
        <f t="shared" si="60"/>
        <v>2</v>
      </c>
      <c r="G214" s="32">
        <v>12000</v>
      </c>
      <c r="H214" s="35">
        <v>16000</v>
      </c>
      <c r="I214" s="203">
        <v>15000</v>
      </c>
      <c r="J214" s="164">
        <v>20000</v>
      </c>
      <c r="K214" s="55"/>
      <c r="L214" s="55"/>
    </row>
    <row r="215" spans="1:12" x14ac:dyDescent="0.25">
      <c r="A215" s="747"/>
      <c r="B215" s="265" t="s">
        <v>356</v>
      </c>
      <c r="C215" s="137" t="s">
        <v>11</v>
      </c>
      <c r="D215" s="200">
        <f t="shared" si="59"/>
        <v>22500</v>
      </c>
      <c r="E215" s="75"/>
      <c r="F215" s="137">
        <f t="shared" si="60"/>
        <v>2</v>
      </c>
      <c r="G215" s="138">
        <v>18000</v>
      </c>
      <c r="H215" s="139">
        <v>22000</v>
      </c>
      <c r="I215" s="204">
        <v>20000</v>
      </c>
      <c r="J215" s="205">
        <v>25000</v>
      </c>
      <c r="K215" s="55"/>
      <c r="L215" s="55"/>
    </row>
    <row r="216" spans="1:12" x14ac:dyDescent="0.25">
      <c r="A216" s="747"/>
      <c r="B216" s="260" t="s">
        <v>357</v>
      </c>
      <c r="C216" s="68" t="s">
        <v>1070</v>
      </c>
      <c r="D216" s="156">
        <f>AVERAGE(I216:J216)</f>
        <v>9000</v>
      </c>
      <c r="E216" s="75"/>
      <c r="F216" s="68">
        <f t="shared" si="60"/>
        <v>2</v>
      </c>
      <c r="G216" s="33">
        <v>8000</v>
      </c>
      <c r="H216" s="37">
        <v>10000</v>
      </c>
      <c r="I216" s="206">
        <v>8000</v>
      </c>
      <c r="J216" s="168">
        <v>10000</v>
      </c>
      <c r="K216" s="55"/>
      <c r="L216" s="55"/>
    </row>
    <row r="217" spans="1:12" x14ac:dyDescent="0.25">
      <c r="A217" s="747"/>
      <c r="B217" s="265" t="s">
        <v>358</v>
      </c>
      <c r="C217" s="137" t="s">
        <v>1071</v>
      </c>
      <c r="D217" s="200">
        <f t="shared" si="59"/>
        <v>22500</v>
      </c>
      <c r="E217" s="75"/>
      <c r="F217" s="137">
        <f t="shared" si="60"/>
        <v>2</v>
      </c>
      <c r="G217" s="138">
        <v>20000</v>
      </c>
      <c r="H217" s="139">
        <v>25000</v>
      </c>
      <c r="I217" s="204">
        <v>20000</v>
      </c>
      <c r="J217" s="205">
        <v>25000</v>
      </c>
      <c r="K217" s="55"/>
      <c r="L217" s="55"/>
    </row>
    <row r="218" spans="1:12" x14ac:dyDescent="0.25">
      <c r="A218" s="747"/>
      <c r="B218" s="260" t="s">
        <v>359</v>
      </c>
      <c r="C218" s="68" t="s">
        <v>1070</v>
      </c>
      <c r="D218" s="156">
        <f t="shared" si="59"/>
        <v>12000</v>
      </c>
      <c r="E218" s="75"/>
      <c r="F218" s="68">
        <f t="shared" si="60"/>
        <v>2</v>
      </c>
      <c r="G218" s="33">
        <v>8000</v>
      </c>
      <c r="H218" s="37">
        <v>12000</v>
      </c>
      <c r="I218" s="206">
        <v>10000</v>
      </c>
      <c r="J218" s="168">
        <v>14000</v>
      </c>
      <c r="K218" s="55"/>
      <c r="L218" s="55"/>
    </row>
    <row r="219" spans="1:12" x14ac:dyDescent="0.25">
      <c r="A219" s="747"/>
      <c r="B219" s="265" t="s">
        <v>360</v>
      </c>
      <c r="C219" s="137" t="s">
        <v>11</v>
      </c>
      <c r="D219" s="200">
        <f t="shared" si="59"/>
        <v>27500</v>
      </c>
      <c r="E219" s="75"/>
      <c r="F219" s="137">
        <f t="shared" si="60"/>
        <v>2</v>
      </c>
      <c r="G219" s="138">
        <v>25000</v>
      </c>
      <c r="H219" s="139">
        <v>30000</v>
      </c>
      <c r="I219" s="204">
        <v>25000</v>
      </c>
      <c r="J219" s="205">
        <v>30000</v>
      </c>
      <c r="K219" s="55"/>
      <c r="L219" s="55"/>
    </row>
    <row r="220" spans="1:12" x14ac:dyDescent="0.25">
      <c r="A220" s="747"/>
      <c r="B220" s="260" t="s">
        <v>361</v>
      </c>
      <c r="C220" s="68" t="s">
        <v>586</v>
      </c>
      <c r="D220" s="156">
        <f t="shared" si="59"/>
        <v>18000</v>
      </c>
      <c r="E220" s="75"/>
      <c r="F220" s="68">
        <f t="shared" si="60"/>
        <v>2</v>
      </c>
      <c r="G220" s="33">
        <v>16000</v>
      </c>
      <c r="H220" s="37">
        <v>20000</v>
      </c>
      <c r="I220" s="206">
        <v>16000</v>
      </c>
      <c r="J220" s="168">
        <v>20000</v>
      </c>
      <c r="K220" s="55"/>
      <c r="L220" s="55"/>
    </row>
    <row r="221" spans="1:12" x14ac:dyDescent="0.25">
      <c r="A221" s="747"/>
      <c r="B221" s="265" t="s">
        <v>362</v>
      </c>
      <c r="C221" s="376" t="s">
        <v>11</v>
      </c>
      <c r="D221" s="200">
        <f t="shared" si="59"/>
        <v>7500</v>
      </c>
      <c r="E221" s="75"/>
      <c r="F221" s="137">
        <f t="shared" si="60"/>
        <v>2</v>
      </c>
      <c r="G221" s="138">
        <v>5000</v>
      </c>
      <c r="H221" s="139">
        <v>10000</v>
      </c>
      <c r="I221" s="204">
        <v>5000</v>
      </c>
      <c r="J221" s="205">
        <v>10000</v>
      </c>
      <c r="K221" s="55"/>
      <c r="L221" s="55"/>
    </row>
    <row r="222" spans="1:12" x14ac:dyDescent="0.25">
      <c r="A222" s="747"/>
      <c r="B222" s="260" t="s">
        <v>363</v>
      </c>
      <c r="C222" s="331" t="s">
        <v>11</v>
      </c>
      <c r="D222" s="156">
        <f t="shared" si="59"/>
        <v>17500</v>
      </c>
      <c r="E222" s="75"/>
      <c r="F222" s="68">
        <f t="shared" si="60"/>
        <v>2</v>
      </c>
      <c r="G222" s="33">
        <v>10000</v>
      </c>
      <c r="H222" s="37">
        <v>15000</v>
      </c>
      <c r="I222" s="206">
        <v>15000</v>
      </c>
      <c r="J222" s="168">
        <v>20000</v>
      </c>
      <c r="K222" s="55"/>
      <c r="L222" s="55"/>
    </row>
    <row r="223" spans="1:12" x14ac:dyDescent="0.25">
      <c r="A223" s="747"/>
      <c r="B223" s="265" t="s">
        <v>364</v>
      </c>
      <c r="C223" s="376" t="s">
        <v>11</v>
      </c>
      <c r="D223" s="200">
        <f t="shared" si="59"/>
        <v>9000</v>
      </c>
      <c r="E223" s="75"/>
      <c r="F223" s="137">
        <f t="shared" si="60"/>
        <v>2</v>
      </c>
      <c r="G223" s="138">
        <v>8000</v>
      </c>
      <c r="H223" s="139">
        <v>10000</v>
      </c>
      <c r="I223" s="204">
        <v>8000</v>
      </c>
      <c r="J223" s="205">
        <v>10000</v>
      </c>
      <c r="K223" s="55"/>
      <c r="L223" s="55"/>
    </row>
    <row r="224" spans="1:12" x14ac:dyDescent="0.25">
      <c r="A224" s="747"/>
      <c r="B224" s="260" t="s">
        <v>365</v>
      </c>
      <c r="C224" s="331" t="s">
        <v>11</v>
      </c>
      <c r="D224" s="156">
        <f t="shared" si="59"/>
        <v>17500</v>
      </c>
      <c r="E224" s="75"/>
      <c r="F224" s="68">
        <f t="shared" si="60"/>
        <v>2</v>
      </c>
      <c r="G224" s="33">
        <v>15000</v>
      </c>
      <c r="H224" s="37">
        <v>20000</v>
      </c>
      <c r="I224" s="206">
        <v>15000</v>
      </c>
      <c r="J224" s="168">
        <v>20000</v>
      </c>
      <c r="K224" s="55"/>
      <c r="L224" s="55"/>
    </row>
    <row r="225" spans="1:39" x14ac:dyDescent="0.25">
      <c r="A225" s="747"/>
      <c r="B225" s="265" t="s">
        <v>366</v>
      </c>
      <c r="C225" s="137" t="s">
        <v>567</v>
      </c>
      <c r="D225" s="200">
        <f t="shared" ref="D225:D227" si="61">AVERAGE(I225:J225)</f>
        <v>9000</v>
      </c>
      <c r="E225" s="75"/>
      <c r="F225" s="137">
        <f t="shared" ref="F225:F227" si="62">COUNT(I225:J225)</f>
        <v>2</v>
      </c>
      <c r="G225" s="138">
        <v>6000</v>
      </c>
      <c r="H225" s="139">
        <v>8000</v>
      </c>
      <c r="I225" s="204">
        <v>8000</v>
      </c>
      <c r="J225" s="205">
        <v>10000</v>
      </c>
      <c r="K225" s="55"/>
      <c r="L225" s="55"/>
    </row>
    <row r="226" spans="1:39" x14ac:dyDescent="0.25">
      <c r="A226" s="747"/>
      <c r="B226" s="265" t="s">
        <v>366</v>
      </c>
      <c r="C226" s="137" t="s">
        <v>574</v>
      </c>
      <c r="D226" s="200">
        <f>AVERAGE(I226:J226)</f>
        <v>9000</v>
      </c>
      <c r="E226" s="75"/>
      <c r="F226" s="137">
        <f t="shared" si="62"/>
        <v>2</v>
      </c>
      <c r="G226" s="138">
        <v>6000</v>
      </c>
      <c r="H226" s="139">
        <v>8000</v>
      </c>
      <c r="I226" s="204">
        <v>8000</v>
      </c>
      <c r="J226" s="205">
        <v>10000</v>
      </c>
      <c r="K226" s="55"/>
      <c r="L226" s="55"/>
    </row>
    <row r="227" spans="1:39" x14ac:dyDescent="0.25">
      <c r="A227" s="747"/>
      <c r="B227" s="265" t="s">
        <v>366</v>
      </c>
      <c r="C227" s="137" t="s">
        <v>586</v>
      </c>
      <c r="D227" s="200">
        <f t="shared" si="61"/>
        <v>9000</v>
      </c>
      <c r="E227" s="75"/>
      <c r="F227" s="137">
        <f t="shared" si="62"/>
        <v>2</v>
      </c>
      <c r="G227" s="138">
        <v>6000</v>
      </c>
      <c r="H227" s="139">
        <v>8000</v>
      </c>
      <c r="I227" s="204">
        <v>8000</v>
      </c>
      <c r="J227" s="205">
        <v>10000</v>
      </c>
      <c r="K227" s="55"/>
      <c r="L227" s="55"/>
    </row>
    <row r="228" spans="1:39" x14ac:dyDescent="0.25">
      <c r="A228" s="747"/>
      <c r="B228" s="265" t="s">
        <v>366</v>
      </c>
      <c r="C228" s="137" t="s">
        <v>577</v>
      </c>
      <c r="D228" s="200">
        <f t="shared" si="59"/>
        <v>9000</v>
      </c>
      <c r="E228" s="75"/>
      <c r="F228" s="137">
        <f t="shared" si="60"/>
        <v>2</v>
      </c>
      <c r="G228" s="138">
        <v>6000</v>
      </c>
      <c r="H228" s="139">
        <v>8000</v>
      </c>
      <c r="I228" s="204">
        <v>8000</v>
      </c>
      <c r="J228" s="205">
        <v>10000</v>
      </c>
      <c r="K228" s="55"/>
      <c r="L228" s="55"/>
    </row>
    <row r="229" spans="1:39" x14ac:dyDescent="0.25">
      <c r="A229" s="747"/>
      <c r="B229" s="260" t="s">
        <v>367</v>
      </c>
      <c r="C229" s="68" t="s">
        <v>11</v>
      </c>
      <c r="D229" s="156" t="s">
        <v>93</v>
      </c>
      <c r="E229" s="75"/>
      <c r="F229" s="68">
        <f>COUNT(I229:J229)</f>
        <v>0</v>
      </c>
      <c r="G229" s="33">
        <v>8000</v>
      </c>
      <c r="H229" s="37">
        <v>10000</v>
      </c>
      <c r="I229" s="206" t="s">
        <v>93</v>
      </c>
      <c r="J229" s="168" t="s">
        <v>93</v>
      </c>
      <c r="K229" s="55"/>
      <c r="L229" s="55"/>
    </row>
    <row r="230" spans="1:39" x14ac:dyDescent="0.25">
      <c r="A230" s="747"/>
      <c r="B230" s="265" t="s">
        <v>368</v>
      </c>
      <c r="C230" s="376" t="s">
        <v>568</v>
      </c>
      <c r="D230" s="200">
        <f t="shared" si="59"/>
        <v>17500</v>
      </c>
      <c r="E230" s="75"/>
      <c r="F230" s="137">
        <f t="shared" si="60"/>
        <v>2</v>
      </c>
      <c r="G230" s="138">
        <v>18000</v>
      </c>
      <c r="H230" s="139">
        <v>20000</v>
      </c>
      <c r="I230" s="204">
        <v>15000</v>
      </c>
      <c r="J230" s="205">
        <v>20000</v>
      </c>
      <c r="K230" s="55"/>
      <c r="L230" s="55"/>
    </row>
    <row r="231" spans="1:39" x14ac:dyDescent="0.25">
      <c r="A231" s="747"/>
      <c r="B231" s="260" t="s">
        <v>369</v>
      </c>
      <c r="C231" s="68" t="s">
        <v>11</v>
      </c>
      <c r="D231" s="156" t="s">
        <v>93</v>
      </c>
      <c r="E231" s="75"/>
      <c r="F231" s="68">
        <f>COUNT(I231:J231)</f>
        <v>0</v>
      </c>
      <c r="G231" s="33">
        <v>12000</v>
      </c>
      <c r="H231" s="37">
        <v>16000</v>
      </c>
      <c r="I231" s="206" t="s">
        <v>93</v>
      </c>
      <c r="J231" s="168" t="s">
        <v>93</v>
      </c>
      <c r="K231" s="55"/>
      <c r="L231" s="55"/>
    </row>
    <row r="232" spans="1:39" x14ac:dyDescent="0.25">
      <c r="A232" s="747"/>
      <c r="B232" s="265" t="s">
        <v>370</v>
      </c>
      <c r="C232" s="376" t="s">
        <v>1071</v>
      </c>
      <c r="D232" s="200">
        <f t="shared" si="59"/>
        <v>17500</v>
      </c>
      <c r="E232" s="75"/>
      <c r="F232" s="137">
        <f t="shared" si="60"/>
        <v>2</v>
      </c>
      <c r="G232" s="138">
        <v>16000</v>
      </c>
      <c r="H232" s="139">
        <v>18000</v>
      </c>
      <c r="I232" s="204">
        <v>15000</v>
      </c>
      <c r="J232" s="205">
        <v>20000</v>
      </c>
      <c r="K232" s="55"/>
      <c r="L232" s="55"/>
    </row>
    <row r="233" spans="1:39" x14ac:dyDescent="0.25">
      <c r="A233" s="747"/>
      <c r="B233" s="260" t="s">
        <v>371</v>
      </c>
      <c r="C233" s="68" t="s">
        <v>582</v>
      </c>
      <c r="D233" s="156">
        <f t="shared" si="59"/>
        <v>9000</v>
      </c>
      <c r="E233" s="75"/>
      <c r="F233" s="68">
        <f t="shared" si="60"/>
        <v>2</v>
      </c>
      <c r="G233" s="33">
        <v>6000</v>
      </c>
      <c r="H233" s="37">
        <v>8000</v>
      </c>
      <c r="I233" s="206">
        <v>8000</v>
      </c>
      <c r="J233" s="168">
        <v>10000</v>
      </c>
      <c r="K233" s="55"/>
      <c r="L233" s="55"/>
    </row>
    <row r="234" spans="1:39" ht="15.75" thickBot="1" x14ac:dyDescent="0.3">
      <c r="A234" s="748"/>
      <c r="B234" s="485" t="s">
        <v>372</v>
      </c>
      <c r="C234" s="145" t="s">
        <v>583</v>
      </c>
      <c r="D234" s="202">
        <f t="shared" si="59"/>
        <v>11000</v>
      </c>
      <c r="E234" s="75"/>
      <c r="F234" s="145">
        <f t="shared" si="60"/>
        <v>2</v>
      </c>
      <c r="G234" s="146">
        <v>8000</v>
      </c>
      <c r="H234" s="147">
        <v>10000</v>
      </c>
      <c r="I234" s="207">
        <v>10000</v>
      </c>
      <c r="J234" s="208">
        <v>12000</v>
      </c>
      <c r="K234" s="55"/>
      <c r="L234" s="55"/>
    </row>
    <row r="235" spans="1:39" ht="15.75" thickBot="1" x14ac:dyDescent="0.3"/>
    <row r="236" spans="1:39" ht="15.75" thickBot="1" x14ac:dyDescent="0.3">
      <c r="A236" s="752" t="s">
        <v>134</v>
      </c>
      <c r="B236" s="839" t="s">
        <v>373</v>
      </c>
      <c r="C236" s="840"/>
      <c r="D236" s="841"/>
      <c r="F236" s="752" t="s">
        <v>83</v>
      </c>
      <c r="G236" s="762" t="s">
        <v>211</v>
      </c>
      <c r="H236" s="771"/>
      <c r="I236" s="772"/>
      <c r="J236" s="778" t="s">
        <v>212</v>
      </c>
      <c r="K236" s="779"/>
      <c r="L236" s="779"/>
      <c r="M236" s="779"/>
      <c r="N236" s="779"/>
      <c r="O236" s="780"/>
      <c r="P236" s="778" t="s">
        <v>212</v>
      </c>
      <c r="Q236" s="779"/>
      <c r="R236" s="779"/>
      <c r="S236" s="779"/>
      <c r="T236" s="779"/>
      <c r="U236" s="780"/>
      <c r="V236" s="778" t="s">
        <v>212</v>
      </c>
      <c r="W236" s="779"/>
      <c r="X236" s="779"/>
      <c r="Y236" s="779"/>
      <c r="Z236" s="779"/>
      <c r="AA236" s="780"/>
      <c r="AB236" s="778" t="s">
        <v>212</v>
      </c>
      <c r="AC236" s="779"/>
      <c r="AD236" s="779"/>
      <c r="AE236" s="779"/>
      <c r="AF236" s="779"/>
      <c r="AG236" s="780"/>
      <c r="AH236" s="778" t="s">
        <v>212</v>
      </c>
      <c r="AI236" s="779"/>
      <c r="AJ236" s="779"/>
      <c r="AK236" s="779"/>
      <c r="AL236" s="779"/>
      <c r="AM236" s="780"/>
    </row>
    <row r="237" spans="1:39" ht="15.75" thickBot="1" x14ac:dyDescent="0.3">
      <c r="A237" s="770"/>
      <c r="B237" s="842"/>
      <c r="C237" s="843"/>
      <c r="D237" s="844"/>
      <c r="F237" s="770"/>
      <c r="G237" s="773"/>
      <c r="H237" s="774"/>
      <c r="I237" s="775"/>
      <c r="J237" s="778" t="s">
        <v>374</v>
      </c>
      <c r="K237" s="779"/>
      <c r="L237" s="779"/>
      <c r="M237" s="779"/>
      <c r="N237" s="779"/>
      <c r="O237" s="780"/>
      <c r="P237" s="778" t="s">
        <v>375</v>
      </c>
      <c r="Q237" s="779"/>
      <c r="R237" s="779"/>
      <c r="S237" s="779"/>
      <c r="T237" s="779"/>
      <c r="U237" s="780"/>
      <c r="V237" s="778" t="s">
        <v>137</v>
      </c>
      <c r="W237" s="779"/>
      <c r="X237" s="779"/>
      <c r="Y237" s="779"/>
      <c r="Z237" s="779"/>
      <c r="AA237" s="780"/>
      <c r="AB237" s="778" t="s">
        <v>139</v>
      </c>
      <c r="AC237" s="779"/>
      <c r="AD237" s="779"/>
      <c r="AE237" s="779"/>
      <c r="AF237" s="779"/>
      <c r="AG237" s="780"/>
      <c r="AH237" s="778" t="s">
        <v>376</v>
      </c>
      <c r="AI237" s="779"/>
      <c r="AJ237" s="779"/>
      <c r="AK237" s="779"/>
      <c r="AL237" s="779"/>
      <c r="AM237" s="780"/>
    </row>
    <row r="238" spans="1:39" ht="15.75" thickBot="1" x14ac:dyDescent="0.3">
      <c r="A238" s="770"/>
      <c r="B238" s="781" t="s">
        <v>213</v>
      </c>
      <c r="C238" s="781" t="s">
        <v>80</v>
      </c>
      <c r="D238" s="752" t="s">
        <v>330</v>
      </c>
      <c r="F238" s="770"/>
      <c r="G238" s="763"/>
      <c r="H238" s="776"/>
      <c r="I238" s="777"/>
      <c r="J238" s="783" t="s">
        <v>214</v>
      </c>
      <c r="K238" s="784"/>
      <c r="L238" s="785" t="s">
        <v>215</v>
      </c>
      <c r="M238" s="786"/>
      <c r="N238" s="787" t="s">
        <v>216</v>
      </c>
      <c r="O238" s="788"/>
      <c r="P238" s="783" t="s">
        <v>214</v>
      </c>
      <c r="Q238" s="784"/>
      <c r="R238" s="785" t="s">
        <v>215</v>
      </c>
      <c r="S238" s="786"/>
      <c r="T238" s="787" t="s">
        <v>216</v>
      </c>
      <c r="U238" s="788"/>
      <c r="V238" s="783" t="s">
        <v>214</v>
      </c>
      <c r="W238" s="784"/>
      <c r="X238" s="785" t="s">
        <v>215</v>
      </c>
      <c r="Y238" s="786"/>
      <c r="Z238" s="787" t="s">
        <v>216</v>
      </c>
      <c r="AA238" s="788"/>
      <c r="AB238" s="783" t="s">
        <v>214</v>
      </c>
      <c r="AC238" s="784"/>
      <c r="AD238" s="785" t="s">
        <v>215</v>
      </c>
      <c r="AE238" s="786"/>
      <c r="AF238" s="787" t="s">
        <v>216</v>
      </c>
      <c r="AG238" s="788"/>
      <c r="AH238" s="783" t="s">
        <v>214</v>
      </c>
      <c r="AI238" s="835"/>
      <c r="AJ238" s="785" t="s">
        <v>215</v>
      </c>
      <c r="AK238" s="786"/>
      <c r="AL238" s="785" t="s">
        <v>216</v>
      </c>
      <c r="AM238" s="786"/>
    </row>
    <row r="239" spans="1:39" ht="15.75" thickBot="1" x14ac:dyDescent="0.3">
      <c r="A239" s="753"/>
      <c r="B239" s="782"/>
      <c r="C239" s="782"/>
      <c r="D239" s="770"/>
      <c r="F239" s="770"/>
      <c r="G239" s="60" t="s">
        <v>214</v>
      </c>
      <c r="H239" s="2" t="s">
        <v>215</v>
      </c>
      <c r="I239" s="10" t="s">
        <v>216</v>
      </c>
      <c r="J239" s="61" t="s">
        <v>217</v>
      </c>
      <c r="K239" s="64" t="s">
        <v>218</v>
      </c>
      <c r="L239" s="61" t="s">
        <v>217</v>
      </c>
      <c r="M239" s="62" t="s">
        <v>218</v>
      </c>
      <c r="N239" s="65" t="s">
        <v>217</v>
      </c>
      <c r="O239" s="62" t="s">
        <v>218</v>
      </c>
      <c r="P239" s="61" t="s">
        <v>217</v>
      </c>
      <c r="Q239" s="64" t="s">
        <v>218</v>
      </c>
      <c r="R239" s="61" t="s">
        <v>217</v>
      </c>
      <c r="S239" s="62" t="s">
        <v>218</v>
      </c>
      <c r="T239" s="65" t="s">
        <v>217</v>
      </c>
      <c r="U239" s="62" t="s">
        <v>218</v>
      </c>
      <c r="V239" s="61" t="s">
        <v>217</v>
      </c>
      <c r="W239" s="64" t="s">
        <v>218</v>
      </c>
      <c r="X239" s="61" t="s">
        <v>217</v>
      </c>
      <c r="Y239" s="62" t="s">
        <v>218</v>
      </c>
      <c r="Z239" s="65" t="s">
        <v>217</v>
      </c>
      <c r="AA239" s="62" t="s">
        <v>218</v>
      </c>
      <c r="AB239" s="61" t="s">
        <v>217</v>
      </c>
      <c r="AC239" s="64" t="s">
        <v>218</v>
      </c>
      <c r="AD239" s="61" t="s">
        <v>217</v>
      </c>
      <c r="AE239" s="62" t="s">
        <v>218</v>
      </c>
      <c r="AF239" s="65" t="s">
        <v>217</v>
      </c>
      <c r="AG239" s="62" t="s">
        <v>218</v>
      </c>
      <c r="AH239" s="61" t="s">
        <v>217</v>
      </c>
      <c r="AI239" s="64" t="s">
        <v>218</v>
      </c>
      <c r="AJ239" s="61" t="s">
        <v>217</v>
      </c>
      <c r="AK239" s="62" t="s">
        <v>218</v>
      </c>
      <c r="AL239" s="65" t="s">
        <v>217</v>
      </c>
      <c r="AM239" s="62" t="s">
        <v>218</v>
      </c>
    </row>
    <row r="240" spans="1:39" x14ac:dyDescent="0.25">
      <c r="A240" s="746" t="s">
        <v>377</v>
      </c>
      <c r="B240" s="266" t="s">
        <v>378</v>
      </c>
      <c r="C240" s="76" t="s">
        <v>566</v>
      </c>
      <c r="D240" s="183">
        <f>I240</f>
        <v>4400</v>
      </c>
      <c r="F240" s="66">
        <f>COUNT(J240:AM240)</f>
        <v>30</v>
      </c>
      <c r="G240" s="32">
        <f>AVERAGE(J240,K240,P240,Q240,V240,W240,AB240,AC240,AH240,AI240)</f>
        <v>3250</v>
      </c>
      <c r="H240" s="32">
        <f>AVERAGE(L240,M240,R240,S240,X240,Y240,AD240,AE240,AJ240,AK240)</f>
        <v>4000</v>
      </c>
      <c r="I240" s="229">
        <f>AVERAGE(N240,O240,T240,U240,Z240,AA240,AF240,AG240,AL240,AM240)</f>
        <v>4400</v>
      </c>
      <c r="J240" s="33">
        <v>3000</v>
      </c>
      <c r="K240" s="37">
        <v>3500</v>
      </c>
      <c r="L240" s="33">
        <v>3500</v>
      </c>
      <c r="M240" s="37">
        <v>4500</v>
      </c>
      <c r="N240" s="32">
        <v>3500</v>
      </c>
      <c r="O240" s="36">
        <v>4500</v>
      </c>
      <c r="P240" s="33">
        <v>3000</v>
      </c>
      <c r="Q240" s="37">
        <v>5000</v>
      </c>
      <c r="R240" s="33">
        <v>3000</v>
      </c>
      <c r="S240" s="37">
        <v>5000</v>
      </c>
      <c r="T240" s="33">
        <v>3000</v>
      </c>
      <c r="U240" s="38">
        <v>4000</v>
      </c>
      <c r="V240" s="32">
        <v>2500</v>
      </c>
      <c r="W240" s="36">
        <v>4000</v>
      </c>
      <c r="X240" s="32">
        <v>4000</v>
      </c>
      <c r="Y240" s="36">
        <v>5000</v>
      </c>
      <c r="Z240" s="32">
        <v>5000</v>
      </c>
      <c r="AA240" s="36">
        <v>6000</v>
      </c>
      <c r="AB240" s="32">
        <v>2500</v>
      </c>
      <c r="AC240" s="36">
        <v>4000</v>
      </c>
      <c r="AD240" s="32">
        <v>4000</v>
      </c>
      <c r="AE240" s="36">
        <v>5000</v>
      </c>
      <c r="AF240" s="32">
        <v>5000</v>
      </c>
      <c r="AG240" s="36">
        <v>6000</v>
      </c>
      <c r="AH240" s="32">
        <v>2000</v>
      </c>
      <c r="AI240" s="36">
        <v>3000</v>
      </c>
      <c r="AJ240" s="32">
        <v>2500</v>
      </c>
      <c r="AK240" s="36">
        <v>3500</v>
      </c>
      <c r="AL240" s="32">
        <v>3000</v>
      </c>
      <c r="AM240" s="36">
        <v>4000</v>
      </c>
    </row>
    <row r="241" spans="1:39" ht="15.75" thickBot="1" x14ac:dyDescent="0.3">
      <c r="A241" s="748"/>
      <c r="B241" s="264" t="s">
        <v>379</v>
      </c>
      <c r="C241" s="144" t="s">
        <v>564</v>
      </c>
      <c r="D241" s="186">
        <f t="shared" ref="D241:D284" si="63">I241</f>
        <v>8300</v>
      </c>
      <c r="F241" s="137">
        <f t="shared" ref="F241:F307" si="64">COUNT(J241:AM241)</f>
        <v>30</v>
      </c>
      <c r="G241" s="138">
        <f t="shared" ref="G241:G307" si="65">AVERAGE(J241,K241,P241,Q241,V241,W241,AB241,AC241,AH241,AI241)</f>
        <v>5650</v>
      </c>
      <c r="H241" s="138">
        <f t="shared" ref="H241:H307" si="66">AVERAGE(L241,M241,R241,S241,X241,Y241,AD241,AE241,AJ241,AK241)</f>
        <v>7900</v>
      </c>
      <c r="I241" s="230">
        <f t="shared" ref="I241:I307" si="67">AVERAGE(N241,O241,T241,U241,Z241,AA241,AF241,AG241,AL241,AM241)</f>
        <v>8300</v>
      </c>
      <c r="J241" s="138">
        <v>4500</v>
      </c>
      <c r="K241" s="139">
        <v>8000</v>
      </c>
      <c r="L241" s="138">
        <v>4500</v>
      </c>
      <c r="M241" s="139">
        <v>10000</v>
      </c>
      <c r="N241" s="138">
        <v>4500</v>
      </c>
      <c r="O241" s="140">
        <v>6500</v>
      </c>
      <c r="P241" s="138">
        <v>4000</v>
      </c>
      <c r="Q241" s="139">
        <v>4500</v>
      </c>
      <c r="R241" s="138">
        <v>4500</v>
      </c>
      <c r="S241" s="139">
        <v>10000</v>
      </c>
      <c r="T241" s="138">
        <v>4500</v>
      </c>
      <c r="U241" s="140">
        <v>6500</v>
      </c>
      <c r="V241" s="138">
        <v>5000</v>
      </c>
      <c r="W241" s="140">
        <v>7000</v>
      </c>
      <c r="X241" s="138">
        <v>8000</v>
      </c>
      <c r="Y241" s="140">
        <v>10000</v>
      </c>
      <c r="Z241" s="138">
        <v>10000</v>
      </c>
      <c r="AA241" s="140">
        <v>13500</v>
      </c>
      <c r="AB241" s="138">
        <v>5000</v>
      </c>
      <c r="AC241" s="140">
        <v>7000</v>
      </c>
      <c r="AD241" s="138">
        <v>8000</v>
      </c>
      <c r="AE241" s="140">
        <v>10000</v>
      </c>
      <c r="AF241" s="138">
        <v>10000</v>
      </c>
      <c r="AG241" s="140">
        <v>13500</v>
      </c>
      <c r="AH241" s="138">
        <v>3500</v>
      </c>
      <c r="AI241" s="140">
        <v>8000</v>
      </c>
      <c r="AJ241" s="138">
        <v>4000</v>
      </c>
      <c r="AK241" s="140">
        <v>10000</v>
      </c>
      <c r="AL241" s="138">
        <v>4000</v>
      </c>
      <c r="AM241" s="140">
        <v>10000</v>
      </c>
    </row>
    <row r="242" spans="1:39" ht="15.75" thickBot="1" x14ac:dyDescent="0.3">
      <c r="A242" s="111" t="s">
        <v>380</v>
      </c>
      <c r="B242" s="187" t="s">
        <v>381</v>
      </c>
      <c r="C242" s="77" t="s">
        <v>11</v>
      </c>
      <c r="D242" s="185">
        <f t="shared" si="63"/>
        <v>7700</v>
      </c>
      <c r="E242" s="106"/>
      <c r="F242" s="107">
        <f t="shared" si="64"/>
        <v>30</v>
      </c>
      <c r="G242" s="217">
        <f t="shared" si="65"/>
        <v>4850</v>
      </c>
      <c r="H242" s="217">
        <f t="shared" si="66"/>
        <v>6450</v>
      </c>
      <c r="I242" s="231">
        <f t="shared" si="67"/>
        <v>7700</v>
      </c>
      <c r="J242" s="217">
        <v>4500</v>
      </c>
      <c r="K242" s="134">
        <v>6000</v>
      </c>
      <c r="L242" s="217">
        <v>4500</v>
      </c>
      <c r="M242" s="134">
        <v>8000</v>
      </c>
      <c r="N242" s="217">
        <v>4500</v>
      </c>
      <c r="O242" s="218">
        <v>8000</v>
      </c>
      <c r="P242" s="217">
        <v>3500</v>
      </c>
      <c r="Q242" s="134">
        <v>6000</v>
      </c>
      <c r="R242" s="217">
        <v>4000</v>
      </c>
      <c r="S242" s="134">
        <v>7000</v>
      </c>
      <c r="T242" s="217">
        <v>4500</v>
      </c>
      <c r="U242" s="218">
        <v>7000</v>
      </c>
      <c r="V242" s="217">
        <v>3500</v>
      </c>
      <c r="W242" s="218">
        <v>6000</v>
      </c>
      <c r="X242" s="217">
        <v>5000</v>
      </c>
      <c r="Y242" s="218">
        <v>8000</v>
      </c>
      <c r="Z242" s="217">
        <v>7000</v>
      </c>
      <c r="AA242" s="218">
        <v>12000</v>
      </c>
      <c r="AB242" s="217">
        <v>3500</v>
      </c>
      <c r="AC242" s="218">
        <v>6000</v>
      </c>
      <c r="AD242" s="217">
        <v>5000</v>
      </c>
      <c r="AE242" s="218">
        <v>8000</v>
      </c>
      <c r="AF242" s="217">
        <v>7000</v>
      </c>
      <c r="AG242" s="218">
        <v>12000</v>
      </c>
      <c r="AH242" s="217">
        <v>3500</v>
      </c>
      <c r="AI242" s="218">
        <v>6000</v>
      </c>
      <c r="AJ242" s="217">
        <v>5000</v>
      </c>
      <c r="AK242" s="218">
        <v>10000</v>
      </c>
      <c r="AL242" s="217">
        <v>5000</v>
      </c>
      <c r="AM242" s="218">
        <v>10000</v>
      </c>
    </row>
    <row r="243" spans="1:39" ht="15.75" thickBot="1" x14ac:dyDescent="0.3">
      <c r="A243" s="211" t="s">
        <v>382</v>
      </c>
      <c r="B243" s="486" t="s">
        <v>383</v>
      </c>
      <c r="C243" s="209" t="s">
        <v>566</v>
      </c>
      <c r="D243" s="237">
        <f t="shared" si="63"/>
        <v>5600</v>
      </c>
      <c r="F243" s="219">
        <f t="shared" si="64"/>
        <v>30</v>
      </c>
      <c r="G243" s="220">
        <f t="shared" si="65"/>
        <v>3350</v>
      </c>
      <c r="H243" s="220">
        <f t="shared" si="66"/>
        <v>4250</v>
      </c>
      <c r="I243" s="232">
        <f t="shared" si="67"/>
        <v>5600</v>
      </c>
      <c r="J243" s="220">
        <v>3000</v>
      </c>
      <c r="K243" s="221">
        <v>4500</v>
      </c>
      <c r="L243" s="220">
        <v>3000</v>
      </c>
      <c r="M243" s="221">
        <v>4500</v>
      </c>
      <c r="N243" s="220">
        <v>3500</v>
      </c>
      <c r="O243" s="222">
        <v>4500</v>
      </c>
      <c r="P243" s="220">
        <v>2500</v>
      </c>
      <c r="Q243" s="221">
        <v>4000</v>
      </c>
      <c r="R243" s="220">
        <v>2500</v>
      </c>
      <c r="S243" s="221">
        <v>4000</v>
      </c>
      <c r="T243" s="220">
        <v>3000</v>
      </c>
      <c r="U243" s="222">
        <v>4000</v>
      </c>
      <c r="V243" s="220">
        <v>3000</v>
      </c>
      <c r="W243" s="222">
        <v>4000</v>
      </c>
      <c r="X243" s="220">
        <v>4500</v>
      </c>
      <c r="Y243" s="222">
        <v>6500</v>
      </c>
      <c r="Z243" s="220">
        <v>7000</v>
      </c>
      <c r="AA243" s="222">
        <v>10000</v>
      </c>
      <c r="AB243" s="220">
        <v>3000</v>
      </c>
      <c r="AC243" s="222">
        <v>4000</v>
      </c>
      <c r="AD243" s="220">
        <v>4500</v>
      </c>
      <c r="AE243" s="222">
        <v>6500</v>
      </c>
      <c r="AF243" s="220">
        <v>7000</v>
      </c>
      <c r="AG243" s="222">
        <v>10000</v>
      </c>
      <c r="AH243" s="220">
        <v>2000</v>
      </c>
      <c r="AI243" s="222">
        <v>3500</v>
      </c>
      <c r="AJ243" s="220">
        <v>2500</v>
      </c>
      <c r="AK243" s="222">
        <v>4000</v>
      </c>
      <c r="AL243" s="220">
        <v>3000</v>
      </c>
      <c r="AM243" s="222">
        <v>4000</v>
      </c>
    </row>
    <row r="244" spans="1:39" x14ac:dyDescent="0.25">
      <c r="A244" s="746" t="s">
        <v>384</v>
      </c>
      <c r="B244" s="266" t="s">
        <v>385</v>
      </c>
      <c r="C244" s="76" t="s">
        <v>576</v>
      </c>
      <c r="D244" s="183">
        <f t="shared" si="63"/>
        <v>6050</v>
      </c>
      <c r="F244" s="68">
        <f t="shared" si="64"/>
        <v>30</v>
      </c>
      <c r="G244" s="33">
        <f t="shared" si="65"/>
        <v>4150</v>
      </c>
      <c r="H244" s="33">
        <f t="shared" si="66"/>
        <v>4750</v>
      </c>
      <c r="I244" s="233">
        <f t="shared" si="67"/>
        <v>6050</v>
      </c>
      <c r="J244" s="33">
        <v>3500</v>
      </c>
      <c r="K244" s="37">
        <v>4500</v>
      </c>
      <c r="L244" s="33">
        <v>3500</v>
      </c>
      <c r="M244" s="37">
        <v>4500</v>
      </c>
      <c r="N244" s="33">
        <v>3500</v>
      </c>
      <c r="O244" s="38">
        <v>7000</v>
      </c>
      <c r="P244" s="33">
        <v>2500</v>
      </c>
      <c r="Q244" s="37">
        <v>4500</v>
      </c>
      <c r="R244" s="33">
        <v>2500</v>
      </c>
      <c r="S244" s="37">
        <v>4500</v>
      </c>
      <c r="T244" s="33">
        <v>2500</v>
      </c>
      <c r="U244" s="38">
        <v>6000</v>
      </c>
      <c r="V244" s="33">
        <v>4000</v>
      </c>
      <c r="W244" s="38">
        <v>6000</v>
      </c>
      <c r="X244" s="33">
        <v>5000</v>
      </c>
      <c r="Y244" s="38">
        <v>7500</v>
      </c>
      <c r="Z244" s="33">
        <v>6000</v>
      </c>
      <c r="AA244" s="38">
        <v>10000</v>
      </c>
      <c r="AB244" s="33">
        <v>4000</v>
      </c>
      <c r="AC244" s="38">
        <v>6000</v>
      </c>
      <c r="AD244" s="33">
        <v>5000</v>
      </c>
      <c r="AE244" s="38">
        <v>7500</v>
      </c>
      <c r="AF244" s="33">
        <v>6000</v>
      </c>
      <c r="AG244" s="38">
        <v>10000</v>
      </c>
      <c r="AH244" s="33">
        <v>2500</v>
      </c>
      <c r="AI244" s="38">
        <v>4000</v>
      </c>
      <c r="AJ244" s="33">
        <v>3000</v>
      </c>
      <c r="AK244" s="38">
        <v>4500</v>
      </c>
      <c r="AL244" s="33">
        <v>3000</v>
      </c>
      <c r="AM244" s="38">
        <v>6500</v>
      </c>
    </row>
    <row r="245" spans="1:39" x14ac:dyDescent="0.25">
      <c r="A245" s="747"/>
      <c r="B245" s="188" t="s">
        <v>386</v>
      </c>
      <c r="C245" s="136" t="s">
        <v>577</v>
      </c>
      <c r="D245" s="184">
        <f t="shared" si="63"/>
        <v>13500</v>
      </c>
      <c r="F245" s="137">
        <f t="shared" si="64"/>
        <v>30</v>
      </c>
      <c r="G245" s="138">
        <f t="shared" si="65"/>
        <v>11300</v>
      </c>
      <c r="H245" s="138">
        <f t="shared" si="66"/>
        <v>12050</v>
      </c>
      <c r="I245" s="230">
        <f t="shared" si="67"/>
        <v>13500</v>
      </c>
      <c r="J245" s="138">
        <v>12000</v>
      </c>
      <c r="K245" s="139">
        <v>14000</v>
      </c>
      <c r="L245" s="138">
        <v>12000</v>
      </c>
      <c r="M245" s="139">
        <v>14000</v>
      </c>
      <c r="N245" s="138">
        <v>12000</v>
      </c>
      <c r="O245" s="140">
        <v>16000</v>
      </c>
      <c r="P245" s="138">
        <v>9000</v>
      </c>
      <c r="Q245" s="139">
        <v>12000</v>
      </c>
      <c r="R245" s="138">
        <v>9000</v>
      </c>
      <c r="S245" s="139">
        <v>12000</v>
      </c>
      <c r="T245" s="138">
        <v>12000</v>
      </c>
      <c r="U245" s="140">
        <v>14000</v>
      </c>
      <c r="V245" s="138">
        <v>10000</v>
      </c>
      <c r="W245" s="140">
        <v>12000</v>
      </c>
      <c r="X245" s="138">
        <v>11000</v>
      </c>
      <c r="Y245" s="140">
        <v>13500</v>
      </c>
      <c r="Z245" s="138">
        <v>12000</v>
      </c>
      <c r="AA245" s="140">
        <v>15000</v>
      </c>
      <c r="AB245" s="138">
        <v>10000</v>
      </c>
      <c r="AC245" s="140">
        <v>12000</v>
      </c>
      <c r="AD245" s="138">
        <v>11000</v>
      </c>
      <c r="AE245" s="140">
        <v>13500</v>
      </c>
      <c r="AF245" s="138">
        <v>12000</v>
      </c>
      <c r="AG245" s="140">
        <v>15000</v>
      </c>
      <c r="AH245" s="138">
        <v>10000</v>
      </c>
      <c r="AI245" s="140">
        <v>12000</v>
      </c>
      <c r="AJ245" s="138">
        <v>11000</v>
      </c>
      <c r="AK245" s="140">
        <v>13500</v>
      </c>
      <c r="AL245" s="138">
        <v>12000</v>
      </c>
      <c r="AM245" s="140">
        <v>15000</v>
      </c>
    </row>
    <row r="246" spans="1:39" x14ac:dyDescent="0.25">
      <c r="A246" s="747"/>
      <c r="B246" s="187" t="s">
        <v>387</v>
      </c>
      <c r="C246" s="77" t="s">
        <v>577</v>
      </c>
      <c r="D246" s="185">
        <f t="shared" si="63"/>
        <v>8550</v>
      </c>
      <c r="F246" s="68">
        <f t="shared" si="64"/>
        <v>30</v>
      </c>
      <c r="G246" s="33">
        <f t="shared" si="65"/>
        <v>5800</v>
      </c>
      <c r="H246" s="33">
        <f t="shared" si="66"/>
        <v>6800</v>
      </c>
      <c r="I246" s="233">
        <f t="shared" si="67"/>
        <v>8550</v>
      </c>
      <c r="J246" s="33">
        <v>6500</v>
      </c>
      <c r="K246" s="37">
        <v>7500</v>
      </c>
      <c r="L246" s="33">
        <v>6500</v>
      </c>
      <c r="M246" s="37">
        <v>7500</v>
      </c>
      <c r="N246" s="33">
        <v>6500</v>
      </c>
      <c r="O246" s="38">
        <v>10500</v>
      </c>
      <c r="P246" s="33">
        <v>4500</v>
      </c>
      <c r="Q246" s="37">
        <v>6500</v>
      </c>
      <c r="R246" s="33">
        <v>4500</v>
      </c>
      <c r="S246" s="37">
        <v>6500</v>
      </c>
      <c r="T246" s="33">
        <v>6500</v>
      </c>
      <c r="U246" s="38">
        <v>10500</v>
      </c>
      <c r="V246" s="33">
        <v>5000</v>
      </c>
      <c r="W246" s="38">
        <v>6000</v>
      </c>
      <c r="X246" s="33">
        <v>7000</v>
      </c>
      <c r="Y246" s="38">
        <v>8000</v>
      </c>
      <c r="Z246" s="33">
        <v>7000</v>
      </c>
      <c r="AA246" s="38">
        <v>11000</v>
      </c>
      <c r="AB246" s="33">
        <v>5000</v>
      </c>
      <c r="AC246" s="38">
        <v>6000</v>
      </c>
      <c r="AD246" s="33">
        <v>7000</v>
      </c>
      <c r="AE246" s="38">
        <v>8000</v>
      </c>
      <c r="AF246" s="33">
        <v>7000</v>
      </c>
      <c r="AG246" s="38">
        <v>11000</v>
      </c>
      <c r="AH246" s="33">
        <v>5000</v>
      </c>
      <c r="AI246" s="38">
        <v>6000</v>
      </c>
      <c r="AJ246" s="33">
        <v>6000</v>
      </c>
      <c r="AK246" s="38">
        <v>7000</v>
      </c>
      <c r="AL246" s="33">
        <v>6000</v>
      </c>
      <c r="AM246" s="38">
        <v>9500</v>
      </c>
    </row>
    <row r="247" spans="1:39" x14ac:dyDescent="0.25">
      <c r="A247" s="747"/>
      <c r="B247" s="188" t="s">
        <v>388</v>
      </c>
      <c r="C247" s="136" t="s">
        <v>577</v>
      </c>
      <c r="D247" s="184">
        <f t="shared" si="63"/>
        <v>13166.666666666666</v>
      </c>
      <c r="F247" s="137">
        <f t="shared" si="64"/>
        <v>18</v>
      </c>
      <c r="G247" s="138">
        <f t="shared" si="65"/>
        <v>10750</v>
      </c>
      <c r="H247" s="138">
        <f t="shared" si="66"/>
        <v>12000</v>
      </c>
      <c r="I247" s="230">
        <f t="shared" si="67"/>
        <v>13166.666666666666</v>
      </c>
      <c r="J247" s="138" t="s">
        <v>93</v>
      </c>
      <c r="K247" s="139" t="s">
        <v>93</v>
      </c>
      <c r="L247" s="138" t="s">
        <v>93</v>
      </c>
      <c r="M247" s="139" t="s">
        <v>93</v>
      </c>
      <c r="N247" s="138" t="s">
        <v>93</v>
      </c>
      <c r="O247" s="140" t="s">
        <v>93</v>
      </c>
      <c r="P247" s="138" t="s">
        <v>93</v>
      </c>
      <c r="Q247" s="139" t="s">
        <v>93</v>
      </c>
      <c r="R247" s="138" t="s">
        <v>93</v>
      </c>
      <c r="S247" s="139" t="s">
        <v>93</v>
      </c>
      <c r="T247" s="138" t="s">
        <v>93</v>
      </c>
      <c r="U247" s="140" t="s">
        <v>93</v>
      </c>
      <c r="V247" s="138">
        <v>9500</v>
      </c>
      <c r="W247" s="140">
        <v>12000</v>
      </c>
      <c r="X247" s="138">
        <v>10500</v>
      </c>
      <c r="Y247" s="140">
        <v>13500</v>
      </c>
      <c r="Z247" s="138">
        <v>12000</v>
      </c>
      <c r="AA247" s="140">
        <v>15000</v>
      </c>
      <c r="AB247" s="138">
        <v>9500</v>
      </c>
      <c r="AC247" s="140">
        <v>12000</v>
      </c>
      <c r="AD247" s="138">
        <v>10500</v>
      </c>
      <c r="AE247" s="140">
        <v>13500</v>
      </c>
      <c r="AF247" s="138">
        <v>12000</v>
      </c>
      <c r="AG247" s="140">
        <v>15000</v>
      </c>
      <c r="AH247" s="138">
        <v>9500</v>
      </c>
      <c r="AI247" s="140">
        <v>12000</v>
      </c>
      <c r="AJ247" s="138">
        <v>10500</v>
      </c>
      <c r="AK247" s="140">
        <v>13500</v>
      </c>
      <c r="AL247" s="138">
        <v>11500</v>
      </c>
      <c r="AM247" s="140">
        <v>13500</v>
      </c>
    </row>
    <row r="248" spans="1:39" ht="15.75" thickBot="1" x14ac:dyDescent="0.3">
      <c r="A248" s="748"/>
      <c r="B248" s="487" t="s">
        <v>389</v>
      </c>
      <c r="C248" s="78" t="s">
        <v>568</v>
      </c>
      <c r="D248" s="238">
        <f t="shared" si="63"/>
        <v>18666.666666666668</v>
      </c>
      <c r="F248" s="68">
        <f t="shared" si="64"/>
        <v>18</v>
      </c>
      <c r="G248" s="33">
        <f t="shared" si="65"/>
        <v>14250</v>
      </c>
      <c r="H248" s="33">
        <f t="shared" si="66"/>
        <v>16250</v>
      </c>
      <c r="I248" s="233">
        <f t="shared" si="67"/>
        <v>18666.666666666668</v>
      </c>
      <c r="J248" s="33" t="s">
        <v>93</v>
      </c>
      <c r="K248" s="37" t="s">
        <v>93</v>
      </c>
      <c r="L248" s="33" t="s">
        <v>93</v>
      </c>
      <c r="M248" s="37" t="s">
        <v>93</v>
      </c>
      <c r="N248" s="33" t="s">
        <v>93</v>
      </c>
      <c r="O248" s="38" t="s">
        <v>93</v>
      </c>
      <c r="P248" s="33" t="s">
        <v>93</v>
      </c>
      <c r="Q248" s="37" t="s">
        <v>93</v>
      </c>
      <c r="R248" s="33" t="s">
        <v>93</v>
      </c>
      <c r="S248" s="37" t="s">
        <v>93</v>
      </c>
      <c r="T248" s="33" t="s">
        <v>93</v>
      </c>
      <c r="U248" s="38" t="s">
        <v>93</v>
      </c>
      <c r="V248" s="33">
        <v>13500</v>
      </c>
      <c r="W248" s="38">
        <v>15000</v>
      </c>
      <c r="X248" s="33">
        <v>16000</v>
      </c>
      <c r="Y248" s="38">
        <v>17000</v>
      </c>
      <c r="Z248" s="33">
        <v>18000</v>
      </c>
      <c r="AA248" s="38">
        <v>20000</v>
      </c>
      <c r="AB248" s="33">
        <v>13500</v>
      </c>
      <c r="AC248" s="38">
        <v>15000</v>
      </c>
      <c r="AD248" s="33">
        <v>16000</v>
      </c>
      <c r="AE248" s="38">
        <v>17000</v>
      </c>
      <c r="AF248" s="33">
        <v>18000</v>
      </c>
      <c r="AG248" s="38">
        <v>20000</v>
      </c>
      <c r="AH248" s="33">
        <v>13500</v>
      </c>
      <c r="AI248" s="38">
        <v>15000</v>
      </c>
      <c r="AJ248" s="33">
        <v>15000</v>
      </c>
      <c r="AK248" s="38">
        <v>16500</v>
      </c>
      <c r="AL248" s="33">
        <v>16000</v>
      </c>
      <c r="AM248" s="38">
        <v>20000</v>
      </c>
    </row>
    <row r="249" spans="1:39" ht="15.75" thickBot="1" x14ac:dyDescent="0.3">
      <c r="A249" s="211" t="s">
        <v>390</v>
      </c>
      <c r="B249" s="188" t="s">
        <v>391</v>
      </c>
      <c r="C249" s="136" t="s">
        <v>11</v>
      </c>
      <c r="D249" s="184">
        <f t="shared" si="63"/>
        <v>9125</v>
      </c>
      <c r="F249" s="219">
        <f t="shared" si="64"/>
        <v>24</v>
      </c>
      <c r="G249" s="220">
        <f t="shared" si="65"/>
        <v>5500</v>
      </c>
      <c r="H249" s="220">
        <f t="shared" si="66"/>
        <v>6500</v>
      </c>
      <c r="I249" s="232">
        <f t="shared" si="67"/>
        <v>9125</v>
      </c>
      <c r="J249" s="220">
        <v>4000</v>
      </c>
      <c r="K249" s="221">
        <v>7000</v>
      </c>
      <c r="L249" s="220">
        <v>5000</v>
      </c>
      <c r="M249" s="221">
        <v>8000</v>
      </c>
      <c r="N249" s="220">
        <v>6000</v>
      </c>
      <c r="O249" s="222">
        <v>10000</v>
      </c>
      <c r="P249" s="220" t="s">
        <v>93</v>
      </c>
      <c r="Q249" s="221" t="s">
        <v>93</v>
      </c>
      <c r="R249" s="220" t="s">
        <v>93</v>
      </c>
      <c r="S249" s="221" t="s">
        <v>93</v>
      </c>
      <c r="T249" s="220" t="s">
        <v>93</v>
      </c>
      <c r="U249" s="222" t="s">
        <v>93</v>
      </c>
      <c r="V249" s="220">
        <v>4000</v>
      </c>
      <c r="W249" s="222">
        <v>7000</v>
      </c>
      <c r="X249" s="220">
        <v>5000</v>
      </c>
      <c r="Y249" s="222">
        <v>8000</v>
      </c>
      <c r="Z249" s="220">
        <v>6000</v>
      </c>
      <c r="AA249" s="222">
        <v>12000</v>
      </c>
      <c r="AB249" s="220">
        <v>4000</v>
      </c>
      <c r="AC249" s="222">
        <v>7000</v>
      </c>
      <c r="AD249" s="220">
        <v>5000</v>
      </c>
      <c r="AE249" s="222">
        <v>8000</v>
      </c>
      <c r="AF249" s="220">
        <v>6000</v>
      </c>
      <c r="AG249" s="222">
        <v>12000</v>
      </c>
      <c r="AH249" s="220">
        <v>4000</v>
      </c>
      <c r="AI249" s="222">
        <v>7000</v>
      </c>
      <c r="AJ249" s="220">
        <v>5000</v>
      </c>
      <c r="AK249" s="222">
        <v>8000</v>
      </c>
      <c r="AL249" s="220">
        <v>6000</v>
      </c>
      <c r="AM249" s="222">
        <v>15000</v>
      </c>
    </row>
    <row r="250" spans="1:39" x14ac:dyDescent="0.25">
      <c r="A250" s="746" t="s">
        <v>392</v>
      </c>
      <c r="B250" s="266" t="s">
        <v>393</v>
      </c>
      <c r="C250" s="285" t="s">
        <v>11</v>
      </c>
      <c r="D250" s="183">
        <f t="shared" si="63"/>
        <v>9900</v>
      </c>
      <c r="F250" s="68">
        <f t="shared" si="64"/>
        <v>30</v>
      </c>
      <c r="G250" s="33">
        <f t="shared" si="65"/>
        <v>5400</v>
      </c>
      <c r="H250" s="33">
        <f t="shared" si="66"/>
        <v>7300</v>
      </c>
      <c r="I250" s="233">
        <f t="shared" si="67"/>
        <v>9900</v>
      </c>
      <c r="J250" s="33">
        <v>6000</v>
      </c>
      <c r="K250" s="37">
        <v>8000</v>
      </c>
      <c r="L250" s="33">
        <v>6000</v>
      </c>
      <c r="M250" s="37">
        <v>8000</v>
      </c>
      <c r="N250" s="33">
        <v>6000</v>
      </c>
      <c r="O250" s="38">
        <v>10000</v>
      </c>
      <c r="P250" s="33">
        <v>4000</v>
      </c>
      <c r="Q250" s="37">
        <v>6000</v>
      </c>
      <c r="R250" s="33">
        <v>5000</v>
      </c>
      <c r="S250" s="37">
        <v>8000</v>
      </c>
      <c r="T250" s="33">
        <v>6000</v>
      </c>
      <c r="U250" s="38">
        <v>10000</v>
      </c>
      <c r="V250" s="4">
        <v>4000</v>
      </c>
      <c r="W250" s="6">
        <v>6000</v>
      </c>
      <c r="X250" s="4">
        <v>8000</v>
      </c>
      <c r="Y250" s="6">
        <v>12000</v>
      </c>
      <c r="Z250" s="4">
        <v>12000</v>
      </c>
      <c r="AA250" s="6">
        <v>15000</v>
      </c>
      <c r="AB250" s="4">
        <v>4000</v>
      </c>
      <c r="AC250" s="6">
        <v>6000</v>
      </c>
      <c r="AD250" s="4">
        <v>5000</v>
      </c>
      <c r="AE250" s="6">
        <v>8000</v>
      </c>
      <c r="AF250" s="4">
        <v>9000</v>
      </c>
      <c r="AG250" s="6">
        <v>15000</v>
      </c>
      <c r="AH250" s="4">
        <v>4000</v>
      </c>
      <c r="AI250" s="6">
        <v>6000</v>
      </c>
      <c r="AJ250" s="4">
        <v>5000</v>
      </c>
      <c r="AK250" s="6">
        <v>8000</v>
      </c>
      <c r="AL250" s="4">
        <v>6000</v>
      </c>
      <c r="AM250" s="6">
        <v>10000</v>
      </c>
    </row>
    <row r="251" spans="1:39" x14ac:dyDescent="0.25">
      <c r="A251" s="747"/>
      <c r="B251" s="188" t="s">
        <v>394</v>
      </c>
      <c r="C251" s="271" t="s">
        <v>11</v>
      </c>
      <c r="D251" s="184">
        <f t="shared" si="63"/>
        <v>17100</v>
      </c>
      <c r="F251" s="137">
        <f t="shared" si="64"/>
        <v>30</v>
      </c>
      <c r="G251" s="138">
        <f t="shared" si="65"/>
        <v>10500</v>
      </c>
      <c r="H251" s="138">
        <f t="shared" si="66"/>
        <v>12500</v>
      </c>
      <c r="I251" s="230">
        <f t="shared" si="67"/>
        <v>17100</v>
      </c>
      <c r="J251" s="138">
        <v>11000</v>
      </c>
      <c r="K251" s="139">
        <v>14000</v>
      </c>
      <c r="L251" s="138">
        <v>11000</v>
      </c>
      <c r="M251" s="139">
        <v>14000</v>
      </c>
      <c r="N251" s="138">
        <v>11000</v>
      </c>
      <c r="O251" s="140">
        <v>20000</v>
      </c>
      <c r="P251" s="138">
        <v>8000</v>
      </c>
      <c r="Q251" s="139">
        <v>12000</v>
      </c>
      <c r="R251" s="138">
        <v>10000</v>
      </c>
      <c r="S251" s="139">
        <v>15000</v>
      </c>
      <c r="T251" s="138">
        <v>12000</v>
      </c>
      <c r="U251" s="140">
        <v>20000</v>
      </c>
      <c r="V251" s="141">
        <v>8000</v>
      </c>
      <c r="W251" s="143">
        <v>12000</v>
      </c>
      <c r="X251" s="141">
        <v>10000</v>
      </c>
      <c r="Y251" s="143">
        <v>15000</v>
      </c>
      <c r="Z251" s="141">
        <v>12000</v>
      </c>
      <c r="AA251" s="143">
        <v>20000</v>
      </c>
      <c r="AB251" s="141">
        <v>8000</v>
      </c>
      <c r="AC251" s="143">
        <v>12000</v>
      </c>
      <c r="AD251" s="141">
        <v>10000</v>
      </c>
      <c r="AE251" s="143">
        <v>15000</v>
      </c>
      <c r="AF251" s="141">
        <v>16000</v>
      </c>
      <c r="AG251" s="143">
        <v>28000</v>
      </c>
      <c r="AH251" s="141">
        <v>8000</v>
      </c>
      <c r="AI251" s="143">
        <v>12000</v>
      </c>
      <c r="AJ251" s="141">
        <v>10000</v>
      </c>
      <c r="AK251" s="143">
        <v>15000</v>
      </c>
      <c r="AL251" s="141">
        <v>12000</v>
      </c>
      <c r="AM251" s="143">
        <v>20000</v>
      </c>
    </row>
    <row r="252" spans="1:39" x14ac:dyDescent="0.25">
      <c r="A252" s="747"/>
      <c r="B252" s="187" t="s">
        <v>395</v>
      </c>
      <c r="C252" s="270" t="s">
        <v>11</v>
      </c>
      <c r="D252" s="185">
        <f t="shared" si="63"/>
        <v>12200</v>
      </c>
      <c r="F252" s="68">
        <f t="shared" si="64"/>
        <v>30</v>
      </c>
      <c r="G252" s="33">
        <f t="shared" si="65"/>
        <v>6400</v>
      </c>
      <c r="H252" s="33">
        <f t="shared" si="66"/>
        <v>8100</v>
      </c>
      <c r="I252" s="233">
        <f t="shared" si="67"/>
        <v>12200</v>
      </c>
      <c r="J252" s="33">
        <v>7000</v>
      </c>
      <c r="K252" s="37">
        <v>9000</v>
      </c>
      <c r="L252" s="33">
        <v>7000</v>
      </c>
      <c r="M252" s="37">
        <v>9000</v>
      </c>
      <c r="N252" s="33">
        <v>9000</v>
      </c>
      <c r="O252" s="38">
        <v>15000</v>
      </c>
      <c r="P252" s="33">
        <v>5000</v>
      </c>
      <c r="Q252" s="37">
        <v>7000</v>
      </c>
      <c r="R252" s="33">
        <v>7000</v>
      </c>
      <c r="S252" s="37">
        <v>9000</v>
      </c>
      <c r="T252" s="33">
        <v>9000</v>
      </c>
      <c r="U252" s="38">
        <v>13000</v>
      </c>
      <c r="V252" s="4">
        <v>5000</v>
      </c>
      <c r="W252" s="6">
        <v>7000</v>
      </c>
      <c r="X252" s="4">
        <v>7000</v>
      </c>
      <c r="Y252" s="6">
        <v>10000</v>
      </c>
      <c r="Z252" s="4">
        <v>12000</v>
      </c>
      <c r="AA252" s="6">
        <v>15000</v>
      </c>
      <c r="AB252" s="4">
        <v>5000</v>
      </c>
      <c r="AC252" s="6">
        <v>7000</v>
      </c>
      <c r="AD252" s="4">
        <v>7000</v>
      </c>
      <c r="AE252" s="6">
        <v>9000</v>
      </c>
      <c r="AF252" s="4">
        <v>11000</v>
      </c>
      <c r="AG252" s="6">
        <v>16000</v>
      </c>
      <c r="AH252" s="4">
        <v>5000</v>
      </c>
      <c r="AI252" s="6">
        <v>7000</v>
      </c>
      <c r="AJ252" s="4">
        <v>7000</v>
      </c>
      <c r="AK252" s="6">
        <v>9000</v>
      </c>
      <c r="AL252" s="4">
        <v>9000</v>
      </c>
      <c r="AM252" s="6">
        <v>13000</v>
      </c>
    </row>
    <row r="253" spans="1:39" ht="15.75" thickBot="1" x14ac:dyDescent="0.3">
      <c r="A253" s="748"/>
      <c r="B253" s="264" t="s">
        <v>396</v>
      </c>
      <c r="C253" s="144" t="s">
        <v>11</v>
      </c>
      <c r="D253" s="186">
        <f t="shared" si="63"/>
        <v>12000</v>
      </c>
      <c r="F253" s="137">
        <f t="shared" si="64"/>
        <v>30</v>
      </c>
      <c r="G253" s="138">
        <f t="shared" si="65"/>
        <v>7200</v>
      </c>
      <c r="H253" s="138">
        <f t="shared" si="66"/>
        <v>9300</v>
      </c>
      <c r="I253" s="230">
        <f t="shared" si="67"/>
        <v>12000</v>
      </c>
      <c r="J253" s="138">
        <v>7000</v>
      </c>
      <c r="K253" s="139">
        <v>9000</v>
      </c>
      <c r="L253" s="138">
        <v>7000</v>
      </c>
      <c r="M253" s="139">
        <v>9000</v>
      </c>
      <c r="N253" s="138">
        <v>9000</v>
      </c>
      <c r="O253" s="140">
        <v>12000</v>
      </c>
      <c r="P253" s="138">
        <v>5000</v>
      </c>
      <c r="Q253" s="139">
        <v>7000</v>
      </c>
      <c r="R253" s="138">
        <v>6000</v>
      </c>
      <c r="S253" s="139">
        <v>9000</v>
      </c>
      <c r="T253" s="138">
        <v>7000</v>
      </c>
      <c r="U253" s="140">
        <v>12000</v>
      </c>
      <c r="V253" s="141">
        <v>8000</v>
      </c>
      <c r="W253" s="143">
        <v>12000</v>
      </c>
      <c r="X253" s="141">
        <v>12000</v>
      </c>
      <c r="Y253" s="143">
        <v>15000</v>
      </c>
      <c r="Z253" s="141">
        <v>12000</v>
      </c>
      <c r="AA253" s="143">
        <v>17000</v>
      </c>
      <c r="AB253" s="141">
        <v>5000</v>
      </c>
      <c r="AC253" s="143">
        <v>7000</v>
      </c>
      <c r="AD253" s="141">
        <v>8000</v>
      </c>
      <c r="AE253" s="143">
        <v>12000</v>
      </c>
      <c r="AF253" s="141">
        <v>12000</v>
      </c>
      <c r="AG253" s="143">
        <v>20000</v>
      </c>
      <c r="AH253" s="141">
        <v>5000</v>
      </c>
      <c r="AI253" s="143">
        <v>7000</v>
      </c>
      <c r="AJ253" s="141">
        <v>6000</v>
      </c>
      <c r="AK253" s="143">
        <v>9000</v>
      </c>
      <c r="AL253" s="141">
        <v>7000</v>
      </c>
      <c r="AM253" s="143">
        <v>12000</v>
      </c>
    </row>
    <row r="254" spans="1:39" x14ac:dyDescent="0.25">
      <c r="A254" s="746" t="s">
        <v>397</v>
      </c>
      <c r="B254" s="187" t="s">
        <v>398</v>
      </c>
      <c r="C254" s="77" t="s">
        <v>11</v>
      </c>
      <c r="D254" s="185">
        <f t="shared" si="63"/>
        <v>15700</v>
      </c>
      <c r="F254" s="66">
        <f t="shared" si="64"/>
        <v>30</v>
      </c>
      <c r="G254" s="32">
        <f t="shared" si="65"/>
        <v>8800</v>
      </c>
      <c r="H254" s="32">
        <f t="shared" si="66"/>
        <v>11200</v>
      </c>
      <c r="I254" s="229">
        <f t="shared" si="67"/>
        <v>15700</v>
      </c>
      <c r="J254" s="32">
        <v>9000</v>
      </c>
      <c r="K254" s="35">
        <v>11000</v>
      </c>
      <c r="L254" s="32">
        <v>9000</v>
      </c>
      <c r="M254" s="35">
        <v>11000</v>
      </c>
      <c r="N254" s="32">
        <v>11000</v>
      </c>
      <c r="O254" s="36">
        <v>15000</v>
      </c>
      <c r="P254" s="32">
        <v>7000</v>
      </c>
      <c r="Q254" s="35">
        <v>10000</v>
      </c>
      <c r="R254" s="32">
        <v>8000</v>
      </c>
      <c r="S254" s="35">
        <v>12000</v>
      </c>
      <c r="T254" s="32">
        <v>10000</v>
      </c>
      <c r="U254" s="36">
        <v>15000</v>
      </c>
      <c r="V254" s="32">
        <v>7000</v>
      </c>
      <c r="W254" s="36">
        <v>10000</v>
      </c>
      <c r="X254" s="32">
        <v>10000</v>
      </c>
      <c r="Y254" s="36">
        <v>14000</v>
      </c>
      <c r="Z254" s="32">
        <v>15000</v>
      </c>
      <c r="AA254" s="36">
        <v>20000</v>
      </c>
      <c r="AB254" s="32">
        <v>7000</v>
      </c>
      <c r="AC254" s="36">
        <v>10000</v>
      </c>
      <c r="AD254" s="32">
        <v>12000</v>
      </c>
      <c r="AE254" s="36">
        <v>16000</v>
      </c>
      <c r="AF254" s="32">
        <v>18000</v>
      </c>
      <c r="AG254" s="36">
        <v>28000</v>
      </c>
      <c r="AH254" s="32">
        <v>7000</v>
      </c>
      <c r="AI254" s="36">
        <v>10000</v>
      </c>
      <c r="AJ254" s="32">
        <v>8000</v>
      </c>
      <c r="AK254" s="36">
        <v>12000</v>
      </c>
      <c r="AL254" s="32">
        <v>10000</v>
      </c>
      <c r="AM254" s="36">
        <v>15000</v>
      </c>
    </row>
    <row r="255" spans="1:39" ht="15.75" thickBot="1" x14ac:dyDescent="0.3">
      <c r="A255" s="748"/>
      <c r="B255" s="188" t="s">
        <v>399</v>
      </c>
      <c r="C255" s="136" t="s">
        <v>11</v>
      </c>
      <c r="D255" s="184">
        <f t="shared" si="63"/>
        <v>10650</v>
      </c>
      <c r="F255" s="145">
        <f t="shared" si="64"/>
        <v>30</v>
      </c>
      <c r="G255" s="146">
        <f t="shared" si="65"/>
        <v>6400</v>
      </c>
      <c r="H255" s="146">
        <f t="shared" si="66"/>
        <v>8350</v>
      </c>
      <c r="I255" s="234">
        <f t="shared" si="67"/>
        <v>10650</v>
      </c>
      <c r="J255" s="146">
        <v>7000</v>
      </c>
      <c r="K255" s="147">
        <v>8000</v>
      </c>
      <c r="L255" s="146">
        <v>7000</v>
      </c>
      <c r="M255" s="147">
        <v>8000</v>
      </c>
      <c r="N255" s="146">
        <v>8000</v>
      </c>
      <c r="O255" s="196">
        <v>11000</v>
      </c>
      <c r="P255" s="146">
        <v>5000</v>
      </c>
      <c r="Q255" s="147">
        <v>7000</v>
      </c>
      <c r="R255" s="146">
        <v>6000</v>
      </c>
      <c r="S255" s="147">
        <v>8000</v>
      </c>
      <c r="T255" s="146">
        <v>7000</v>
      </c>
      <c r="U255" s="196">
        <v>10000</v>
      </c>
      <c r="V255" s="146">
        <v>5000</v>
      </c>
      <c r="W255" s="196">
        <v>8000</v>
      </c>
      <c r="X255" s="146">
        <v>7500</v>
      </c>
      <c r="Y255" s="196">
        <v>10000</v>
      </c>
      <c r="Z255" s="146">
        <v>7500</v>
      </c>
      <c r="AA255" s="196">
        <v>15000</v>
      </c>
      <c r="AB255" s="146">
        <v>5000</v>
      </c>
      <c r="AC255" s="196">
        <v>7000</v>
      </c>
      <c r="AD255" s="146">
        <v>10000</v>
      </c>
      <c r="AE255" s="196">
        <v>13000</v>
      </c>
      <c r="AF255" s="146">
        <v>13000</v>
      </c>
      <c r="AG255" s="196">
        <v>18000</v>
      </c>
      <c r="AH255" s="146">
        <v>5000</v>
      </c>
      <c r="AI255" s="196">
        <v>7000</v>
      </c>
      <c r="AJ255" s="146">
        <v>6000</v>
      </c>
      <c r="AK255" s="196">
        <v>8000</v>
      </c>
      <c r="AL255" s="146">
        <v>7000</v>
      </c>
      <c r="AM255" s="196">
        <v>10000</v>
      </c>
    </row>
    <row r="256" spans="1:39" x14ac:dyDescent="0.25">
      <c r="A256" s="746" t="s">
        <v>400</v>
      </c>
      <c r="B256" s="266" t="s">
        <v>401</v>
      </c>
      <c r="C256" s="76" t="s">
        <v>11</v>
      </c>
      <c r="D256" s="183">
        <f t="shared" si="63"/>
        <v>11080</v>
      </c>
      <c r="F256" s="68">
        <f t="shared" si="64"/>
        <v>30</v>
      </c>
      <c r="G256" s="33">
        <f t="shared" si="65"/>
        <v>8350</v>
      </c>
      <c r="H256" s="33">
        <f t="shared" si="66"/>
        <v>9400</v>
      </c>
      <c r="I256" s="233">
        <f t="shared" si="67"/>
        <v>11080</v>
      </c>
      <c r="J256" s="33">
        <v>8500</v>
      </c>
      <c r="K256" s="37">
        <v>10500</v>
      </c>
      <c r="L256" s="33">
        <v>8500</v>
      </c>
      <c r="M256" s="37">
        <v>10500</v>
      </c>
      <c r="N256" s="33">
        <v>8000</v>
      </c>
      <c r="O256" s="38">
        <v>11500</v>
      </c>
      <c r="P256" s="33">
        <v>6500</v>
      </c>
      <c r="Q256" s="37">
        <v>9500</v>
      </c>
      <c r="R256" s="33">
        <v>7000</v>
      </c>
      <c r="S256" s="37">
        <v>8000</v>
      </c>
      <c r="T256" s="33">
        <v>7000</v>
      </c>
      <c r="U256" s="38">
        <v>10300</v>
      </c>
      <c r="V256" s="33">
        <v>7000</v>
      </c>
      <c r="W256" s="38">
        <v>9500</v>
      </c>
      <c r="X256" s="33">
        <v>9000</v>
      </c>
      <c r="Y256" s="38">
        <v>12000</v>
      </c>
      <c r="Z256" s="33">
        <v>12000</v>
      </c>
      <c r="AA256" s="38">
        <v>15000</v>
      </c>
      <c r="AB256" s="33">
        <v>6500</v>
      </c>
      <c r="AC256" s="38">
        <v>9500</v>
      </c>
      <c r="AD256" s="33">
        <v>10000</v>
      </c>
      <c r="AE256" s="38">
        <v>14000</v>
      </c>
      <c r="AF256" s="33">
        <v>13000</v>
      </c>
      <c r="AG256" s="38">
        <v>17000</v>
      </c>
      <c r="AH256" s="33">
        <v>6500</v>
      </c>
      <c r="AI256" s="38">
        <v>9500</v>
      </c>
      <c r="AJ256" s="33">
        <v>7000</v>
      </c>
      <c r="AK256" s="38">
        <v>8000</v>
      </c>
      <c r="AL256" s="33">
        <v>7000</v>
      </c>
      <c r="AM256" s="38">
        <v>10000</v>
      </c>
    </row>
    <row r="257" spans="1:39" ht="15.75" thickBot="1" x14ac:dyDescent="0.3">
      <c r="A257" s="748"/>
      <c r="B257" s="264" t="s">
        <v>402</v>
      </c>
      <c r="C257" s="144" t="s">
        <v>11</v>
      </c>
      <c r="D257" s="186">
        <f t="shared" si="63"/>
        <v>12600</v>
      </c>
      <c r="F257" s="137">
        <f t="shared" si="64"/>
        <v>30</v>
      </c>
      <c r="G257" s="138">
        <f t="shared" si="65"/>
        <v>9050</v>
      </c>
      <c r="H257" s="138">
        <f t="shared" si="66"/>
        <v>9650</v>
      </c>
      <c r="I257" s="230">
        <f t="shared" si="67"/>
        <v>12600</v>
      </c>
      <c r="J257" s="138">
        <v>9000</v>
      </c>
      <c r="K257" s="139">
        <v>11000</v>
      </c>
      <c r="L257" s="138">
        <v>9000</v>
      </c>
      <c r="M257" s="139">
        <v>11000</v>
      </c>
      <c r="N257" s="138">
        <v>11000</v>
      </c>
      <c r="O257" s="140">
        <v>13000</v>
      </c>
      <c r="P257" s="138">
        <v>7000</v>
      </c>
      <c r="Q257" s="139">
        <v>10000</v>
      </c>
      <c r="R257" s="138">
        <v>7500</v>
      </c>
      <c r="S257" s="139">
        <v>9000</v>
      </c>
      <c r="T257" s="138">
        <v>8000</v>
      </c>
      <c r="U257" s="140">
        <v>12000</v>
      </c>
      <c r="V257" s="138">
        <v>8500</v>
      </c>
      <c r="W257" s="140">
        <v>11000</v>
      </c>
      <c r="X257" s="138">
        <v>9000</v>
      </c>
      <c r="Y257" s="140">
        <v>12500</v>
      </c>
      <c r="Z257" s="138">
        <v>13000</v>
      </c>
      <c r="AA257" s="140">
        <v>16000</v>
      </c>
      <c r="AB257" s="138">
        <v>7000</v>
      </c>
      <c r="AC257" s="140">
        <v>10000</v>
      </c>
      <c r="AD257" s="138">
        <v>9000</v>
      </c>
      <c r="AE257" s="140">
        <v>13000</v>
      </c>
      <c r="AF257" s="138">
        <v>14000</v>
      </c>
      <c r="AG257" s="140">
        <v>19000</v>
      </c>
      <c r="AH257" s="138">
        <v>7000</v>
      </c>
      <c r="AI257" s="140">
        <v>10000</v>
      </c>
      <c r="AJ257" s="138">
        <v>7500</v>
      </c>
      <c r="AK257" s="140">
        <v>9000</v>
      </c>
      <c r="AL257" s="138">
        <v>8000</v>
      </c>
      <c r="AM257" s="140">
        <v>12000</v>
      </c>
    </row>
    <row r="258" spans="1:39" x14ac:dyDescent="0.25">
      <c r="A258" s="746" t="s">
        <v>403</v>
      </c>
      <c r="B258" s="187" t="s">
        <v>404</v>
      </c>
      <c r="C258" s="77" t="s">
        <v>1070</v>
      </c>
      <c r="D258" s="185">
        <f t="shared" si="63"/>
        <v>9550</v>
      </c>
      <c r="F258" s="66">
        <f t="shared" si="64"/>
        <v>30</v>
      </c>
      <c r="G258" s="32">
        <f t="shared" si="65"/>
        <v>6650</v>
      </c>
      <c r="H258" s="32">
        <f t="shared" si="66"/>
        <v>7700</v>
      </c>
      <c r="I258" s="229">
        <f t="shared" si="67"/>
        <v>9550</v>
      </c>
      <c r="J258" s="32">
        <v>7000</v>
      </c>
      <c r="K258" s="35">
        <v>9000</v>
      </c>
      <c r="L258" s="32">
        <v>6000</v>
      </c>
      <c r="M258" s="35">
        <v>9000</v>
      </c>
      <c r="N258" s="32">
        <v>7000</v>
      </c>
      <c r="O258" s="36">
        <v>10000</v>
      </c>
      <c r="P258" s="32">
        <v>5000</v>
      </c>
      <c r="Q258" s="35">
        <v>7000</v>
      </c>
      <c r="R258" s="32">
        <v>6000</v>
      </c>
      <c r="S258" s="35">
        <v>9000</v>
      </c>
      <c r="T258" s="32">
        <v>7000</v>
      </c>
      <c r="U258" s="36">
        <v>10000</v>
      </c>
      <c r="V258" s="32">
        <v>6000</v>
      </c>
      <c r="W258" s="36">
        <v>8500</v>
      </c>
      <c r="X258" s="32">
        <v>7000</v>
      </c>
      <c r="Y258" s="36">
        <v>10000</v>
      </c>
      <c r="Z258" s="32">
        <v>8500</v>
      </c>
      <c r="AA258" s="36">
        <v>14000</v>
      </c>
      <c r="AB258" s="32">
        <v>5000</v>
      </c>
      <c r="AC258" s="36">
        <v>7000</v>
      </c>
      <c r="AD258" s="32">
        <v>6000</v>
      </c>
      <c r="AE258" s="36">
        <v>9000</v>
      </c>
      <c r="AF258" s="32">
        <v>9000</v>
      </c>
      <c r="AG258" s="36">
        <v>13000</v>
      </c>
      <c r="AH258" s="32">
        <v>5000</v>
      </c>
      <c r="AI258" s="36">
        <v>7000</v>
      </c>
      <c r="AJ258" s="32">
        <v>6000</v>
      </c>
      <c r="AK258" s="36">
        <v>9000</v>
      </c>
      <c r="AL258" s="32">
        <v>7000</v>
      </c>
      <c r="AM258" s="36">
        <v>10000</v>
      </c>
    </row>
    <row r="259" spans="1:39" x14ac:dyDescent="0.25">
      <c r="A259" s="747"/>
      <c r="B259" s="188" t="s">
        <v>405</v>
      </c>
      <c r="C259" s="136" t="s">
        <v>1070</v>
      </c>
      <c r="D259" s="184">
        <f t="shared" si="63"/>
        <v>11500</v>
      </c>
      <c r="F259" s="137">
        <f t="shared" si="64"/>
        <v>30</v>
      </c>
      <c r="G259" s="138">
        <f t="shared" si="65"/>
        <v>7950</v>
      </c>
      <c r="H259" s="138">
        <f t="shared" si="66"/>
        <v>8950</v>
      </c>
      <c r="I259" s="230">
        <f t="shared" si="67"/>
        <v>11500</v>
      </c>
      <c r="J259" s="138">
        <v>8000</v>
      </c>
      <c r="K259" s="139">
        <v>10000</v>
      </c>
      <c r="L259" s="138">
        <v>7000</v>
      </c>
      <c r="M259" s="139">
        <v>10000</v>
      </c>
      <c r="N259" s="138">
        <v>8000</v>
      </c>
      <c r="O259" s="140">
        <v>12000</v>
      </c>
      <c r="P259" s="138">
        <v>6000</v>
      </c>
      <c r="Q259" s="139">
        <v>8000</v>
      </c>
      <c r="R259" s="138">
        <v>7000</v>
      </c>
      <c r="S259" s="139">
        <v>10000</v>
      </c>
      <c r="T259" s="138">
        <v>8000</v>
      </c>
      <c r="U259" s="140">
        <v>12000</v>
      </c>
      <c r="V259" s="138">
        <v>7000</v>
      </c>
      <c r="W259" s="140">
        <v>12500</v>
      </c>
      <c r="X259" s="138">
        <v>8000</v>
      </c>
      <c r="Y259" s="140">
        <v>13500</v>
      </c>
      <c r="Z259" s="138">
        <v>10000</v>
      </c>
      <c r="AA259" s="140">
        <v>17000</v>
      </c>
      <c r="AB259" s="138">
        <v>6000</v>
      </c>
      <c r="AC259" s="140">
        <v>8000</v>
      </c>
      <c r="AD259" s="138">
        <v>7000</v>
      </c>
      <c r="AE259" s="140">
        <v>10000</v>
      </c>
      <c r="AF259" s="138">
        <v>10000</v>
      </c>
      <c r="AG259" s="140">
        <v>18000</v>
      </c>
      <c r="AH259" s="138">
        <v>6000</v>
      </c>
      <c r="AI259" s="140">
        <v>8000</v>
      </c>
      <c r="AJ259" s="138">
        <v>7000</v>
      </c>
      <c r="AK259" s="140">
        <v>10000</v>
      </c>
      <c r="AL259" s="138">
        <v>8000</v>
      </c>
      <c r="AM259" s="140">
        <v>12000</v>
      </c>
    </row>
    <row r="260" spans="1:39" ht="15.75" thickBot="1" x14ac:dyDescent="0.3">
      <c r="A260" s="748"/>
      <c r="B260" s="187" t="s">
        <v>406</v>
      </c>
      <c r="C260" s="77" t="s">
        <v>1070</v>
      </c>
      <c r="D260" s="185">
        <f t="shared" si="63"/>
        <v>11850</v>
      </c>
      <c r="F260" s="69">
        <f t="shared" si="64"/>
        <v>30</v>
      </c>
      <c r="G260" s="34">
        <f t="shared" si="65"/>
        <v>7800</v>
      </c>
      <c r="H260" s="34">
        <f t="shared" si="66"/>
        <v>9050</v>
      </c>
      <c r="I260" s="235">
        <f t="shared" si="67"/>
        <v>11850</v>
      </c>
      <c r="J260" s="34">
        <v>7000</v>
      </c>
      <c r="K260" s="39">
        <v>10000</v>
      </c>
      <c r="L260" s="34">
        <v>6000</v>
      </c>
      <c r="M260" s="39">
        <v>9000</v>
      </c>
      <c r="N260" s="34">
        <v>7000</v>
      </c>
      <c r="O260" s="40">
        <v>12000</v>
      </c>
      <c r="P260" s="34">
        <v>5000</v>
      </c>
      <c r="Q260" s="39">
        <v>8000</v>
      </c>
      <c r="R260" s="34">
        <v>6000</v>
      </c>
      <c r="S260" s="39">
        <v>9000</v>
      </c>
      <c r="T260" s="34">
        <v>7000</v>
      </c>
      <c r="U260" s="40">
        <v>12000</v>
      </c>
      <c r="V260" s="34">
        <v>10000</v>
      </c>
      <c r="W260" s="40">
        <v>12000</v>
      </c>
      <c r="X260" s="34">
        <v>11000</v>
      </c>
      <c r="Y260" s="40">
        <v>13500</v>
      </c>
      <c r="Z260" s="34">
        <v>13500</v>
      </c>
      <c r="AA260" s="40">
        <v>18000</v>
      </c>
      <c r="AB260" s="34">
        <v>5000</v>
      </c>
      <c r="AC260" s="40">
        <v>8000</v>
      </c>
      <c r="AD260" s="34">
        <v>9000</v>
      </c>
      <c r="AE260" s="40">
        <v>12000</v>
      </c>
      <c r="AF260" s="34">
        <v>13000</v>
      </c>
      <c r="AG260" s="40">
        <v>17000</v>
      </c>
      <c r="AH260" s="34">
        <v>5000</v>
      </c>
      <c r="AI260" s="40">
        <v>8000</v>
      </c>
      <c r="AJ260" s="34">
        <v>6000</v>
      </c>
      <c r="AK260" s="40">
        <v>9000</v>
      </c>
      <c r="AL260" s="34">
        <v>7000</v>
      </c>
      <c r="AM260" s="40">
        <v>12000</v>
      </c>
    </row>
    <row r="261" spans="1:39" x14ac:dyDescent="0.25">
      <c r="A261" s="746" t="s">
        <v>167</v>
      </c>
      <c r="B261" s="488" t="s">
        <v>407</v>
      </c>
      <c r="C261" s="363" t="s">
        <v>582</v>
      </c>
      <c r="D261" s="239">
        <f t="shared" si="63"/>
        <v>9800</v>
      </c>
      <c r="F261" s="137">
        <f t="shared" si="64"/>
        <v>30</v>
      </c>
      <c r="G261" s="138">
        <f t="shared" si="65"/>
        <v>5300</v>
      </c>
      <c r="H261" s="138">
        <f t="shared" si="66"/>
        <v>6400</v>
      </c>
      <c r="I261" s="230">
        <f t="shared" si="67"/>
        <v>9800</v>
      </c>
      <c r="J261" s="138">
        <v>6000</v>
      </c>
      <c r="K261" s="139">
        <v>7000</v>
      </c>
      <c r="L261" s="138">
        <v>6000</v>
      </c>
      <c r="M261" s="139">
        <v>7000</v>
      </c>
      <c r="N261" s="138">
        <v>6000</v>
      </c>
      <c r="O261" s="140">
        <v>14000</v>
      </c>
      <c r="P261" s="141">
        <v>4000</v>
      </c>
      <c r="Q261" s="142">
        <v>5000</v>
      </c>
      <c r="R261" s="141">
        <v>4500</v>
      </c>
      <c r="S261" s="142">
        <v>5500</v>
      </c>
      <c r="T261" s="141">
        <v>4500</v>
      </c>
      <c r="U261" s="143">
        <v>13000</v>
      </c>
      <c r="V261" s="141">
        <v>5000</v>
      </c>
      <c r="W261" s="143">
        <v>6000</v>
      </c>
      <c r="X261" s="141">
        <v>6500</v>
      </c>
      <c r="Y261" s="143">
        <v>9000</v>
      </c>
      <c r="Z261" s="141">
        <v>6500</v>
      </c>
      <c r="AA261" s="143">
        <v>15000</v>
      </c>
      <c r="AB261" s="141">
        <v>5000</v>
      </c>
      <c r="AC261" s="143">
        <v>6000</v>
      </c>
      <c r="AD261" s="141">
        <v>6500</v>
      </c>
      <c r="AE261" s="143">
        <v>9000</v>
      </c>
      <c r="AF261" s="141">
        <v>6500</v>
      </c>
      <c r="AG261" s="143">
        <v>15000</v>
      </c>
      <c r="AH261" s="141">
        <v>4000</v>
      </c>
      <c r="AI261" s="143">
        <v>5000</v>
      </c>
      <c r="AJ261" s="141">
        <v>4500</v>
      </c>
      <c r="AK261" s="143">
        <v>5500</v>
      </c>
      <c r="AL261" s="141">
        <v>4500</v>
      </c>
      <c r="AM261" s="143">
        <v>13000</v>
      </c>
    </row>
    <row r="262" spans="1:39" x14ac:dyDescent="0.25">
      <c r="A262" s="747"/>
      <c r="B262" s="187" t="s">
        <v>408</v>
      </c>
      <c r="C262" s="357" t="s">
        <v>11</v>
      </c>
      <c r="D262" s="185">
        <f t="shared" si="63"/>
        <v>10900</v>
      </c>
      <c r="F262" s="68">
        <f t="shared" si="64"/>
        <v>30</v>
      </c>
      <c r="G262" s="33">
        <f t="shared" si="65"/>
        <v>6100</v>
      </c>
      <c r="H262" s="33">
        <f t="shared" si="66"/>
        <v>6900</v>
      </c>
      <c r="I262" s="233">
        <f t="shared" si="67"/>
        <v>10900</v>
      </c>
      <c r="J262" s="33">
        <v>7000</v>
      </c>
      <c r="K262" s="37">
        <v>8000</v>
      </c>
      <c r="L262" s="33">
        <v>7000</v>
      </c>
      <c r="M262" s="37">
        <v>8000</v>
      </c>
      <c r="N262" s="33">
        <v>7000</v>
      </c>
      <c r="O262" s="38">
        <v>15000</v>
      </c>
      <c r="P262" s="4">
        <v>5000</v>
      </c>
      <c r="Q262" s="5">
        <v>6000</v>
      </c>
      <c r="R262" s="4">
        <v>5500</v>
      </c>
      <c r="S262" s="5">
        <v>7000</v>
      </c>
      <c r="T262" s="4">
        <v>5500</v>
      </c>
      <c r="U262" s="6">
        <v>13000</v>
      </c>
      <c r="V262" s="4">
        <v>5000</v>
      </c>
      <c r="W262" s="6">
        <v>7000</v>
      </c>
      <c r="X262" s="4">
        <v>5500</v>
      </c>
      <c r="Y262" s="6">
        <v>9000</v>
      </c>
      <c r="Z262" s="4">
        <v>7000</v>
      </c>
      <c r="AA262" s="6">
        <v>18000</v>
      </c>
      <c r="AB262" s="4">
        <v>5000</v>
      </c>
      <c r="AC262" s="6">
        <v>7000</v>
      </c>
      <c r="AD262" s="4">
        <v>5500</v>
      </c>
      <c r="AE262" s="6">
        <v>9000</v>
      </c>
      <c r="AF262" s="4">
        <v>7000</v>
      </c>
      <c r="AG262" s="6">
        <v>18000</v>
      </c>
      <c r="AH262" s="4">
        <v>5000</v>
      </c>
      <c r="AI262" s="6">
        <v>6000</v>
      </c>
      <c r="AJ262" s="4">
        <v>5500</v>
      </c>
      <c r="AK262" s="6">
        <v>7000</v>
      </c>
      <c r="AL262" s="4">
        <v>5500</v>
      </c>
      <c r="AM262" s="6">
        <v>13000</v>
      </c>
    </row>
    <row r="263" spans="1:39" x14ac:dyDescent="0.25">
      <c r="A263" s="747"/>
      <c r="B263" s="188" t="s">
        <v>409</v>
      </c>
      <c r="C263" s="360" t="s">
        <v>11</v>
      </c>
      <c r="D263" s="184">
        <f t="shared" si="63"/>
        <v>10800</v>
      </c>
      <c r="F263" s="137">
        <f t="shared" si="64"/>
        <v>30</v>
      </c>
      <c r="G263" s="138">
        <f t="shared" si="65"/>
        <v>6800</v>
      </c>
      <c r="H263" s="138">
        <f t="shared" si="66"/>
        <v>7100</v>
      </c>
      <c r="I263" s="230">
        <f t="shared" si="67"/>
        <v>10800</v>
      </c>
      <c r="J263" s="138">
        <v>7000</v>
      </c>
      <c r="K263" s="139">
        <v>8000</v>
      </c>
      <c r="L263" s="138">
        <v>7000</v>
      </c>
      <c r="M263" s="139">
        <v>8000</v>
      </c>
      <c r="N263" s="138">
        <v>7000</v>
      </c>
      <c r="O263" s="140">
        <v>15000</v>
      </c>
      <c r="P263" s="141">
        <v>5000</v>
      </c>
      <c r="Q263" s="142">
        <v>6000</v>
      </c>
      <c r="R263" s="141">
        <v>5500</v>
      </c>
      <c r="S263" s="142">
        <v>7000</v>
      </c>
      <c r="T263" s="141">
        <v>5500</v>
      </c>
      <c r="U263" s="143">
        <v>13000</v>
      </c>
      <c r="V263" s="141">
        <v>7000</v>
      </c>
      <c r="W263" s="143">
        <v>8500</v>
      </c>
      <c r="X263" s="141">
        <v>5500</v>
      </c>
      <c r="Y263" s="143">
        <v>10000</v>
      </c>
      <c r="Z263" s="141">
        <v>6500</v>
      </c>
      <c r="AA263" s="143">
        <v>18000</v>
      </c>
      <c r="AB263" s="141">
        <v>7000</v>
      </c>
      <c r="AC263" s="143">
        <v>8500</v>
      </c>
      <c r="AD263" s="141">
        <v>5500</v>
      </c>
      <c r="AE263" s="143">
        <v>10000</v>
      </c>
      <c r="AF263" s="141">
        <v>6500</v>
      </c>
      <c r="AG263" s="143">
        <v>18000</v>
      </c>
      <c r="AH263" s="141">
        <v>5000</v>
      </c>
      <c r="AI263" s="143">
        <v>6000</v>
      </c>
      <c r="AJ263" s="141">
        <v>5500</v>
      </c>
      <c r="AK263" s="143">
        <v>7000</v>
      </c>
      <c r="AL263" s="141">
        <v>5500</v>
      </c>
      <c r="AM263" s="143">
        <v>13000</v>
      </c>
    </row>
    <row r="264" spans="1:39" x14ac:dyDescent="0.25">
      <c r="A264" s="747"/>
      <c r="B264" s="187" t="s">
        <v>410</v>
      </c>
      <c r="C264" s="357" t="s">
        <v>11</v>
      </c>
      <c r="D264" s="185">
        <f t="shared" si="63"/>
        <v>10600</v>
      </c>
      <c r="F264" s="68">
        <f t="shared" si="64"/>
        <v>30</v>
      </c>
      <c r="G264" s="33">
        <f t="shared" si="65"/>
        <v>6800</v>
      </c>
      <c r="H264" s="33">
        <f t="shared" si="66"/>
        <v>7100</v>
      </c>
      <c r="I264" s="233">
        <f t="shared" si="67"/>
        <v>10600</v>
      </c>
      <c r="J264" s="33">
        <v>7000</v>
      </c>
      <c r="K264" s="37">
        <v>8000</v>
      </c>
      <c r="L264" s="33">
        <v>7000</v>
      </c>
      <c r="M264" s="37">
        <v>8000</v>
      </c>
      <c r="N264" s="33">
        <v>7000</v>
      </c>
      <c r="O264" s="38">
        <v>15000</v>
      </c>
      <c r="P264" s="4">
        <v>5000</v>
      </c>
      <c r="Q264" s="5">
        <v>6000</v>
      </c>
      <c r="R264" s="4">
        <v>5500</v>
      </c>
      <c r="S264" s="5">
        <v>7000</v>
      </c>
      <c r="T264" s="4">
        <v>5500</v>
      </c>
      <c r="U264" s="6">
        <v>13000</v>
      </c>
      <c r="V264" s="4">
        <v>7000</v>
      </c>
      <c r="W264" s="6">
        <v>8500</v>
      </c>
      <c r="X264" s="4">
        <v>5500</v>
      </c>
      <c r="Y264" s="6">
        <v>10000</v>
      </c>
      <c r="Z264" s="4">
        <v>6500</v>
      </c>
      <c r="AA264" s="6">
        <v>17000</v>
      </c>
      <c r="AB264" s="4">
        <v>7000</v>
      </c>
      <c r="AC264" s="6">
        <v>8500</v>
      </c>
      <c r="AD264" s="4">
        <v>5500</v>
      </c>
      <c r="AE264" s="6">
        <v>10000</v>
      </c>
      <c r="AF264" s="4">
        <v>6500</v>
      </c>
      <c r="AG264" s="6">
        <v>17000</v>
      </c>
      <c r="AH264" s="4">
        <v>5000</v>
      </c>
      <c r="AI264" s="6">
        <v>6000</v>
      </c>
      <c r="AJ264" s="4">
        <v>5500</v>
      </c>
      <c r="AK264" s="6">
        <v>7000</v>
      </c>
      <c r="AL264" s="4">
        <v>5500</v>
      </c>
      <c r="AM264" s="6">
        <v>13000</v>
      </c>
    </row>
    <row r="265" spans="1:39" x14ac:dyDescent="0.25">
      <c r="A265" s="747"/>
      <c r="B265" s="188" t="s">
        <v>411</v>
      </c>
      <c r="C265" s="360" t="s">
        <v>11</v>
      </c>
      <c r="D265" s="184">
        <f t="shared" si="63"/>
        <v>10200</v>
      </c>
      <c r="F265" s="137">
        <f t="shared" si="64"/>
        <v>30</v>
      </c>
      <c r="G265" s="138">
        <f t="shared" si="65"/>
        <v>5500</v>
      </c>
      <c r="H265" s="138">
        <f t="shared" si="66"/>
        <v>6600</v>
      </c>
      <c r="I265" s="230">
        <f t="shared" si="67"/>
        <v>10200</v>
      </c>
      <c r="J265" s="138">
        <v>6000</v>
      </c>
      <c r="K265" s="139">
        <v>7000</v>
      </c>
      <c r="L265" s="138">
        <v>6000</v>
      </c>
      <c r="M265" s="139">
        <v>7000</v>
      </c>
      <c r="N265" s="138">
        <v>7000</v>
      </c>
      <c r="O265" s="140">
        <v>15000</v>
      </c>
      <c r="P265" s="141">
        <v>4000</v>
      </c>
      <c r="Q265" s="142">
        <v>5000</v>
      </c>
      <c r="R265" s="141">
        <v>4500</v>
      </c>
      <c r="S265" s="142">
        <v>6000</v>
      </c>
      <c r="T265" s="141">
        <v>4500</v>
      </c>
      <c r="U265" s="143">
        <v>12000</v>
      </c>
      <c r="V265" s="141">
        <v>5000</v>
      </c>
      <c r="W265" s="143">
        <v>7000</v>
      </c>
      <c r="X265" s="141">
        <v>6000</v>
      </c>
      <c r="Y265" s="143">
        <v>10000</v>
      </c>
      <c r="Z265" s="141">
        <v>6500</v>
      </c>
      <c r="AA265" s="143">
        <v>17000</v>
      </c>
      <c r="AB265" s="141">
        <v>5000</v>
      </c>
      <c r="AC265" s="143">
        <v>7000</v>
      </c>
      <c r="AD265" s="141">
        <v>6000</v>
      </c>
      <c r="AE265" s="143">
        <v>10000</v>
      </c>
      <c r="AF265" s="141">
        <v>6500</v>
      </c>
      <c r="AG265" s="143">
        <v>17000</v>
      </c>
      <c r="AH265" s="141">
        <v>4000</v>
      </c>
      <c r="AI265" s="143">
        <v>5000</v>
      </c>
      <c r="AJ265" s="141">
        <v>4500</v>
      </c>
      <c r="AK265" s="143">
        <v>6000</v>
      </c>
      <c r="AL265" s="141">
        <v>4500</v>
      </c>
      <c r="AM265" s="143">
        <v>12000</v>
      </c>
    </row>
    <row r="266" spans="1:39" x14ac:dyDescent="0.25">
      <c r="A266" s="747"/>
      <c r="B266" s="187" t="s">
        <v>412</v>
      </c>
      <c r="C266" s="357" t="s">
        <v>11</v>
      </c>
      <c r="D266" s="185">
        <f t="shared" si="63"/>
        <v>9600</v>
      </c>
      <c r="F266" s="68">
        <f t="shared" si="64"/>
        <v>30</v>
      </c>
      <c r="G266" s="33">
        <f t="shared" si="65"/>
        <v>6200</v>
      </c>
      <c r="H266" s="33">
        <f t="shared" si="66"/>
        <v>7000</v>
      </c>
      <c r="I266" s="233">
        <f t="shared" si="67"/>
        <v>9600</v>
      </c>
      <c r="J266" s="33">
        <v>6000</v>
      </c>
      <c r="K266" s="37">
        <v>8000</v>
      </c>
      <c r="L266" s="33">
        <v>6000</v>
      </c>
      <c r="M266" s="37">
        <v>8000</v>
      </c>
      <c r="N266" s="33">
        <v>7000</v>
      </c>
      <c r="O266" s="38">
        <v>12000</v>
      </c>
      <c r="P266" s="4">
        <v>5000</v>
      </c>
      <c r="Q266" s="5">
        <v>6000</v>
      </c>
      <c r="R266" s="4">
        <v>5500</v>
      </c>
      <c r="S266" s="5">
        <v>6000</v>
      </c>
      <c r="T266" s="4">
        <v>6000</v>
      </c>
      <c r="U266" s="6">
        <v>12000</v>
      </c>
      <c r="V266" s="4">
        <v>5000</v>
      </c>
      <c r="W266" s="6">
        <v>8000</v>
      </c>
      <c r="X266" s="4">
        <v>6000</v>
      </c>
      <c r="Y266" s="6">
        <v>10000</v>
      </c>
      <c r="Z266" s="4">
        <v>6500</v>
      </c>
      <c r="AA266" s="6">
        <v>14000</v>
      </c>
      <c r="AB266" s="4">
        <v>5000</v>
      </c>
      <c r="AC266" s="6">
        <v>8000</v>
      </c>
      <c r="AD266" s="4">
        <v>6000</v>
      </c>
      <c r="AE266" s="6">
        <v>10000</v>
      </c>
      <c r="AF266" s="4">
        <v>6500</v>
      </c>
      <c r="AG266" s="6">
        <v>14000</v>
      </c>
      <c r="AH266" s="4">
        <v>5000</v>
      </c>
      <c r="AI266" s="6">
        <v>6000</v>
      </c>
      <c r="AJ266" s="4">
        <v>5500</v>
      </c>
      <c r="AK266" s="6">
        <v>7000</v>
      </c>
      <c r="AL266" s="4">
        <v>6000</v>
      </c>
      <c r="AM266" s="6">
        <v>12000</v>
      </c>
    </row>
    <row r="267" spans="1:39" x14ac:dyDescent="0.25">
      <c r="A267" s="747"/>
      <c r="B267" s="188" t="s">
        <v>413</v>
      </c>
      <c r="C267" s="360" t="s">
        <v>11</v>
      </c>
      <c r="D267" s="184">
        <f>I267</f>
        <v>10050</v>
      </c>
      <c r="F267" s="137">
        <f t="shared" si="64"/>
        <v>30</v>
      </c>
      <c r="G267" s="138">
        <f t="shared" si="65"/>
        <v>6600</v>
      </c>
      <c r="H267" s="138">
        <f t="shared" si="66"/>
        <v>6900</v>
      </c>
      <c r="I267" s="230">
        <f t="shared" si="67"/>
        <v>10050</v>
      </c>
      <c r="J267" s="138">
        <v>6000</v>
      </c>
      <c r="K267" s="139">
        <v>7000</v>
      </c>
      <c r="L267" s="138">
        <v>6000</v>
      </c>
      <c r="M267" s="139">
        <v>7000</v>
      </c>
      <c r="N267" s="138">
        <v>7000</v>
      </c>
      <c r="O267" s="140">
        <v>11500</v>
      </c>
      <c r="P267" s="141">
        <v>5000</v>
      </c>
      <c r="Q267" s="142">
        <v>6000</v>
      </c>
      <c r="R267" s="141">
        <v>5500</v>
      </c>
      <c r="S267" s="142">
        <v>7000</v>
      </c>
      <c r="T267" s="141">
        <v>6000</v>
      </c>
      <c r="U267" s="143">
        <v>11500</v>
      </c>
      <c r="V267" s="141">
        <v>7000</v>
      </c>
      <c r="W267" s="143">
        <v>8500</v>
      </c>
      <c r="X267" s="141">
        <v>5500</v>
      </c>
      <c r="Y267" s="143">
        <v>10000</v>
      </c>
      <c r="Z267" s="141">
        <v>6500</v>
      </c>
      <c r="AA267" s="143">
        <v>17000</v>
      </c>
      <c r="AB267" s="141">
        <v>7000</v>
      </c>
      <c r="AC267" s="143">
        <v>8500</v>
      </c>
      <c r="AD267" s="141">
        <v>5500</v>
      </c>
      <c r="AE267" s="143">
        <v>10000</v>
      </c>
      <c r="AF267" s="141">
        <v>6500</v>
      </c>
      <c r="AG267" s="143">
        <v>17000</v>
      </c>
      <c r="AH267" s="141">
        <v>5000</v>
      </c>
      <c r="AI267" s="143">
        <v>6000</v>
      </c>
      <c r="AJ267" s="141">
        <v>5500</v>
      </c>
      <c r="AK267" s="143">
        <v>7000</v>
      </c>
      <c r="AL267" s="141">
        <v>6000</v>
      </c>
      <c r="AM267" s="143">
        <v>11500</v>
      </c>
    </row>
    <row r="268" spans="1:39" x14ac:dyDescent="0.25">
      <c r="A268" s="747"/>
      <c r="B268" s="187" t="s">
        <v>414</v>
      </c>
      <c r="C268" s="357" t="s">
        <v>11</v>
      </c>
      <c r="D268" s="185">
        <f t="shared" si="63"/>
        <v>10800</v>
      </c>
      <c r="F268" s="68">
        <f t="shared" si="64"/>
        <v>30</v>
      </c>
      <c r="G268" s="33">
        <f t="shared" si="65"/>
        <v>5900</v>
      </c>
      <c r="H268" s="33">
        <f t="shared" si="66"/>
        <v>6700</v>
      </c>
      <c r="I268" s="233">
        <f t="shared" si="67"/>
        <v>10800</v>
      </c>
      <c r="J268" s="33">
        <v>6000</v>
      </c>
      <c r="K268" s="37">
        <v>7000</v>
      </c>
      <c r="L268" s="33">
        <v>6000</v>
      </c>
      <c r="M268" s="37">
        <v>7000</v>
      </c>
      <c r="N268" s="33">
        <v>7000</v>
      </c>
      <c r="O268" s="38">
        <v>13000</v>
      </c>
      <c r="P268" s="4">
        <v>5000</v>
      </c>
      <c r="Q268" s="5">
        <v>6000</v>
      </c>
      <c r="R268" s="4">
        <v>5500</v>
      </c>
      <c r="S268" s="5">
        <v>7000</v>
      </c>
      <c r="T268" s="4">
        <v>6000</v>
      </c>
      <c r="U268" s="6">
        <v>13000</v>
      </c>
      <c r="V268" s="4">
        <v>5000</v>
      </c>
      <c r="W268" s="6">
        <v>7000</v>
      </c>
      <c r="X268" s="4">
        <v>5500</v>
      </c>
      <c r="Y268" s="6">
        <v>9000</v>
      </c>
      <c r="Z268" s="4">
        <v>7000</v>
      </c>
      <c r="AA268" s="6">
        <v>18000</v>
      </c>
      <c r="AB268" s="4">
        <v>5000</v>
      </c>
      <c r="AC268" s="6">
        <v>7000</v>
      </c>
      <c r="AD268" s="4">
        <v>5500</v>
      </c>
      <c r="AE268" s="6">
        <v>9000</v>
      </c>
      <c r="AF268" s="4">
        <v>7000</v>
      </c>
      <c r="AG268" s="6">
        <v>18000</v>
      </c>
      <c r="AH268" s="4">
        <v>5000</v>
      </c>
      <c r="AI268" s="6">
        <v>6000</v>
      </c>
      <c r="AJ268" s="4">
        <v>5500</v>
      </c>
      <c r="AK268" s="6">
        <v>7000</v>
      </c>
      <c r="AL268" s="4">
        <v>6000</v>
      </c>
      <c r="AM268" s="6">
        <v>13000</v>
      </c>
    </row>
    <row r="269" spans="1:39" x14ac:dyDescent="0.25">
      <c r="A269" s="747"/>
      <c r="B269" s="188" t="s">
        <v>415</v>
      </c>
      <c r="C269" s="361" t="s">
        <v>11</v>
      </c>
      <c r="D269" s="184">
        <f>I269</f>
        <v>11400</v>
      </c>
      <c r="F269" s="137">
        <f t="shared" si="64"/>
        <v>30</v>
      </c>
      <c r="G269" s="138">
        <f t="shared" si="65"/>
        <v>8050</v>
      </c>
      <c r="H269" s="138">
        <f t="shared" si="66"/>
        <v>9450</v>
      </c>
      <c r="I269" s="230">
        <f t="shared" si="67"/>
        <v>11400</v>
      </c>
      <c r="J269" s="141">
        <v>8000</v>
      </c>
      <c r="K269" s="142">
        <v>9500</v>
      </c>
      <c r="L269" s="141">
        <v>8000</v>
      </c>
      <c r="M269" s="142">
        <v>9500</v>
      </c>
      <c r="N269" s="141">
        <v>9500</v>
      </c>
      <c r="O269" s="143">
        <v>13000</v>
      </c>
      <c r="P269" s="141">
        <v>7000</v>
      </c>
      <c r="Q269" s="142">
        <v>8500</v>
      </c>
      <c r="R269" s="141">
        <v>8000</v>
      </c>
      <c r="S269" s="142">
        <v>9500</v>
      </c>
      <c r="T269" s="141">
        <v>8500</v>
      </c>
      <c r="U269" s="143">
        <v>12000</v>
      </c>
      <c r="V269" s="141">
        <v>7000</v>
      </c>
      <c r="W269" s="143">
        <v>9000</v>
      </c>
      <c r="X269" s="141">
        <v>8000</v>
      </c>
      <c r="Y269" s="143">
        <v>13000</v>
      </c>
      <c r="Z269" s="141">
        <v>6500</v>
      </c>
      <c r="AA269" s="143">
        <v>17000</v>
      </c>
      <c r="AB269" s="141">
        <v>7000</v>
      </c>
      <c r="AC269" s="143">
        <v>9000</v>
      </c>
      <c r="AD269" s="141">
        <v>8000</v>
      </c>
      <c r="AE269" s="143">
        <v>13000</v>
      </c>
      <c r="AF269" s="141">
        <v>10000</v>
      </c>
      <c r="AG269" s="143">
        <v>17000</v>
      </c>
      <c r="AH269" s="141">
        <v>7000</v>
      </c>
      <c r="AI269" s="143">
        <v>8500</v>
      </c>
      <c r="AJ269" s="141">
        <v>8000</v>
      </c>
      <c r="AK269" s="143">
        <v>9500</v>
      </c>
      <c r="AL269" s="141">
        <v>8500</v>
      </c>
      <c r="AM269" s="143">
        <v>12000</v>
      </c>
    </row>
    <row r="270" spans="1:39" x14ac:dyDescent="0.25">
      <c r="A270" s="747"/>
      <c r="B270" s="187" t="s">
        <v>416</v>
      </c>
      <c r="C270" s="357" t="s">
        <v>11</v>
      </c>
      <c r="D270" s="185">
        <f t="shared" ref="D270:D275" si="68">I270</f>
        <v>8750</v>
      </c>
      <c r="F270" s="68">
        <f t="shared" si="64"/>
        <v>18</v>
      </c>
      <c r="G270" s="33">
        <f t="shared" si="65"/>
        <v>4500</v>
      </c>
      <c r="H270" s="33">
        <f t="shared" si="66"/>
        <v>5000</v>
      </c>
      <c r="I270" s="233">
        <f t="shared" si="67"/>
        <v>8750</v>
      </c>
      <c r="J270" s="33" t="s">
        <v>93</v>
      </c>
      <c r="K270" s="37" t="s">
        <v>93</v>
      </c>
      <c r="L270" s="33" t="s">
        <v>93</v>
      </c>
      <c r="M270" s="37" t="s">
        <v>93</v>
      </c>
      <c r="N270" s="33" t="s">
        <v>93</v>
      </c>
      <c r="O270" s="38" t="s">
        <v>93</v>
      </c>
      <c r="P270" s="33" t="s">
        <v>93</v>
      </c>
      <c r="Q270" s="37" t="s">
        <v>93</v>
      </c>
      <c r="R270" s="33" t="s">
        <v>93</v>
      </c>
      <c r="S270" s="37" t="s">
        <v>93</v>
      </c>
      <c r="T270" s="33" t="s">
        <v>93</v>
      </c>
      <c r="U270" s="38" t="s">
        <v>93</v>
      </c>
      <c r="V270" s="4">
        <v>4000</v>
      </c>
      <c r="W270" s="6">
        <v>5000</v>
      </c>
      <c r="X270" s="4">
        <v>4500</v>
      </c>
      <c r="Y270" s="6">
        <v>5500</v>
      </c>
      <c r="Z270" s="4">
        <v>4500</v>
      </c>
      <c r="AA270" s="6">
        <v>13000</v>
      </c>
      <c r="AB270" s="4">
        <v>4000</v>
      </c>
      <c r="AC270" s="6">
        <v>5000</v>
      </c>
      <c r="AD270" s="4">
        <v>4500</v>
      </c>
      <c r="AE270" s="6">
        <v>5500</v>
      </c>
      <c r="AF270" s="4">
        <v>4500</v>
      </c>
      <c r="AG270" s="6">
        <v>13000</v>
      </c>
      <c r="AH270" s="4">
        <v>4000</v>
      </c>
      <c r="AI270" s="6">
        <v>5000</v>
      </c>
      <c r="AJ270" s="4">
        <v>4500</v>
      </c>
      <c r="AK270" s="6">
        <v>5500</v>
      </c>
      <c r="AL270" s="4">
        <v>4500</v>
      </c>
      <c r="AM270" s="6">
        <v>13000</v>
      </c>
    </row>
    <row r="271" spans="1:39" x14ac:dyDescent="0.25">
      <c r="A271" s="747"/>
      <c r="B271" s="188" t="s">
        <v>417</v>
      </c>
      <c r="C271" s="360" t="s">
        <v>583</v>
      </c>
      <c r="D271" s="184">
        <f t="shared" si="68"/>
        <v>12916.666666666666</v>
      </c>
      <c r="F271" s="137">
        <f t="shared" si="64"/>
        <v>18</v>
      </c>
      <c r="G271" s="138">
        <f t="shared" si="65"/>
        <v>7750</v>
      </c>
      <c r="H271" s="138">
        <f t="shared" si="66"/>
        <v>9250</v>
      </c>
      <c r="I271" s="230">
        <f t="shared" si="67"/>
        <v>12916.666666666666</v>
      </c>
      <c r="J271" s="138" t="s">
        <v>93</v>
      </c>
      <c r="K271" s="139" t="s">
        <v>93</v>
      </c>
      <c r="L271" s="138" t="s">
        <v>93</v>
      </c>
      <c r="M271" s="139" t="s">
        <v>93</v>
      </c>
      <c r="N271" s="138" t="s">
        <v>93</v>
      </c>
      <c r="O271" s="140" t="s">
        <v>93</v>
      </c>
      <c r="P271" s="138" t="s">
        <v>93</v>
      </c>
      <c r="Q271" s="139" t="s">
        <v>93</v>
      </c>
      <c r="R271" s="138" t="s">
        <v>93</v>
      </c>
      <c r="S271" s="139" t="s">
        <v>93</v>
      </c>
      <c r="T271" s="138" t="s">
        <v>93</v>
      </c>
      <c r="U271" s="140" t="s">
        <v>93</v>
      </c>
      <c r="V271" s="141">
        <v>7000</v>
      </c>
      <c r="W271" s="143">
        <v>8500</v>
      </c>
      <c r="X271" s="141">
        <v>8000</v>
      </c>
      <c r="Y271" s="143">
        <v>11000</v>
      </c>
      <c r="Z271" s="141">
        <v>8500</v>
      </c>
      <c r="AA271" s="143">
        <v>18000</v>
      </c>
      <c r="AB271" s="141">
        <v>7000</v>
      </c>
      <c r="AC271" s="143">
        <v>8500</v>
      </c>
      <c r="AD271" s="141">
        <v>8000</v>
      </c>
      <c r="AE271" s="143">
        <v>11000</v>
      </c>
      <c r="AF271" s="141">
        <v>8500</v>
      </c>
      <c r="AG271" s="143">
        <v>18000</v>
      </c>
      <c r="AH271" s="141">
        <v>7000</v>
      </c>
      <c r="AI271" s="143">
        <v>8500</v>
      </c>
      <c r="AJ271" s="141">
        <v>8000</v>
      </c>
      <c r="AK271" s="143">
        <v>9500</v>
      </c>
      <c r="AL271" s="141">
        <v>8500</v>
      </c>
      <c r="AM271" s="143">
        <v>16000</v>
      </c>
    </row>
    <row r="272" spans="1:39" x14ac:dyDescent="0.25">
      <c r="A272" s="747"/>
      <c r="B272" s="187" t="s">
        <v>418</v>
      </c>
      <c r="C272" s="357" t="s">
        <v>11</v>
      </c>
      <c r="D272" s="185">
        <f t="shared" si="68"/>
        <v>10750</v>
      </c>
      <c r="F272" s="68">
        <f t="shared" si="64"/>
        <v>18</v>
      </c>
      <c r="G272" s="33">
        <f t="shared" si="65"/>
        <v>6166.666666666667</v>
      </c>
      <c r="H272" s="33">
        <f t="shared" si="66"/>
        <v>7500</v>
      </c>
      <c r="I272" s="233">
        <f t="shared" si="67"/>
        <v>10750</v>
      </c>
      <c r="J272" s="33" t="s">
        <v>93</v>
      </c>
      <c r="K272" s="37" t="s">
        <v>93</v>
      </c>
      <c r="L272" s="33" t="s">
        <v>93</v>
      </c>
      <c r="M272" s="37" t="s">
        <v>93</v>
      </c>
      <c r="N272" s="33" t="s">
        <v>93</v>
      </c>
      <c r="O272" s="38" t="s">
        <v>93</v>
      </c>
      <c r="P272" s="33" t="s">
        <v>93</v>
      </c>
      <c r="Q272" s="37" t="s">
        <v>93</v>
      </c>
      <c r="R272" s="33" t="s">
        <v>93</v>
      </c>
      <c r="S272" s="37" t="s">
        <v>93</v>
      </c>
      <c r="T272" s="33" t="s">
        <v>93</v>
      </c>
      <c r="U272" s="38" t="s">
        <v>93</v>
      </c>
      <c r="V272" s="4">
        <v>5000</v>
      </c>
      <c r="W272" s="6">
        <v>7000</v>
      </c>
      <c r="X272" s="4">
        <v>7000</v>
      </c>
      <c r="Y272" s="6">
        <v>8000</v>
      </c>
      <c r="Z272" s="4">
        <v>7500</v>
      </c>
      <c r="AA272" s="6">
        <v>14000</v>
      </c>
      <c r="AB272" s="4">
        <v>5000</v>
      </c>
      <c r="AC272" s="6">
        <v>7000</v>
      </c>
      <c r="AD272" s="4">
        <v>7000</v>
      </c>
      <c r="AE272" s="6">
        <v>8000</v>
      </c>
      <c r="AF272" s="4">
        <v>7500</v>
      </c>
      <c r="AG272" s="6">
        <v>14000</v>
      </c>
      <c r="AH272" s="4">
        <v>6000</v>
      </c>
      <c r="AI272" s="6">
        <v>7000</v>
      </c>
      <c r="AJ272" s="4">
        <v>7000</v>
      </c>
      <c r="AK272" s="6">
        <v>8000</v>
      </c>
      <c r="AL272" s="4">
        <v>7500</v>
      </c>
      <c r="AM272" s="6">
        <v>14000</v>
      </c>
    </row>
    <row r="273" spans="1:39" x14ac:dyDescent="0.25">
      <c r="A273" s="747"/>
      <c r="B273" s="188" t="s">
        <v>419</v>
      </c>
      <c r="C273" s="360" t="s">
        <v>582</v>
      </c>
      <c r="D273" s="184">
        <f t="shared" si="68"/>
        <v>9083.3333333333339</v>
      </c>
      <c r="F273" s="137">
        <f t="shared" si="64"/>
        <v>18</v>
      </c>
      <c r="G273" s="138">
        <f t="shared" si="65"/>
        <v>5666.666666666667</v>
      </c>
      <c r="H273" s="138">
        <f t="shared" si="66"/>
        <v>6916.666666666667</v>
      </c>
      <c r="I273" s="230">
        <f t="shared" si="67"/>
        <v>9083.3333333333339</v>
      </c>
      <c r="J273" s="138" t="s">
        <v>93</v>
      </c>
      <c r="K273" s="139" t="s">
        <v>93</v>
      </c>
      <c r="L273" s="138" t="s">
        <v>93</v>
      </c>
      <c r="M273" s="139" t="s">
        <v>93</v>
      </c>
      <c r="N273" s="138" t="s">
        <v>93</v>
      </c>
      <c r="O273" s="140" t="s">
        <v>93</v>
      </c>
      <c r="P273" s="138" t="s">
        <v>93</v>
      </c>
      <c r="Q273" s="139" t="s">
        <v>93</v>
      </c>
      <c r="R273" s="138" t="s">
        <v>93</v>
      </c>
      <c r="S273" s="139" t="s">
        <v>93</v>
      </c>
      <c r="T273" s="138" t="s">
        <v>93</v>
      </c>
      <c r="U273" s="140" t="s">
        <v>93</v>
      </c>
      <c r="V273" s="141">
        <v>5000</v>
      </c>
      <c r="W273" s="143">
        <v>7000</v>
      </c>
      <c r="X273" s="141">
        <v>5000</v>
      </c>
      <c r="Y273" s="143">
        <v>10000</v>
      </c>
      <c r="Z273" s="141">
        <v>6000</v>
      </c>
      <c r="AA273" s="143">
        <v>13000</v>
      </c>
      <c r="AB273" s="141">
        <v>5000</v>
      </c>
      <c r="AC273" s="143">
        <v>7000</v>
      </c>
      <c r="AD273" s="141">
        <v>5000</v>
      </c>
      <c r="AE273" s="143">
        <v>10000</v>
      </c>
      <c r="AF273" s="141">
        <v>6000</v>
      </c>
      <c r="AG273" s="143">
        <v>13000</v>
      </c>
      <c r="AH273" s="141">
        <v>4500</v>
      </c>
      <c r="AI273" s="143">
        <v>5500</v>
      </c>
      <c r="AJ273" s="141">
        <v>5000</v>
      </c>
      <c r="AK273" s="143">
        <v>6500</v>
      </c>
      <c r="AL273" s="141">
        <v>5500</v>
      </c>
      <c r="AM273" s="143">
        <v>11000</v>
      </c>
    </row>
    <row r="274" spans="1:39" x14ac:dyDescent="0.25">
      <c r="A274" s="747"/>
      <c r="B274" s="187" t="s">
        <v>420</v>
      </c>
      <c r="C274" s="357" t="s">
        <v>11</v>
      </c>
      <c r="D274" s="185">
        <f t="shared" si="68"/>
        <v>10500</v>
      </c>
      <c r="F274" s="68">
        <f t="shared" si="64"/>
        <v>18</v>
      </c>
      <c r="G274" s="33">
        <f t="shared" si="65"/>
        <v>5833.333333333333</v>
      </c>
      <c r="H274" s="33">
        <f t="shared" si="66"/>
        <v>7250</v>
      </c>
      <c r="I274" s="233">
        <f t="shared" si="67"/>
        <v>10500</v>
      </c>
      <c r="J274" s="33" t="s">
        <v>93</v>
      </c>
      <c r="K274" s="37" t="s">
        <v>93</v>
      </c>
      <c r="L274" s="33" t="s">
        <v>93</v>
      </c>
      <c r="M274" s="37" t="s">
        <v>93</v>
      </c>
      <c r="N274" s="33" t="s">
        <v>93</v>
      </c>
      <c r="O274" s="38" t="s">
        <v>93</v>
      </c>
      <c r="P274" s="33" t="s">
        <v>93</v>
      </c>
      <c r="Q274" s="37" t="s">
        <v>93</v>
      </c>
      <c r="R274" s="33" t="s">
        <v>93</v>
      </c>
      <c r="S274" s="37" t="s">
        <v>93</v>
      </c>
      <c r="T274" s="33" t="s">
        <v>93</v>
      </c>
      <c r="U274" s="38" t="s">
        <v>93</v>
      </c>
      <c r="V274" s="4">
        <v>5000</v>
      </c>
      <c r="W274" s="6">
        <v>7000</v>
      </c>
      <c r="X274" s="4">
        <v>5500</v>
      </c>
      <c r="Y274" s="6">
        <v>10000</v>
      </c>
      <c r="Z274" s="4">
        <v>6500</v>
      </c>
      <c r="AA274" s="6">
        <v>17000</v>
      </c>
      <c r="AB274" s="4">
        <v>5000</v>
      </c>
      <c r="AC274" s="6">
        <v>7000</v>
      </c>
      <c r="AD274" s="4">
        <v>5500</v>
      </c>
      <c r="AE274" s="6">
        <v>10000</v>
      </c>
      <c r="AF274" s="4">
        <v>6500</v>
      </c>
      <c r="AG274" s="6">
        <v>17000</v>
      </c>
      <c r="AH274" s="4">
        <v>5000</v>
      </c>
      <c r="AI274" s="6">
        <v>6000</v>
      </c>
      <c r="AJ274" s="4">
        <v>5500</v>
      </c>
      <c r="AK274" s="6">
        <v>7000</v>
      </c>
      <c r="AL274" s="4">
        <v>6000</v>
      </c>
      <c r="AM274" s="6">
        <v>10000</v>
      </c>
    </row>
    <row r="275" spans="1:39" ht="15.75" thickBot="1" x14ac:dyDescent="0.3">
      <c r="A275" s="748"/>
      <c r="B275" s="264" t="s">
        <v>161</v>
      </c>
      <c r="C275" s="362" t="s">
        <v>11</v>
      </c>
      <c r="D275" s="186">
        <f t="shared" si="68"/>
        <v>18833.333333333332</v>
      </c>
      <c r="F275" s="137">
        <f t="shared" si="64"/>
        <v>18</v>
      </c>
      <c r="G275" s="138">
        <f t="shared" si="65"/>
        <v>14666.666666666666</v>
      </c>
      <c r="H275" s="138">
        <f t="shared" si="66"/>
        <v>16083.333333333334</v>
      </c>
      <c r="I275" s="230">
        <f t="shared" si="67"/>
        <v>18833.333333333332</v>
      </c>
      <c r="J275" s="138" t="s">
        <v>93</v>
      </c>
      <c r="K275" s="139" t="s">
        <v>93</v>
      </c>
      <c r="L275" s="138" t="s">
        <v>93</v>
      </c>
      <c r="M275" s="139" t="s">
        <v>93</v>
      </c>
      <c r="N275" s="138" t="s">
        <v>93</v>
      </c>
      <c r="O275" s="140" t="s">
        <v>93</v>
      </c>
      <c r="P275" s="138" t="s">
        <v>93</v>
      </c>
      <c r="Q275" s="139" t="s">
        <v>93</v>
      </c>
      <c r="R275" s="138" t="s">
        <v>93</v>
      </c>
      <c r="S275" s="139" t="s">
        <v>93</v>
      </c>
      <c r="T275" s="138" t="s">
        <v>93</v>
      </c>
      <c r="U275" s="140" t="s">
        <v>93</v>
      </c>
      <c r="V275" s="141">
        <v>14000</v>
      </c>
      <c r="W275" s="143">
        <v>16000</v>
      </c>
      <c r="X275" s="141">
        <v>15000</v>
      </c>
      <c r="Y275" s="143">
        <v>18000</v>
      </c>
      <c r="Z275" s="141">
        <v>17000</v>
      </c>
      <c r="AA275" s="143">
        <v>23000</v>
      </c>
      <c r="AB275" s="141">
        <v>14000</v>
      </c>
      <c r="AC275" s="143">
        <v>16000</v>
      </c>
      <c r="AD275" s="141">
        <v>15000</v>
      </c>
      <c r="AE275" s="143">
        <v>18000</v>
      </c>
      <c r="AF275" s="141">
        <v>17000</v>
      </c>
      <c r="AG275" s="143">
        <v>23000</v>
      </c>
      <c r="AH275" s="141">
        <v>13000</v>
      </c>
      <c r="AI275" s="143">
        <v>15000</v>
      </c>
      <c r="AJ275" s="141">
        <v>14000</v>
      </c>
      <c r="AK275" s="143">
        <v>16500</v>
      </c>
      <c r="AL275" s="141">
        <v>15500</v>
      </c>
      <c r="AM275" s="143">
        <v>17500</v>
      </c>
    </row>
    <row r="276" spans="1:39" x14ac:dyDescent="0.25">
      <c r="A276" s="746" t="s">
        <v>421</v>
      </c>
      <c r="B276" s="187" t="s">
        <v>422</v>
      </c>
      <c r="C276" s="77" t="s">
        <v>11</v>
      </c>
      <c r="D276" s="185">
        <f t="shared" si="63"/>
        <v>12600</v>
      </c>
      <c r="F276" s="66">
        <f t="shared" si="64"/>
        <v>30</v>
      </c>
      <c r="G276" s="32">
        <f t="shared" si="65"/>
        <v>8950</v>
      </c>
      <c r="H276" s="32">
        <f t="shared" si="66"/>
        <v>9300</v>
      </c>
      <c r="I276" s="229">
        <f t="shared" si="67"/>
        <v>12600</v>
      </c>
      <c r="J276" s="114">
        <v>7000</v>
      </c>
      <c r="K276" s="115">
        <v>10000</v>
      </c>
      <c r="L276" s="114">
        <v>7000</v>
      </c>
      <c r="M276" s="115">
        <v>1000</v>
      </c>
      <c r="N276" s="114">
        <v>7000</v>
      </c>
      <c r="O276" s="116">
        <v>15000</v>
      </c>
      <c r="P276" s="114">
        <v>4000</v>
      </c>
      <c r="Q276" s="115">
        <v>5500</v>
      </c>
      <c r="R276" s="114">
        <v>4500</v>
      </c>
      <c r="S276" s="115">
        <v>5500</v>
      </c>
      <c r="T276" s="114">
        <v>5000</v>
      </c>
      <c r="U276" s="116">
        <v>11000</v>
      </c>
      <c r="V276" s="114">
        <v>12000</v>
      </c>
      <c r="W276" s="116">
        <v>15000</v>
      </c>
      <c r="X276" s="114">
        <v>15500</v>
      </c>
      <c r="Y276" s="116">
        <v>17000</v>
      </c>
      <c r="Z276" s="114">
        <v>17000</v>
      </c>
      <c r="AA276" s="116">
        <v>19000</v>
      </c>
      <c r="AB276" s="114">
        <v>12000</v>
      </c>
      <c r="AC276" s="116">
        <v>15000</v>
      </c>
      <c r="AD276" s="114">
        <v>15500</v>
      </c>
      <c r="AE276" s="116">
        <v>17000</v>
      </c>
      <c r="AF276" s="114">
        <v>17000</v>
      </c>
      <c r="AG276" s="116">
        <v>19000</v>
      </c>
      <c r="AH276" s="114">
        <v>4000</v>
      </c>
      <c r="AI276" s="116">
        <v>5000</v>
      </c>
      <c r="AJ276" s="114">
        <v>4500</v>
      </c>
      <c r="AK276" s="116">
        <v>5500</v>
      </c>
      <c r="AL276" s="114">
        <v>5000</v>
      </c>
      <c r="AM276" s="116">
        <v>11000</v>
      </c>
    </row>
    <row r="277" spans="1:39" x14ac:dyDescent="0.25">
      <c r="A277" s="747"/>
      <c r="B277" s="188" t="s">
        <v>423</v>
      </c>
      <c r="C277" s="136" t="s">
        <v>11</v>
      </c>
      <c r="D277" s="184">
        <f t="shared" si="63"/>
        <v>12400</v>
      </c>
      <c r="F277" s="137">
        <f t="shared" si="64"/>
        <v>30</v>
      </c>
      <c r="G277" s="138">
        <f t="shared" si="65"/>
        <v>8200</v>
      </c>
      <c r="H277" s="138">
        <f t="shared" si="66"/>
        <v>9100</v>
      </c>
      <c r="I277" s="230">
        <f t="shared" si="67"/>
        <v>12400</v>
      </c>
      <c r="J277" s="141">
        <v>7000</v>
      </c>
      <c r="K277" s="142">
        <v>10000</v>
      </c>
      <c r="L277" s="141">
        <v>7000</v>
      </c>
      <c r="M277" s="142">
        <v>1000</v>
      </c>
      <c r="N277" s="141">
        <v>7000</v>
      </c>
      <c r="O277" s="143">
        <v>15000</v>
      </c>
      <c r="P277" s="141">
        <v>3500</v>
      </c>
      <c r="Q277" s="142">
        <v>5000</v>
      </c>
      <c r="R277" s="141">
        <v>4000</v>
      </c>
      <c r="S277" s="142">
        <v>5500</v>
      </c>
      <c r="T277" s="141">
        <v>4500</v>
      </c>
      <c r="U277" s="143">
        <v>10500</v>
      </c>
      <c r="V277" s="141">
        <v>11000</v>
      </c>
      <c r="W277" s="143">
        <v>13000</v>
      </c>
      <c r="X277" s="141">
        <v>15000</v>
      </c>
      <c r="Y277" s="143">
        <v>17000</v>
      </c>
      <c r="Z277" s="141">
        <v>17000</v>
      </c>
      <c r="AA277" s="143">
        <v>19000</v>
      </c>
      <c r="AB277" s="141">
        <v>11000</v>
      </c>
      <c r="AC277" s="143">
        <v>13000</v>
      </c>
      <c r="AD277" s="141">
        <v>15000</v>
      </c>
      <c r="AE277" s="143">
        <v>17000</v>
      </c>
      <c r="AF277" s="141">
        <v>17000</v>
      </c>
      <c r="AG277" s="143">
        <v>19000</v>
      </c>
      <c r="AH277" s="141">
        <v>3500</v>
      </c>
      <c r="AI277" s="143">
        <v>5000</v>
      </c>
      <c r="AJ277" s="141">
        <v>4000</v>
      </c>
      <c r="AK277" s="143">
        <v>5500</v>
      </c>
      <c r="AL277" s="141">
        <v>4500</v>
      </c>
      <c r="AM277" s="143">
        <v>10500</v>
      </c>
    </row>
    <row r="278" spans="1:39" x14ac:dyDescent="0.25">
      <c r="A278" s="747"/>
      <c r="B278" s="187" t="s">
        <v>424</v>
      </c>
      <c r="C278" s="77" t="s">
        <v>11</v>
      </c>
      <c r="D278" s="185">
        <f t="shared" si="63"/>
        <v>13800</v>
      </c>
      <c r="F278" s="68">
        <f t="shared" si="64"/>
        <v>30</v>
      </c>
      <c r="G278" s="33">
        <f t="shared" si="65"/>
        <v>9700</v>
      </c>
      <c r="H278" s="33">
        <f t="shared" si="66"/>
        <v>10200</v>
      </c>
      <c r="I278" s="233">
        <f t="shared" si="67"/>
        <v>13800</v>
      </c>
      <c r="J278" s="4">
        <v>7000</v>
      </c>
      <c r="K278" s="5">
        <v>10000</v>
      </c>
      <c r="L278" s="4">
        <v>7000</v>
      </c>
      <c r="M278" s="5">
        <v>1000</v>
      </c>
      <c r="N278" s="4">
        <v>7000</v>
      </c>
      <c r="O278" s="6">
        <v>15000</v>
      </c>
      <c r="P278" s="4">
        <v>6000</v>
      </c>
      <c r="Q278" s="5">
        <v>7000</v>
      </c>
      <c r="R278" s="4">
        <v>6500</v>
      </c>
      <c r="S278" s="5">
        <v>8000</v>
      </c>
      <c r="T278" s="4">
        <v>7500</v>
      </c>
      <c r="U278" s="6">
        <v>14500</v>
      </c>
      <c r="V278" s="4">
        <v>12000</v>
      </c>
      <c r="W278" s="6">
        <v>15000</v>
      </c>
      <c r="X278" s="4">
        <v>15500</v>
      </c>
      <c r="Y278" s="6">
        <v>17000</v>
      </c>
      <c r="Z278" s="4">
        <v>17000</v>
      </c>
      <c r="AA278" s="6">
        <v>19000</v>
      </c>
      <c r="AB278" s="4">
        <v>12000</v>
      </c>
      <c r="AC278" s="6">
        <v>15000</v>
      </c>
      <c r="AD278" s="4">
        <v>15500</v>
      </c>
      <c r="AE278" s="6">
        <v>17000</v>
      </c>
      <c r="AF278" s="4">
        <v>17000</v>
      </c>
      <c r="AG278" s="6">
        <v>19000</v>
      </c>
      <c r="AH278" s="4">
        <v>6000</v>
      </c>
      <c r="AI278" s="6">
        <v>7000</v>
      </c>
      <c r="AJ278" s="4">
        <v>6500</v>
      </c>
      <c r="AK278" s="6">
        <v>8000</v>
      </c>
      <c r="AL278" s="4">
        <v>7500</v>
      </c>
      <c r="AM278" s="6">
        <v>14500</v>
      </c>
    </row>
    <row r="279" spans="1:39" x14ac:dyDescent="0.25">
      <c r="A279" s="747"/>
      <c r="B279" s="188" t="s">
        <v>425</v>
      </c>
      <c r="C279" s="136" t="s">
        <v>11</v>
      </c>
      <c r="D279" s="184">
        <f t="shared" si="63"/>
        <v>14250</v>
      </c>
      <c r="F279" s="137">
        <f t="shared" si="64"/>
        <v>30</v>
      </c>
      <c r="G279" s="138">
        <f t="shared" si="65"/>
        <v>10000</v>
      </c>
      <c r="H279" s="138">
        <f t="shared" si="66"/>
        <v>11100</v>
      </c>
      <c r="I279" s="230">
        <f t="shared" si="67"/>
        <v>14250</v>
      </c>
      <c r="J279" s="141">
        <v>7000</v>
      </c>
      <c r="K279" s="142">
        <v>10000</v>
      </c>
      <c r="L279" s="141">
        <v>7000</v>
      </c>
      <c r="M279" s="142">
        <v>1000</v>
      </c>
      <c r="N279" s="141">
        <v>7000</v>
      </c>
      <c r="O279" s="143">
        <v>15000</v>
      </c>
      <c r="P279" s="141">
        <v>10000</v>
      </c>
      <c r="Q279" s="142">
        <v>12000</v>
      </c>
      <c r="R279" s="141">
        <v>11000</v>
      </c>
      <c r="S279" s="142">
        <v>13500</v>
      </c>
      <c r="T279" s="141">
        <v>12000</v>
      </c>
      <c r="U279" s="143">
        <v>16500</v>
      </c>
      <c r="V279" s="141">
        <v>11000</v>
      </c>
      <c r="W279" s="143">
        <v>13000</v>
      </c>
      <c r="X279" s="141">
        <v>15000</v>
      </c>
      <c r="Y279" s="143">
        <v>17000</v>
      </c>
      <c r="Z279" s="141">
        <v>17000</v>
      </c>
      <c r="AA279" s="143">
        <v>19000</v>
      </c>
      <c r="AB279" s="141">
        <v>11000</v>
      </c>
      <c r="AC279" s="143">
        <v>13000</v>
      </c>
      <c r="AD279" s="141">
        <v>15000</v>
      </c>
      <c r="AE279" s="143">
        <v>17000</v>
      </c>
      <c r="AF279" s="141">
        <v>17000</v>
      </c>
      <c r="AG279" s="143">
        <v>19000</v>
      </c>
      <c r="AH279" s="141">
        <v>6000</v>
      </c>
      <c r="AI279" s="143">
        <v>7000</v>
      </c>
      <c r="AJ279" s="141">
        <v>6500</v>
      </c>
      <c r="AK279" s="143">
        <v>8000</v>
      </c>
      <c r="AL279" s="141">
        <v>7500</v>
      </c>
      <c r="AM279" s="143">
        <v>12500</v>
      </c>
    </row>
    <row r="280" spans="1:39" ht="15.75" thickBot="1" x14ac:dyDescent="0.3">
      <c r="A280" s="748"/>
      <c r="B280" s="187" t="s">
        <v>426</v>
      </c>
      <c r="C280" s="77" t="s">
        <v>11</v>
      </c>
      <c r="D280" s="185">
        <f t="shared" ref="D280:D282" si="69">I280</f>
        <v>15833.333333333334</v>
      </c>
      <c r="F280" s="69">
        <f t="shared" si="64"/>
        <v>18</v>
      </c>
      <c r="G280" s="34">
        <f t="shared" si="65"/>
        <v>11000</v>
      </c>
      <c r="H280" s="34">
        <f t="shared" si="66"/>
        <v>12250</v>
      </c>
      <c r="I280" s="235">
        <f t="shared" si="67"/>
        <v>15833.333333333334</v>
      </c>
      <c r="J280" s="34" t="s">
        <v>93</v>
      </c>
      <c r="K280" s="39" t="s">
        <v>93</v>
      </c>
      <c r="L280" s="34" t="s">
        <v>93</v>
      </c>
      <c r="M280" s="39" t="s">
        <v>93</v>
      </c>
      <c r="N280" s="34" t="s">
        <v>93</v>
      </c>
      <c r="O280" s="40" t="s">
        <v>93</v>
      </c>
      <c r="P280" s="34" t="s">
        <v>93</v>
      </c>
      <c r="Q280" s="39" t="s">
        <v>93</v>
      </c>
      <c r="R280" s="34" t="s">
        <v>93</v>
      </c>
      <c r="S280" s="39" t="s">
        <v>93</v>
      </c>
      <c r="T280" s="34" t="s">
        <v>93</v>
      </c>
      <c r="U280" s="40" t="s">
        <v>93</v>
      </c>
      <c r="V280" s="7">
        <v>10000</v>
      </c>
      <c r="W280" s="9">
        <v>12000</v>
      </c>
      <c r="X280" s="7">
        <v>11000</v>
      </c>
      <c r="Y280" s="9">
        <v>13500</v>
      </c>
      <c r="Z280" s="7">
        <v>12000</v>
      </c>
      <c r="AA280" s="9">
        <v>16500</v>
      </c>
      <c r="AB280" s="7">
        <v>10000</v>
      </c>
      <c r="AC280" s="9">
        <v>12000</v>
      </c>
      <c r="AD280" s="7">
        <v>11000</v>
      </c>
      <c r="AE280" s="9">
        <v>13500</v>
      </c>
      <c r="AF280" s="7">
        <v>17000</v>
      </c>
      <c r="AG280" s="9">
        <v>21000</v>
      </c>
      <c r="AH280" s="7">
        <v>10000</v>
      </c>
      <c r="AI280" s="9">
        <v>12000</v>
      </c>
      <c r="AJ280" s="7">
        <v>11000</v>
      </c>
      <c r="AK280" s="9">
        <v>13500</v>
      </c>
      <c r="AL280" s="7">
        <v>12000</v>
      </c>
      <c r="AM280" s="9">
        <v>16500</v>
      </c>
    </row>
    <row r="281" spans="1:39" x14ac:dyDescent="0.25">
      <c r="A281" s="746" t="s">
        <v>427</v>
      </c>
      <c r="B281" s="488" t="s">
        <v>428</v>
      </c>
      <c r="C281" s="210" t="s">
        <v>567</v>
      </c>
      <c r="D281" s="239">
        <f t="shared" si="69"/>
        <v>6900</v>
      </c>
      <c r="F281" s="137">
        <f t="shared" ref="F281:F282" si="70">COUNT(J281:AM281)</f>
        <v>30</v>
      </c>
      <c r="G281" s="138">
        <f t="shared" ref="G281:G282" si="71">AVERAGE(J281,K281,P281,Q281,V281,W281,AB281,AC281,AH281,AI281)</f>
        <v>4600</v>
      </c>
      <c r="H281" s="138">
        <f t="shared" ref="H281:H282" si="72">AVERAGE(L281,M281,R281,S281,X281,Y281,AD281,AE281,AJ281,AK281)</f>
        <v>5200</v>
      </c>
      <c r="I281" s="230">
        <f t="shared" ref="I281:I282" si="73">AVERAGE(N281,O281,T281,U281,Z281,AA281,AF281,AG281,AL281,AM281)</f>
        <v>6900</v>
      </c>
      <c r="J281" s="141">
        <v>5000</v>
      </c>
      <c r="K281" s="142">
        <v>7000</v>
      </c>
      <c r="L281" s="141">
        <v>5000</v>
      </c>
      <c r="M281" s="142">
        <v>7000</v>
      </c>
      <c r="N281" s="141">
        <v>4000</v>
      </c>
      <c r="O281" s="143">
        <v>8000</v>
      </c>
      <c r="P281" s="141">
        <v>3000</v>
      </c>
      <c r="Q281" s="142">
        <v>4000</v>
      </c>
      <c r="R281" s="141">
        <v>3500</v>
      </c>
      <c r="S281" s="142">
        <v>4500</v>
      </c>
      <c r="T281" s="141">
        <v>4000</v>
      </c>
      <c r="U281" s="143">
        <v>5500</v>
      </c>
      <c r="V281" s="141">
        <v>4000</v>
      </c>
      <c r="W281" s="143">
        <v>6000</v>
      </c>
      <c r="X281" s="141">
        <v>4000</v>
      </c>
      <c r="Y281" s="143">
        <v>8000</v>
      </c>
      <c r="Z281" s="141">
        <v>8000</v>
      </c>
      <c r="AA281" s="143">
        <v>11000</v>
      </c>
      <c r="AB281" s="141">
        <v>4000</v>
      </c>
      <c r="AC281" s="143">
        <v>6000</v>
      </c>
      <c r="AD281" s="141">
        <v>4000</v>
      </c>
      <c r="AE281" s="143">
        <v>8000</v>
      </c>
      <c r="AF281" s="141">
        <v>8000</v>
      </c>
      <c r="AG281" s="143">
        <v>11000</v>
      </c>
      <c r="AH281" s="141">
        <v>3000</v>
      </c>
      <c r="AI281" s="143">
        <v>4000</v>
      </c>
      <c r="AJ281" s="141">
        <v>3500</v>
      </c>
      <c r="AK281" s="143">
        <v>4500</v>
      </c>
      <c r="AL281" s="141">
        <v>4000</v>
      </c>
      <c r="AM281" s="143">
        <v>5500</v>
      </c>
    </row>
    <row r="282" spans="1:39" x14ac:dyDescent="0.25">
      <c r="A282" s="747"/>
      <c r="B282" s="265" t="s">
        <v>428</v>
      </c>
      <c r="C282" s="137" t="s">
        <v>573</v>
      </c>
      <c r="D282" s="184">
        <f t="shared" si="69"/>
        <v>6900</v>
      </c>
      <c r="F282" s="137">
        <f t="shared" si="70"/>
        <v>30</v>
      </c>
      <c r="G282" s="138">
        <f t="shared" si="71"/>
        <v>4600</v>
      </c>
      <c r="H282" s="138">
        <f t="shared" si="72"/>
        <v>5200</v>
      </c>
      <c r="I282" s="230">
        <f t="shared" si="73"/>
        <v>6900</v>
      </c>
      <c r="J282" s="141">
        <v>5000</v>
      </c>
      <c r="K282" s="142">
        <v>7000</v>
      </c>
      <c r="L282" s="141">
        <v>5000</v>
      </c>
      <c r="M282" s="142">
        <v>7000</v>
      </c>
      <c r="N282" s="141">
        <v>4000</v>
      </c>
      <c r="O282" s="143">
        <v>8000</v>
      </c>
      <c r="P282" s="141">
        <v>3000</v>
      </c>
      <c r="Q282" s="142">
        <v>4000</v>
      </c>
      <c r="R282" s="141">
        <v>3500</v>
      </c>
      <c r="S282" s="142">
        <v>4500</v>
      </c>
      <c r="T282" s="141">
        <v>4000</v>
      </c>
      <c r="U282" s="143">
        <v>5500</v>
      </c>
      <c r="V282" s="141">
        <v>4000</v>
      </c>
      <c r="W282" s="143">
        <v>6000</v>
      </c>
      <c r="X282" s="141">
        <v>4000</v>
      </c>
      <c r="Y282" s="143">
        <v>8000</v>
      </c>
      <c r="Z282" s="141">
        <v>8000</v>
      </c>
      <c r="AA282" s="143">
        <v>11000</v>
      </c>
      <c r="AB282" s="141">
        <v>4000</v>
      </c>
      <c r="AC282" s="143">
        <v>6000</v>
      </c>
      <c r="AD282" s="141">
        <v>4000</v>
      </c>
      <c r="AE282" s="143">
        <v>8000</v>
      </c>
      <c r="AF282" s="141">
        <v>8000</v>
      </c>
      <c r="AG282" s="143">
        <v>11000</v>
      </c>
      <c r="AH282" s="141">
        <v>3000</v>
      </c>
      <c r="AI282" s="143">
        <v>4000</v>
      </c>
      <c r="AJ282" s="141">
        <v>3500</v>
      </c>
      <c r="AK282" s="143">
        <v>4500</v>
      </c>
      <c r="AL282" s="141">
        <v>4000</v>
      </c>
      <c r="AM282" s="143">
        <v>5500</v>
      </c>
    </row>
    <row r="283" spans="1:39" x14ac:dyDescent="0.25">
      <c r="A283" s="747"/>
      <c r="B283" s="265" t="s">
        <v>428</v>
      </c>
      <c r="C283" s="137" t="s">
        <v>585</v>
      </c>
      <c r="D283" s="184">
        <f t="shared" si="63"/>
        <v>6900</v>
      </c>
      <c r="F283" s="137">
        <f t="shared" si="64"/>
        <v>30</v>
      </c>
      <c r="G283" s="138">
        <f t="shared" si="65"/>
        <v>4600</v>
      </c>
      <c r="H283" s="138">
        <f t="shared" si="66"/>
        <v>5200</v>
      </c>
      <c r="I283" s="230">
        <f t="shared" si="67"/>
        <v>6900</v>
      </c>
      <c r="J283" s="141">
        <v>5000</v>
      </c>
      <c r="K283" s="142">
        <v>7000</v>
      </c>
      <c r="L283" s="141">
        <v>5000</v>
      </c>
      <c r="M283" s="142">
        <v>7000</v>
      </c>
      <c r="N283" s="141">
        <v>4000</v>
      </c>
      <c r="O283" s="143">
        <v>8000</v>
      </c>
      <c r="P283" s="141">
        <v>3000</v>
      </c>
      <c r="Q283" s="142">
        <v>4000</v>
      </c>
      <c r="R283" s="141">
        <v>3500</v>
      </c>
      <c r="S283" s="142">
        <v>4500</v>
      </c>
      <c r="T283" s="141">
        <v>4000</v>
      </c>
      <c r="U283" s="143">
        <v>5500</v>
      </c>
      <c r="V283" s="141">
        <v>4000</v>
      </c>
      <c r="W283" s="143">
        <v>6000</v>
      </c>
      <c r="X283" s="141">
        <v>4000</v>
      </c>
      <c r="Y283" s="143">
        <v>8000</v>
      </c>
      <c r="Z283" s="141">
        <v>8000</v>
      </c>
      <c r="AA283" s="143">
        <v>11000</v>
      </c>
      <c r="AB283" s="141">
        <v>4000</v>
      </c>
      <c r="AC283" s="143">
        <v>6000</v>
      </c>
      <c r="AD283" s="141">
        <v>4000</v>
      </c>
      <c r="AE283" s="143">
        <v>8000</v>
      </c>
      <c r="AF283" s="141">
        <v>8000</v>
      </c>
      <c r="AG283" s="143">
        <v>11000</v>
      </c>
      <c r="AH283" s="141">
        <v>3000</v>
      </c>
      <c r="AI283" s="143">
        <v>4000</v>
      </c>
      <c r="AJ283" s="141">
        <v>3500</v>
      </c>
      <c r="AK283" s="143">
        <v>4500</v>
      </c>
      <c r="AL283" s="141">
        <v>4000</v>
      </c>
      <c r="AM283" s="143">
        <v>5500</v>
      </c>
    </row>
    <row r="284" spans="1:39" x14ac:dyDescent="0.25">
      <c r="A284" s="747"/>
      <c r="B284" s="187" t="s">
        <v>429</v>
      </c>
      <c r="C284" s="270" t="s">
        <v>11</v>
      </c>
      <c r="D284" s="185">
        <f t="shared" si="63"/>
        <v>8800</v>
      </c>
      <c r="F284" s="68">
        <f t="shared" si="64"/>
        <v>30</v>
      </c>
      <c r="G284" s="33">
        <f t="shared" si="65"/>
        <v>6000</v>
      </c>
      <c r="H284" s="33">
        <f t="shared" si="66"/>
        <v>7400</v>
      </c>
      <c r="I284" s="233">
        <f t="shared" si="67"/>
        <v>8800</v>
      </c>
      <c r="J284" s="4">
        <v>4000</v>
      </c>
      <c r="K284" s="5">
        <v>6000</v>
      </c>
      <c r="L284" s="4">
        <v>4000</v>
      </c>
      <c r="M284" s="5">
        <v>6000</v>
      </c>
      <c r="N284" s="4">
        <v>4000</v>
      </c>
      <c r="O284" s="6">
        <v>7000</v>
      </c>
      <c r="P284" s="4">
        <v>3000</v>
      </c>
      <c r="Q284" s="5">
        <v>4000</v>
      </c>
      <c r="R284" s="4">
        <v>3500</v>
      </c>
      <c r="S284" s="5">
        <v>4500</v>
      </c>
      <c r="T284" s="4">
        <v>4000</v>
      </c>
      <c r="U284" s="6">
        <v>6500</v>
      </c>
      <c r="V284" s="4">
        <v>8000</v>
      </c>
      <c r="W284" s="6">
        <v>10000</v>
      </c>
      <c r="X284" s="4">
        <v>10000</v>
      </c>
      <c r="Y284" s="6">
        <v>14000</v>
      </c>
      <c r="Z284" s="4">
        <v>12000</v>
      </c>
      <c r="AA284" s="6">
        <v>16000</v>
      </c>
      <c r="AB284" s="4">
        <v>8000</v>
      </c>
      <c r="AC284" s="6">
        <v>10000</v>
      </c>
      <c r="AD284" s="4">
        <v>10000</v>
      </c>
      <c r="AE284" s="6">
        <v>14000</v>
      </c>
      <c r="AF284" s="4">
        <v>12000</v>
      </c>
      <c r="AG284" s="6">
        <v>16000</v>
      </c>
      <c r="AH284" s="4">
        <v>3000</v>
      </c>
      <c r="AI284" s="6">
        <v>4000</v>
      </c>
      <c r="AJ284" s="4">
        <v>3500</v>
      </c>
      <c r="AK284" s="6">
        <v>4500</v>
      </c>
      <c r="AL284" s="4">
        <v>4000</v>
      </c>
      <c r="AM284" s="6">
        <v>6500</v>
      </c>
    </row>
    <row r="285" spans="1:39" x14ac:dyDescent="0.25">
      <c r="A285" s="747"/>
      <c r="B285" s="188" t="s">
        <v>430</v>
      </c>
      <c r="C285" s="136" t="s">
        <v>11</v>
      </c>
      <c r="D285" s="184">
        <f t="shared" ref="D285:D307" si="74">I285</f>
        <v>12500</v>
      </c>
      <c r="F285" s="137">
        <f t="shared" si="64"/>
        <v>30</v>
      </c>
      <c r="G285" s="138">
        <f t="shared" si="65"/>
        <v>9900</v>
      </c>
      <c r="H285" s="138">
        <f t="shared" si="66"/>
        <v>10900</v>
      </c>
      <c r="I285" s="230">
        <f t="shared" si="67"/>
        <v>12500</v>
      </c>
      <c r="J285" s="141">
        <v>10500</v>
      </c>
      <c r="K285" s="142">
        <v>12500</v>
      </c>
      <c r="L285" s="141">
        <v>10500</v>
      </c>
      <c r="M285" s="142">
        <v>12500</v>
      </c>
      <c r="N285" s="141">
        <v>10500</v>
      </c>
      <c r="O285" s="143">
        <v>14500</v>
      </c>
      <c r="P285" s="141">
        <v>8500</v>
      </c>
      <c r="Q285" s="142">
        <v>10500</v>
      </c>
      <c r="R285" s="141">
        <v>9500</v>
      </c>
      <c r="S285" s="142">
        <v>12000</v>
      </c>
      <c r="T285" s="141">
        <v>10500</v>
      </c>
      <c r="U285" s="143">
        <v>14500</v>
      </c>
      <c r="V285" s="141">
        <v>8500</v>
      </c>
      <c r="W285" s="143">
        <v>10500</v>
      </c>
      <c r="X285" s="141">
        <v>9500</v>
      </c>
      <c r="Y285" s="143">
        <v>12000</v>
      </c>
      <c r="Z285" s="141">
        <v>10500</v>
      </c>
      <c r="AA285" s="143">
        <v>14500</v>
      </c>
      <c r="AB285" s="141">
        <v>8500</v>
      </c>
      <c r="AC285" s="143">
        <v>10500</v>
      </c>
      <c r="AD285" s="141">
        <v>9500</v>
      </c>
      <c r="AE285" s="143">
        <v>12000</v>
      </c>
      <c r="AF285" s="141">
        <v>10500</v>
      </c>
      <c r="AG285" s="143">
        <v>14500</v>
      </c>
      <c r="AH285" s="141">
        <v>8500</v>
      </c>
      <c r="AI285" s="143">
        <v>10500</v>
      </c>
      <c r="AJ285" s="141">
        <v>9500</v>
      </c>
      <c r="AK285" s="143">
        <v>12000</v>
      </c>
      <c r="AL285" s="141">
        <v>10500</v>
      </c>
      <c r="AM285" s="143">
        <v>14500</v>
      </c>
    </row>
    <row r="286" spans="1:39" x14ac:dyDescent="0.25">
      <c r="A286" s="747"/>
      <c r="B286" s="187" t="s">
        <v>431</v>
      </c>
      <c r="C286" s="270" t="s">
        <v>564</v>
      </c>
      <c r="D286" s="185">
        <f t="shared" si="74"/>
        <v>12500</v>
      </c>
      <c r="F286" s="68">
        <f t="shared" si="64"/>
        <v>30</v>
      </c>
      <c r="G286" s="33">
        <f t="shared" si="65"/>
        <v>10150</v>
      </c>
      <c r="H286" s="33">
        <f t="shared" si="66"/>
        <v>11150</v>
      </c>
      <c r="I286" s="233">
        <f t="shared" si="67"/>
        <v>12500</v>
      </c>
      <c r="J286" s="4">
        <v>11000</v>
      </c>
      <c r="K286" s="5">
        <v>12500</v>
      </c>
      <c r="L286" s="4">
        <v>11000</v>
      </c>
      <c r="M286" s="5">
        <v>12500</v>
      </c>
      <c r="N286" s="4">
        <v>10500</v>
      </c>
      <c r="O286" s="6">
        <v>14500</v>
      </c>
      <c r="P286" s="4">
        <v>9000</v>
      </c>
      <c r="Q286" s="5">
        <v>10500</v>
      </c>
      <c r="R286" s="4">
        <v>10000</v>
      </c>
      <c r="S286" s="5">
        <v>12000</v>
      </c>
      <c r="T286" s="4">
        <v>10500</v>
      </c>
      <c r="U286" s="6">
        <v>14500</v>
      </c>
      <c r="V286" s="4">
        <v>9000</v>
      </c>
      <c r="W286" s="6">
        <v>10500</v>
      </c>
      <c r="X286" s="4">
        <v>10000</v>
      </c>
      <c r="Y286" s="6">
        <v>12000</v>
      </c>
      <c r="Z286" s="4">
        <v>10500</v>
      </c>
      <c r="AA286" s="6">
        <v>14500</v>
      </c>
      <c r="AB286" s="4">
        <v>9000</v>
      </c>
      <c r="AC286" s="6">
        <v>10500</v>
      </c>
      <c r="AD286" s="4">
        <v>10000</v>
      </c>
      <c r="AE286" s="6">
        <v>12000</v>
      </c>
      <c r="AF286" s="4">
        <v>10500</v>
      </c>
      <c r="AG286" s="6">
        <v>14500</v>
      </c>
      <c r="AH286" s="4">
        <v>9000</v>
      </c>
      <c r="AI286" s="6">
        <v>10500</v>
      </c>
      <c r="AJ286" s="4">
        <v>10000</v>
      </c>
      <c r="AK286" s="6">
        <v>12000</v>
      </c>
      <c r="AL286" s="4">
        <v>10500</v>
      </c>
      <c r="AM286" s="6">
        <v>14500</v>
      </c>
    </row>
    <row r="287" spans="1:39" x14ac:dyDescent="0.25">
      <c r="A287" s="747"/>
      <c r="B287" s="188" t="s">
        <v>432</v>
      </c>
      <c r="C287" s="271" t="s">
        <v>568</v>
      </c>
      <c r="D287" s="184">
        <f t="shared" si="74"/>
        <v>18500</v>
      </c>
      <c r="F287" s="137">
        <f t="shared" si="64"/>
        <v>30</v>
      </c>
      <c r="G287" s="138">
        <f t="shared" si="65"/>
        <v>14650</v>
      </c>
      <c r="H287" s="138">
        <f t="shared" si="66"/>
        <v>15150</v>
      </c>
      <c r="I287" s="230">
        <f t="shared" si="67"/>
        <v>18500</v>
      </c>
      <c r="J287" s="141">
        <v>14500</v>
      </c>
      <c r="K287" s="142">
        <v>17000</v>
      </c>
      <c r="L287" s="141">
        <v>14500</v>
      </c>
      <c r="M287" s="142">
        <v>17000</v>
      </c>
      <c r="N287" s="141">
        <v>15000</v>
      </c>
      <c r="O287" s="143">
        <v>22000</v>
      </c>
      <c r="P287" s="141">
        <v>12500</v>
      </c>
      <c r="Q287" s="142">
        <v>15000</v>
      </c>
      <c r="R287" s="141">
        <v>13000</v>
      </c>
      <c r="S287" s="142">
        <v>17000</v>
      </c>
      <c r="T287" s="141">
        <v>15000</v>
      </c>
      <c r="U287" s="143">
        <v>22000</v>
      </c>
      <c r="V287" s="141">
        <v>14000</v>
      </c>
      <c r="W287" s="143">
        <v>16000</v>
      </c>
      <c r="X287" s="141">
        <v>13000</v>
      </c>
      <c r="Y287" s="143">
        <v>17000</v>
      </c>
      <c r="Z287" s="141">
        <v>15000</v>
      </c>
      <c r="AA287" s="143">
        <v>22000</v>
      </c>
      <c r="AB287" s="141">
        <v>14000</v>
      </c>
      <c r="AC287" s="143">
        <v>16000</v>
      </c>
      <c r="AD287" s="141">
        <v>13000</v>
      </c>
      <c r="AE287" s="143">
        <v>17000</v>
      </c>
      <c r="AF287" s="141">
        <v>15000</v>
      </c>
      <c r="AG287" s="143">
        <v>22000</v>
      </c>
      <c r="AH287" s="141">
        <v>12500</v>
      </c>
      <c r="AI287" s="143">
        <v>15000</v>
      </c>
      <c r="AJ287" s="141">
        <v>13000</v>
      </c>
      <c r="AK287" s="143">
        <v>17000</v>
      </c>
      <c r="AL287" s="141">
        <v>15000</v>
      </c>
      <c r="AM287" s="143">
        <v>22000</v>
      </c>
    </row>
    <row r="288" spans="1:39" ht="15.75" thickBot="1" x14ac:dyDescent="0.3">
      <c r="A288" s="748"/>
      <c r="B288" s="487" t="s">
        <v>433</v>
      </c>
      <c r="C288" s="78" t="s">
        <v>11</v>
      </c>
      <c r="D288" s="238">
        <f t="shared" si="74"/>
        <v>25000</v>
      </c>
      <c r="F288" s="68">
        <f t="shared" si="64"/>
        <v>30</v>
      </c>
      <c r="G288" s="33">
        <f t="shared" si="65"/>
        <v>19450</v>
      </c>
      <c r="H288" s="33">
        <f t="shared" si="66"/>
        <v>21450</v>
      </c>
      <c r="I288" s="233">
        <f t="shared" si="67"/>
        <v>25000</v>
      </c>
      <c r="J288" s="4">
        <v>20000</v>
      </c>
      <c r="K288" s="5">
        <v>22500</v>
      </c>
      <c r="L288" s="4">
        <v>20000</v>
      </c>
      <c r="M288" s="5">
        <v>22500</v>
      </c>
      <c r="N288" s="4">
        <v>22000</v>
      </c>
      <c r="O288" s="6">
        <v>28000</v>
      </c>
      <c r="P288" s="4">
        <v>17500</v>
      </c>
      <c r="Q288" s="5">
        <v>20500</v>
      </c>
      <c r="R288" s="4">
        <v>20000</v>
      </c>
      <c r="S288" s="5">
        <v>23000</v>
      </c>
      <c r="T288" s="4">
        <v>22000</v>
      </c>
      <c r="U288" s="6">
        <v>28000</v>
      </c>
      <c r="V288" s="4">
        <v>17500</v>
      </c>
      <c r="W288" s="6">
        <v>20500</v>
      </c>
      <c r="X288" s="4">
        <v>20000</v>
      </c>
      <c r="Y288" s="6">
        <v>23000</v>
      </c>
      <c r="Z288" s="4">
        <v>22000</v>
      </c>
      <c r="AA288" s="6">
        <v>28000</v>
      </c>
      <c r="AB288" s="4">
        <v>17500</v>
      </c>
      <c r="AC288" s="6">
        <v>20500</v>
      </c>
      <c r="AD288" s="4">
        <v>20000</v>
      </c>
      <c r="AE288" s="6">
        <v>23000</v>
      </c>
      <c r="AF288" s="4">
        <v>22000</v>
      </c>
      <c r="AG288" s="6">
        <v>28000</v>
      </c>
      <c r="AH288" s="4">
        <v>17500</v>
      </c>
      <c r="AI288" s="6">
        <v>20500</v>
      </c>
      <c r="AJ288" s="4">
        <v>20000</v>
      </c>
      <c r="AK288" s="6">
        <v>23000</v>
      </c>
      <c r="AL288" s="4">
        <v>22000</v>
      </c>
      <c r="AM288" s="6">
        <v>28000</v>
      </c>
    </row>
    <row r="289" spans="1:39" ht="15.75" thickBot="1" x14ac:dyDescent="0.3">
      <c r="A289" s="746" t="s">
        <v>434</v>
      </c>
      <c r="B289" s="188" t="s">
        <v>435</v>
      </c>
      <c r="C289" s="136" t="s">
        <v>574</v>
      </c>
      <c r="D289" s="184">
        <f t="shared" ref="D289" si="75">I289</f>
        <v>8200</v>
      </c>
      <c r="F289" s="194">
        <f t="shared" ref="F289" si="76">COUNT(J289:AM289)</f>
        <v>30</v>
      </c>
      <c r="G289" s="213">
        <f t="shared" ref="G289" si="77">AVERAGE(J289,K289,P289,Q289,V289,W289,AB289,AC289,AH289,AI289)</f>
        <v>4550</v>
      </c>
      <c r="H289" s="213">
        <f t="shared" ref="H289" si="78">AVERAGE(L289,M289,R289,S289,X289,Y289,AD289,AE289,AJ289,AK289)</f>
        <v>12950</v>
      </c>
      <c r="I289" s="236">
        <f t="shared" ref="I289" si="79">AVERAGE(N289,O289,T289,U289,Z289,AA289,AF289,AG289,AL289,AM289)</f>
        <v>8200</v>
      </c>
      <c r="J289" s="223">
        <v>3500</v>
      </c>
      <c r="K289" s="224">
        <v>5000</v>
      </c>
      <c r="L289" s="223">
        <v>3500</v>
      </c>
      <c r="M289" s="224">
        <v>5000</v>
      </c>
      <c r="N289" s="223">
        <v>3500</v>
      </c>
      <c r="O289" s="225">
        <v>10000</v>
      </c>
      <c r="P289" s="223">
        <v>3500</v>
      </c>
      <c r="Q289" s="224">
        <v>5000</v>
      </c>
      <c r="R289" s="223">
        <v>3500</v>
      </c>
      <c r="S289" s="224">
        <v>5000</v>
      </c>
      <c r="T289" s="223">
        <v>3500</v>
      </c>
      <c r="U289" s="225">
        <v>10000</v>
      </c>
      <c r="V289" s="223">
        <v>4500</v>
      </c>
      <c r="W289" s="225">
        <v>7000</v>
      </c>
      <c r="X289" s="223">
        <v>7000</v>
      </c>
      <c r="Y289" s="225">
        <v>10000</v>
      </c>
      <c r="Z289" s="223">
        <v>7000</v>
      </c>
      <c r="AA289" s="225">
        <v>13000</v>
      </c>
      <c r="AB289" s="223">
        <v>4500</v>
      </c>
      <c r="AC289" s="225">
        <v>7000</v>
      </c>
      <c r="AD289" s="223">
        <v>7000</v>
      </c>
      <c r="AE289" s="225">
        <v>10000</v>
      </c>
      <c r="AF289" s="223">
        <v>7000</v>
      </c>
      <c r="AG289" s="225">
        <v>13000</v>
      </c>
      <c r="AH289" s="223">
        <v>2500</v>
      </c>
      <c r="AI289" s="225">
        <v>3000</v>
      </c>
      <c r="AJ289" s="223">
        <v>5000</v>
      </c>
      <c r="AK289" s="225">
        <v>73500</v>
      </c>
      <c r="AL289" s="223">
        <v>5000</v>
      </c>
      <c r="AM289" s="225">
        <v>10000</v>
      </c>
    </row>
    <row r="290" spans="1:39" x14ac:dyDescent="0.25">
      <c r="A290" s="747"/>
      <c r="B290" s="188" t="s">
        <v>435</v>
      </c>
      <c r="C290" s="136" t="s">
        <v>586</v>
      </c>
      <c r="D290" s="184">
        <f t="shared" si="74"/>
        <v>8200</v>
      </c>
      <c r="F290" s="194">
        <f t="shared" si="64"/>
        <v>30</v>
      </c>
      <c r="G290" s="213">
        <f t="shared" si="65"/>
        <v>4550</v>
      </c>
      <c r="H290" s="213">
        <f t="shared" si="66"/>
        <v>12950</v>
      </c>
      <c r="I290" s="236">
        <f t="shared" si="67"/>
        <v>8200</v>
      </c>
      <c r="J290" s="223">
        <v>3500</v>
      </c>
      <c r="K290" s="224">
        <v>5000</v>
      </c>
      <c r="L290" s="223">
        <v>3500</v>
      </c>
      <c r="M290" s="224">
        <v>5000</v>
      </c>
      <c r="N290" s="223">
        <v>3500</v>
      </c>
      <c r="O290" s="225">
        <v>10000</v>
      </c>
      <c r="P290" s="223">
        <v>3500</v>
      </c>
      <c r="Q290" s="224">
        <v>5000</v>
      </c>
      <c r="R290" s="223">
        <v>3500</v>
      </c>
      <c r="S290" s="224">
        <v>5000</v>
      </c>
      <c r="T290" s="223">
        <v>3500</v>
      </c>
      <c r="U290" s="225">
        <v>10000</v>
      </c>
      <c r="V290" s="223">
        <v>4500</v>
      </c>
      <c r="W290" s="225">
        <v>7000</v>
      </c>
      <c r="X290" s="223">
        <v>7000</v>
      </c>
      <c r="Y290" s="225">
        <v>10000</v>
      </c>
      <c r="Z290" s="223">
        <v>7000</v>
      </c>
      <c r="AA290" s="225">
        <v>13000</v>
      </c>
      <c r="AB290" s="223">
        <v>4500</v>
      </c>
      <c r="AC290" s="225">
        <v>7000</v>
      </c>
      <c r="AD290" s="223">
        <v>7000</v>
      </c>
      <c r="AE290" s="225">
        <v>10000</v>
      </c>
      <c r="AF290" s="223">
        <v>7000</v>
      </c>
      <c r="AG290" s="225">
        <v>13000</v>
      </c>
      <c r="AH290" s="223">
        <v>2500</v>
      </c>
      <c r="AI290" s="225">
        <v>3000</v>
      </c>
      <c r="AJ290" s="223">
        <v>5000</v>
      </c>
      <c r="AK290" s="225">
        <v>73500</v>
      </c>
      <c r="AL290" s="223">
        <v>5000</v>
      </c>
      <c r="AM290" s="225">
        <v>10000</v>
      </c>
    </row>
    <row r="291" spans="1:39" x14ac:dyDescent="0.25">
      <c r="A291" s="747"/>
      <c r="B291" s="187" t="s">
        <v>436</v>
      </c>
      <c r="C291" s="77" t="s">
        <v>1071</v>
      </c>
      <c r="D291" s="185">
        <f t="shared" si="74"/>
        <v>13700</v>
      </c>
      <c r="F291" s="68">
        <f t="shared" si="64"/>
        <v>30</v>
      </c>
      <c r="G291" s="33">
        <f t="shared" si="65"/>
        <v>10150</v>
      </c>
      <c r="H291" s="33">
        <f t="shared" si="66"/>
        <v>11350</v>
      </c>
      <c r="I291" s="233">
        <f t="shared" si="67"/>
        <v>13700</v>
      </c>
      <c r="J291" s="4">
        <v>10000</v>
      </c>
      <c r="K291" s="5">
        <v>11500</v>
      </c>
      <c r="L291" s="4">
        <v>10000</v>
      </c>
      <c r="M291" s="5">
        <v>11500</v>
      </c>
      <c r="N291" s="4">
        <v>10000</v>
      </c>
      <c r="O291" s="6">
        <v>15000</v>
      </c>
      <c r="P291" s="4">
        <v>8000</v>
      </c>
      <c r="Q291" s="5">
        <v>10500</v>
      </c>
      <c r="R291" s="4">
        <v>8000</v>
      </c>
      <c r="S291" s="5">
        <v>10500</v>
      </c>
      <c r="T291" s="4">
        <v>10000</v>
      </c>
      <c r="U291" s="6">
        <v>13000</v>
      </c>
      <c r="V291" s="4">
        <v>10000</v>
      </c>
      <c r="W291" s="6">
        <v>12000</v>
      </c>
      <c r="X291" s="4">
        <v>12000</v>
      </c>
      <c r="Y291" s="6">
        <v>15000</v>
      </c>
      <c r="Z291" s="4">
        <v>15000</v>
      </c>
      <c r="AA291" s="6">
        <v>18000</v>
      </c>
      <c r="AB291" s="4">
        <v>10000</v>
      </c>
      <c r="AC291" s="6">
        <v>12000</v>
      </c>
      <c r="AD291" s="4">
        <v>12000</v>
      </c>
      <c r="AE291" s="6">
        <v>15000</v>
      </c>
      <c r="AF291" s="4">
        <v>15000</v>
      </c>
      <c r="AG291" s="6">
        <v>18000</v>
      </c>
      <c r="AH291" s="4">
        <v>8000</v>
      </c>
      <c r="AI291" s="6">
        <v>9500</v>
      </c>
      <c r="AJ291" s="4">
        <v>9000</v>
      </c>
      <c r="AK291" s="6">
        <v>10500</v>
      </c>
      <c r="AL291" s="4">
        <v>10000</v>
      </c>
      <c r="AM291" s="6">
        <v>13000</v>
      </c>
    </row>
    <row r="292" spans="1:39" x14ac:dyDescent="0.25">
      <c r="A292" s="747"/>
      <c r="B292" s="188" t="s">
        <v>437</v>
      </c>
      <c r="C292" s="136" t="s">
        <v>568</v>
      </c>
      <c r="D292" s="184">
        <f t="shared" si="74"/>
        <v>12000</v>
      </c>
      <c r="F292" s="137">
        <f t="shared" si="64"/>
        <v>30</v>
      </c>
      <c r="G292" s="138">
        <f t="shared" si="65"/>
        <v>8450</v>
      </c>
      <c r="H292" s="138">
        <f t="shared" si="66"/>
        <v>9650</v>
      </c>
      <c r="I292" s="230">
        <f t="shared" si="67"/>
        <v>12000</v>
      </c>
      <c r="J292" s="141">
        <v>9000</v>
      </c>
      <c r="K292" s="142">
        <v>10500</v>
      </c>
      <c r="L292" s="141">
        <v>9000</v>
      </c>
      <c r="M292" s="142">
        <v>10500</v>
      </c>
      <c r="N292" s="141">
        <v>8500</v>
      </c>
      <c r="O292" s="143">
        <v>12000</v>
      </c>
      <c r="P292" s="141">
        <v>8000</v>
      </c>
      <c r="Q292" s="142">
        <v>10500</v>
      </c>
      <c r="R292" s="141">
        <v>8000</v>
      </c>
      <c r="S292" s="142">
        <v>10500</v>
      </c>
      <c r="T292" s="141">
        <v>8500</v>
      </c>
      <c r="U292" s="143">
        <v>11000</v>
      </c>
      <c r="V292" s="141">
        <v>7000</v>
      </c>
      <c r="W292" s="143">
        <v>8500</v>
      </c>
      <c r="X292" s="141">
        <v>8000</v>
      </c>
      <c r="Y292" s="143">
        <v>12500</v>
      </c>
      <c r="Z292" s="141">
        <v>12500</v>
      </c>
      <c r="AA292" s="143">
        <v>15000</v>
      </c>
      <c r="AB292" s="141">
        <v>7000</v>
      </c>
      <c r="AC292" s="143">
        <v>8500</v>
      </c>
      <c r="AD292" s="141">
        <v>8000</v>
      </c>
      <c r="AE292" s="143">
        <v>12500</v>
      </c>
      <c r="AF292" s="141">
        <v>12500</v>
      </c>
      <c r="AG292" s="143">
        <v>15000</v>
      </c>
      <c r="AH292" s="141">
        <v>7000</v>
      </c>
      <c r="AI292" s="143">
        <v>8500</v>
      </c>
      <c r="AJ292" s="141">
        <v>8000</v>
      </c>
      <c r="AK292" s="143">
        <v>9500</v>
      </c>
      <c r="AL292" s="141">
        <v>10000</v>
      </c>
      <c r="AM292" s="143">
        <v>15000</v>
      </c>
    </row>
    <row r="293" spans="1:39" ht="15.75" thickBot="1" x14ac:dyDescent="0.3">
      <c r="A293" s="748"/>
      <c r="B293" s="187" t="s">
        <v>438</v>
      </c>
      <c r="C293" s="77" t="s">
        <v>568</v>
      </c>
      <c r="D293" s="185">
        <f t="shared" si="74"/>
        <v>17300</v>
      </c>
      <c r="F293" s="69">
        <f t="shared" si="64"/>
        <v>30</v>
      </c>
      <c r="G293" s="34">
        <f t="shared" si="65"/>
        <v>13800</v>
      </c>
      <c r="H293" s="34">
        <f t="shared" si="66"/>
        <v>14900</v>
      </c>
      <c r="I293" s="235">
        <f t="shared" si="67"/>
        <v>17300</v>
      </c>
      <c r="J293" s="7">
        <v>14000</v>
      </c>
      <c r="K293" s="8">
        <v>16000</v>
      </c>
      <c r="L293" s="7">
        <v>14000</v>
      </c>
      <c r="M293" s="8">
        <v>16000</v>
      </c>
      <c r="N293" s="7">
        <v>15000</v>
      </c>
      <c r="O293" s="9">
        <v>22000</v>
      </c>
      <c r="P293" s="7">
        <v>12500</v>
      </c>
      <c r="Q293" s="8">
        <v>14500</v>
      </c>
      <c r="R293" s="7">
        <v>13500</v>
      </c>
      <c r="S293" s="8">
        <v>16000</v>
      </c>
      <c r="T293" s="7">
        <v>15000</v>
      </c>
      <c r="U293" s="9">
        <v>19000</v>
      </c>
      <c r="V293" s="7">
        <v>12500</v>
      </c>
      <c r="W293" s="9">
        <v>14500</v>
      </c>
      <c r="X293" s="7">
        <v>13500</v>
      </c>
      <c r="Y293" s="9">
        <v>17000</v>
      </c>
      <c r="Z293" s="7">
        <v>15000</v>
      </c>
      <c r="AA293" s="9">
        <v>19000</v>
      </c>
      <c r="AB293" s="7">
        <v>12500</v>
      </c>
      <c r="AC293" s="9">
        <v>14500</v>
      </c>
      <c r="AD293" s="7">
        <v>13500</v>
      </c>
      <c r="AE293" s="9">
        <v>16000</v>
      </c>
      <c r="AF293" s="7">
        <v>15000</v>
      </c>
      <c r="AG293" s="9">
        <v>19000</v>
      </c>
      <c r="AH293" s="7">
        <v>12500</v>
      </c>
      <c r="AI293" s="9">
        <v>14500</v>
      </c>
      <c r="AJ293" s="7">
        <v>13500</v>
      </c>
      <c r="AK293" s="9">
        <v>16000</v>
      </c>
      <c r="AL293" s="7">
        <v>15000</v>
      </c>
      <c r="AM293" s="9">
        <v>19000</v>
      </c>
    </row>
    <row r="294" spans="1:39" x14ac:dyDescent="0.25">
      <c r="A294" s="746" t="s">
        <v>439</v>
      </c>
      <c r="B294" s="488" t="s">
        <v>435</v>
      </c>
      <c r="C294" s="210" t="s">
        <v>576</v>
      </c>
      <c r="D294" s="239">
        <f t="shared" si="74"/>
        <v>6550</v>
      </c>
      <c r="F294" s="137">
        <f t="shared" si="64"/>
        <v>30</v>
      </c>
      <c r="G294" s="138">
        <f t="shared" si="65"/>
        <v>3950</v>
      </c>
      <c r="H294" s="138">
        <f t="shared" si="66"/>
        <v>5350</v>
      </c>
      <c r="I294" s="230">
        <f t="shared" si="67"/>
        <v>6550</v>
      </c>
      <c r="J294" s="141">
        <v>2500</v>
      </c>
      <c r="K294" s="142">
        <v>3000</v>
      </c>
      <c r="L294" s="138">
        <v>3000</v>
      </c>
      <c r="M294" s="139">
        <v>3500</v>
      </c>
      <c r="N294" s="141">
        <v>3000</v>
      </c>
      <c r="O294" s="143">
        <v>5500</v>
      </c>
      <c r="P294" s="141">
        <v>2500</v>
      </c>
      <c r="Q294" s="142">
        <v>3000</v>
      </c>
      <c r="R294" s="138">
        <v>3000</v>
      </c>
      <c r="S294" s="139">
        <v>3500</v>
      </c>
      <c r="T294" s="141">
        <v>3000</v>
      </c>
      <c r="U294" s="143">
        <v>5500</v>
      </c>
      <c r="V294" s="141">
        <v>4500</v>
      </c>
      <c r="W294" s="143">
        <v>7000</v>
      </c>
      <c r="X294" s="141">
        <v>7000</v>
      </c>
      <c r="Y294" s="143">
        <v>10000</v>
      </c>
      <c r="Z294" s="141">
        <v>7000</v>
      </c>
      <c r="AA294" s="143">
        <v>13000</v>
      </c>
      <c r="AB294" s="141">
        <v>4500</v>
      </c>
      <c r="AC294" s="143">
        <v>7000</v>
      </c>
      <c r="AD294" s="141">
        <v>7000</v>
      </c>
      <c r="AE294" s="143">
        <v>10000</v>
      </c>
      <c r="AF294" s="141">
        <v>7000</v>
      </c>
      <c r="AG294" s="143">
        <v>13000</v>
      </c>
      <c r="AH294" s="141">
        <v>2500</v>
      </c>
      <c r="AI294" s="143">
        <v>3000</v>
      </c>
      <c r="AJ294" s="141">
        <v>3000</v>
      </c>
      <c r="AK294" s="143">
        <v>3500</v>
      </c>
      <c r="AL294" s="141">
        <v>3000</v>
      </c>
      <c r="AM294" s="143">
        <v>5500</v>
      </c>
    </row>
    <row r="295" spans="1:39" x14ac:dyDescent="0.25">
      <c r="A295" s="747"/>
      <c r="B295" s="187" t="s">
        <v>437</v>
      </c>
      <c r="C295" s="77" t="s">
        <v>568</v>
      </c>
      <c r="D295" s="185">
        <f t="shared" si="74"/>
        <v>13100</v>
      </c>
      <c r="F295" s="68">
        <f t="shared" si="64"/>
        <v>30</v>
      </c>
      <c r="G295" s="33">
        <f t="shared" si="65"/>
        <v>8650</v>
      </c>
      <c r="H295" s="33">
        <f t="shared" si="66"/>
        <v>10250</v>
      </c>
      <c r="I295" s="233">
        <f t="shared" si="67"/>
        <v>13100</v>
      </c>
      <c r="J295" s="4">
        <v>8500</v>
      </c>
      <c r="K295" s="5">
        <v>10000</v>
      </c>
      <c r="L295" s="33">
        <v>9500</v>
      </c>
      <c r="M295" s="37">
        <v>11000</v>
      </c>
      <c r="N295" s="4">
        <v>10500</v>
      </c>
      <c r="O295" s="6">
        <v>15000</v>
      </c>
      <c r="P295" s="4">
        <v>8500</v>
      </c>
      <c r="Q295" s="5">
        <v>10000</v>
      </c>
      <c r="R295" s="33">
        <v>9500</v>
      </c>
      <c r="S295" s="37">
        <v>11000</v>
      </c>
      <c r="T295" s="4">
        <v>10500</v>
      </c>
      <c r="U295" s="6">
        <v>15000</v>
      </c>
      <c r="V295" s="4">
        <v>7000</v>
      </c>
      <c r="W295" s="6">
        <v>8500</v>
      </c>
      <c r="X295" s="4">
        <v>8000</v>
      </c>
      <c r="Y295" s="6">
        <v>12500</v>
      </c>
      <c r="Z295" s="4">
        <v>12500</v>
      </c>
      <c r="AA295" s="6">
        <v>15000</v>
      </c>
      <c r="AB295" s="4">
        <v>7000</v>
      </c>
      <c r="AC295" s="6">
        <v>8500</v>
      </c>
      <c r="AD295" s="4">
        <v>8000</v>
      </c>
      <c r="AE295" s="6">
        <v>12500</v>
      </c>
      <c r="AF295" s="4">
        <v>12500</v>
      </c>
      <c r="AG295" s="6">
        <v>15000</v>
      </c>
      <c r="AH295" s="4">
        <v>8500</v>
      </c>
      <c r="AI295" s="6">
        <v>10000</v>
      </c>
      <c r="AJ295" s="4">
        <v>9500</v>
      </c>
      <c r="AK295" s="6">
        <v>11000</v>
      </c>
      <c r="AL295" s="4">
        <v>10000</v>
      </c>
      <c r="AM295" s="6">
        <v>15000</v>
      </c>
    </row>
    <row r="296" spans="1:39" ht="15.75" thickBot="1" x14ac:dyDescent="0.3">
      <c r="A296" s="748"/>
      <c r="B296" s="264" t="s">
        <v>438</v>
      </c>
      <c r="C296" s="144" t="s">
        <v>568</v>
      </c>
      <c r="D296" s="186">
        <f t="shared" si="74"/>
        <v>15200</v>
      </c>
      <c r="F296" s="137">
        <f t="shared" si="64"/>
        <v>30</v>
      </c>
      <c r="G296" s="138">
        <f t="shared" si="65"/>
        <v>12000</v>
      </c>
      <c r="H296" s="138">
        <f t="shared" si="66"/>
        <v>13450</v>
      </c>
      <c r="I296" s="230">
        <f t="shared" si="67"/>
        <v>15200</v>
      </c>
      <c r="J296" s="141">
        <v>10000</v>
      </c>
      <c r="K296" s="142">
        <v>12000</v>
      </c>
      <c r="L296" s="138">
        <v>11000</v>
      </c>
      <c r="M296" s="139">
        <v>13500</v>
      </c>
      <c r="N296" s="141">
        <v>12000</v>
      </c>
      <c r="O296" s="143">
        <v>16000</v>
      </c>
      <c r="P296" s="141">
        <v>10000</v>
      </c>
      <c r="Q296" s="142">
        <v>12000</v>
      </c>
      <c r="R296" s="138">
        <v>11000</v>
      </c>
      <c r="S296" s="139">
        <v>13500</v>
      </c>
      <c r="T296" s="141">
        <v>12000</v>
      </c>
      <c r="U296" s="143">
        <v>16000</v>
      </c>
      <c r="V296" s="141">
        <v>12500</v>
      </c>
      <c r="W296" s="143">
        <v>14500</v>
      </c>
      <c r="X296" s="141">
        <v>13500</v>
      </c>
      <c r="Y296" s="143">
        <v>17000</v>
      </c>
      <c r="Z296" s="141">
        <v>15000</v>
      </c>
      <c r="AA296" s="143">
        <v>19000</v>
      </c>
      <c r="AB296" s="141">
        <v>12500</v>
      </c>
      <c r="AC296" s="143">
        <v>14500</v>
      </c>
      <c r="AD296" s="141">
        <v>13500</v>
      </c>
      <c r="AE296" s="143">
        <v>17000</v>
      </c>
      <c r="AF296" s="141">
        <v>15000</v>
      </c>
      <c r="AG296" s="143">
        <v>19000</v>
      </c>
      <c r="AH296" s="141">
        <v>10000</v>
      </c>
      <c r="AI296" s="143">
        <v>12000</v>
      </c>
      <c r="AJ296" s="141">
        <v>11000</v>
      </c>
      <c r="AK296" s="143">
        <v>13500</v>
      </c>
      <c r="AL296" s="141">
        <v>12000</v>
      </c>
      <c r="AM296" s="143">
        <v>16000</v>
      </c>
    </row>
    <row r="297" spans="1:39" ht="15.75" thickBot="1" x14ac:dyDescent="0.3">
      <c r="A297" s="112" t="s">
        <v>440</v>
      </c>
      <c r="B297" s="187" t="s">
        <v>441</v>
      </c>
      <c r="C297" s="77" t="s">
        <v>11</v>
      </c>
      <c r="D297" s="185">
        <f t="shared" si="74"/>
        <v>16250</v>
      </c>
      <c r="F297" s="107">
        <f t="shared" si="64"/>
        <v>30</v>
      </c>
      <c r="G297" s="217">
        <f t="shared" si="65"/>
        <v>12950</v>
      </c>
      <c r="H297" s="217">
        <f t="shared" si="66"/>
        <v>14100</v>
      </c>
      <c r="I297" s="231">
        <f t="shared" si="67"/>
        <v>16250</v>
      </c>
      <c r="J297" s="226">
        <v>13000</v>
      </c>
      <c r="K297" s="227">
        <v>14500</v>
      </c>
      <c r="L297" s="226">
        <v>13000</v>
      </c>
      <c r="M297" s="227">
        <v>14500</v>
      </c>
      <c r="N297" s="226">
        <v>15000</v>
      </c>
      <c r="O297" s="228">
        <v>18000</v>
      </c>
      <c r="P297" s="226">
        <v>13000</v>
      </c>
      <c r="Q297" s="227">
        <v>14500</v>
      </c>
      <c r="R297" s="226">
        <v>13000</v>
      </c>
      <c r="S297" s="227">
        <v>14500</v>
      </c>
      <c r="T297" s="226">
        <v>15000</v>
      </c>
      <c r="U297" s="228">
        <v>18000</v>
      </c>
      <c r="V297" s="226">
        <v>13000</v>
      </c>
      <c r="W297" s="228">
        <v>14500</v>
      </c>
      <c r="X297" s="226">
        <v>15000</v>
      </c>
      <c r="Y297" s="228">
        <v>17000</v>
      </c>
      <c r="Z297" s="226">
        <v>16000</v>
      </c>
      <c r="AA297" s="228">
        <v>19500</v>
      </c>
      <c r="AB297" s="226">
        <v>13000</v>
      </c>
      <c r="AC297" s="228">
        <v>14500</v>
      </c>
      <c r="AD297" s="226">
        <v>15000</v>
      </c>
      <c r="AE297" s="228">
        <v>17000</v>
      </c>
      <c r="AF297" s="226">
        <v>16000</v>
      </c>
      <c r="AG297" s="228">
        <v>19500</v>
      </c>
      <c r="AH297" s="226">
        <v>9000</v>
      </c>
      <c r="AI297" s="228">
        <v>10500</v>
      </c>
      <c r="AJ297" s="226">
        <v>10000</v>
      </c>
      <c r="AK297" s="228">
        <v>12000</v>
      </c>
      <c r="AL297" s="226">
        <v>11000</v>
      </c>
      <c r="AM297" s="228">
        <v>14500</v>
      </c>
    </row>
    <row r="298" spans="1:39" x14ac:dyDescent="0.25">
      <c r="A298" s="746" t="s">
        <v>442</v>
      </c>
      <c r="B298" s="488" t="s">
        <v>443</v>
      </c>
      <c r="C298" s="210" t="s">
        <v>576</v>
      </c>
      <c r="D298" s="239">
        <f t="shared" si="74"/>
        <v>6250</v>
      </c>
      <c r="F298" s="137">
        <f t="shared" si="64"/>
        <v>30</v>
      </c>
      <c r="G298" s="138">
        <f t="shared" si="65"/>
        <v>3950</v>
      </c>
      <c r="H298" s="138">
        <f t="shared" si="66"/>
        <v>4950</v>
      </c>
      <c r="I298" s="230">
        <f t="shared" si="67"/>
        <v>6250</v>
      </c>
      <c r="J298" s="141">
        <v>4000</v>
      </c>
      <c r="K298" s="142">
        <v>5500</v>
      </c>
      <c r="L298" s="141">
        <v>4000</v>
      </c>
      <c r="M298" s="142">
        <v>5500</v>
      </c>
      <c r="N298" s="141">
        <v>4000</v>
      </c>
      <c r="O298" s="143">
        <v>5500</v>
      </c>
      <c r="P298" s="141">
        <v>3000</v>
      </c>
      <c r="Q298" s="142">
        <v>4000</v>
      </c>
      <c r="R298" s="141">
        <v>3500</v>
      </c>
      <c r="S298" s="142">
        <v>4500</v>
      </c>
      <c r="T298" s="141">
        <v>4000</v>
      </c>
      <c r="U298" s="143">
        <v>5500</v>
      </c>
      <c r="V298" s="141">
        <v>3000</v>
      </c>
      <c r="W298" s="143">
        <v>5000</v>
      </c>
      <c r="X298" s="141">
        <v>5000</v>
      </c>
      <c r="Y298" s="143">
        <v>7000</v>
      </c>
      <c r="Z298" s="141">
        <v>7000</v>
      </c>
      <c r="AA298" s="143">
        <v>10000</v>
      </c>
      <c r="AB298" s="141">
        <v>3000</v>
      </c>
      <c r="AC298" s="143">
        <v>5000</v>
      </c>
      <c r="AD298" s="141">
        <v>5000</v>
      </c>
      <c r="AE298" s="143">
        <v>7000</v>
      </c>
      <c r="AF298" s="141">
        <v>7000</v>
      </c>
      <c r="AG298" s="143">
        <v>10000</v>
      </c>
      <c r="AH298" s="141">
        <v>3000</v>
      </c>
      <c r="AI298" s="143">
        <v>4000</v>
      </c>
      <c r="AJ298" s="141">
        <v>3500</v>
      </c>
      <c r="AK298" s="143">
        <v>4500</v>
      </c>
      <c r="AL298" s="141">
        <v>4000</v>
      </c>
      <c r="AM298" s="143">
        <v>5500</v>
      </c>
    </row>
    <row r="299" spans="1:39" x14ac:dyDescent="0.25">
      <c r="A299" s="747"/>
      <c r="B299" s="187" t="s">
        <v>444</v>
      </c>
      <c r="C299" s="77" t="s">
        <v>1071</v>
      </c>
      <c r="D299" s="185">
        <f t="shared" si="74"/>
        <v>14350</v>
      </c>
      <c r="F299" s="68">
        <f t="shared" si="64"/>
        <v>30</v>
      </c>
      <c r="G299" s="33">
        <f t="shared" si="65"/>
        <v>10100</v>
      </c>
      <c r="H299" s="33">
        <f t="shared" si="66"/>
        <v>11500</v>
      </c>
      <c r="I299" s="233">
        <f t="shared" si="67"/>
        <v>14350</v>
      </c>
      <c r="J299" s="4">
        <v>10000</v>
      </c>
      <c r="K299" s="5">
        <v>12000</v>
      </c>
      <c r="L299" s="4">
        <v>10000</v>
      </c>
      <c r="M299" s="5">
        <v>12000</v>
      </c>
      <c r="N299" s="4">
        <v>10000</v>
      </c>
      <c r="O299" s="6">
        <v>16000</v>
      </c>
      <c r="P299" s="4">
        <v>8000</v>
      </c>
      <c r="Q299" s="5">
        <v>9500</v>
      </c>
      <c r="R299" s="4">
        <v>9000</v>
      </c>
      <c r="S299" s="5">
        <v>10500</v>
      </c>
      <c r="T299" s="4">
        <v>10000</v>
      </c>
      <c r="U299" s="6">
        <v>16000</v>
      </c>
      <c r="V299" s="4">
        <v>10000</v>
      </c>
      <c r="W299" s="6">
        <v>12000</v>
      </c>
      <c r="X299" s="4">
        <v>12000</v>
      </c>
      <c r="Y299" s="6">
        <v>15000</v>
      </c>
      <c r="Z299" s="4">
        <v>15000</v>
      </c>
      <c r="AA299" s="6">
        <v>18000</v>
      </c>
      <c r="AB299" s="4">
        <v>10000</v>
      </c>
      <c r="AC299" s="6">
        <v>12000</v>
      </c>
      <c r="AD299" s="4">
        <v>12000</v>
      </c>
      <c r="AE299" s="6">
        <v>15000</v>
      </c>
      <c r="AF299" s="4">
        <v>15000</v>
      </c>
      <c r="AG299" s="6">
        <v>18000</v>
      </c>
      <c r="AH299" s="4">
        <v>8000</v>
      </c>
      <c r="AI299" s="6">
        <v>9500</v>
      </c>
      <c r="AJ299" s="4">
        <v>9000</v>
      </c>
      <c r="AK299" s="6">
        <v>10500</v>
      </c>
      <c r="AL299" s="4">
        <v>10000</v>
      </c>
      <c r="AM299" s="6">
        <v>15500</v>
      </c>
    </row>
    <row r="300" spans="1:39" x14ac:dyDescent="0.25">
      <c r="A300" s="747"/>
      <c r="B300" s="188" t="s">
        <v>445</v>
      </c>
      <c r="C300" s="136" t="s">
        <v>568</v>
      </c>
      <c r="D300" s="184">
        <f t="shared" si="74"/>
        <v>13450</v>
      </c>
      <c r="F300" s="137">
        <f t="shared" si="64"/>
        <v>30</v>
      </c>
      <c r="G300" s="138">
        <f t="shared" si="65"/>
        <v>9400</v>
      </c>
      <c r="H300" s="138">
        <f t="shared" si="66"/>
        <v>10900</v>
      </c>
      <c r="I300" s="230">
        <f t="shared" si="67"/>
        <v>13450</v>
      </c>
      <c r="J300" s="141">
        <v>11000</v>
      </c>
      <c r="K300" s="142">
        <v>12000</v>
      </c>
      <c r="L300" s="141">
        <v>11000</v>
      </c>
      <c r="M300" s="142">
        <v>12000</v>
      </c>
      <c r="N300" s="141">
        <v>11000</v>
      </c>
      <c r="O300" s="143">
        <v>16000</v>
      </c>
      <c r="P300" s="141">
        <v>9000</v>
      </c>
      <c r="Q300" s="142">
        <v>11000</v>
      </c>
      <c r="R300" s="141">
        <v>10000</v>
      </c>
      <c r="S300" s="142">
        <v>12500</v>
      </c>
      <c r="T300" s="141">
        <v>11000</v>
      </c>
      <c r="U300" s="143">
        <v>16000</v>
      </c>
      <c r="V300" s="141">
        <v>7000</v>
      </c>
      <c r="W300" s="143">
        <v>8500</v>
      </c>
      <c r="X300" s="141">
        <v>8000</v>
      </c>
      <c r="Y300" s="143">
        <v>12500</v>
      </c>
      <c r="Z300" s="141">
        <v>12500</v>
      </c>
      <c r="AA300" s="143">
        <v>15000</v>
      </c>
      <c r="AB300" s="141">
        <v>7000</v>
      </c>
      <c r="AC300" s="143">
        <v>8500</v>
      </c>
      <c r="AD300" s="141">
        <v>8000</v>
      </c>
      <c r="AE300" s="143">
        <v>12500</v>
      </c>
      <c r="AF300" s="141">
        <v>12500</v>
      </c>
      <c r="AG300" s="143">
        <v>15000</v>
      </c>
      <c r="AH300" s="141">
        <v>9000</v>
      </c>
      <c r="AI300" s="143">
        <v>11000</v>
      </c>
      <c r="AJ300" s="141">
        <v>10000</v>
      </c>
      <c r="AK300" s="143">
        <v>12500</v>
      </c>
      <c r="AL300" s="141">
        <v>11000</v>
      </c>
      <c r="AM300" s="143">
        <v>14500</v>
      </c>
    </row>
    <row r="301" spans="1:39" x14ac:dyDescent="0.25">
      <c r="A301" s="747"/>
      <c r="B301" s="187" t="s">
        <v>446</v>
      </c>
      <c r="C301" s="77" t="s">
        <v>577</v>
      </c>
      <c r="D301" s="185">
        <f t="shared" si="74"/>
        <v>13100</v>
      </c>
      <c r="F301" s="68">
        <f t="shared" si="64"/>
        <v>30</v>
      </c>
      <c r="G301" s="33">
        <f t="shared" si="65"/>
        <v>9700</v>
      </c>
      <c r="H301" s="33">
        <f t="shared" si="66"/>
        <v>11000</v>
      </c>
      <c r="I301" s="233">
        <f t="shared" si="67"/>
        <v>13100</v>
      </c>
      <c r="J301" s="4">
        <v>9000</v>
      </c>
      <c r="K301" s="5">
        <v>11000</v>
      </c>
      <c r="L301" s="4">
        <v>9000</v>
      </c>
      <c r="M301" s="5">
        <v>11000</v>
      </c>
      <c r="N301" s="4">
        <v>9000</v>
      </c>
      <c r="O301" s="6">
        <v>14000</v>
      </c>
      <c r="P301" s="4">
        <v>7500</v>
      </c>
      <c r="Q301" s="5">
        <v>9000</v>
      </c>
      <c r="R301" s="4">
        <v>8000</v>
      </c>
      <c r="S301" s="5">
        <v>10000</v>
      </c>
      <c r="T301" s="4">
        <v>9000</v>
      </c>
      <c r="U301" s="6">
        <v>12000</v>
      </c>
      <c r="V301" s="4">
        <v>10000</v>
      </c>
      <c r="W301" s="6">
        <v>12000</v>
      </c>
      <c r="X301" s="4">
        <v>12000</v>
      </c>
      <c r="Y301" s="6">
        <v>15000</v>
      </c>
      <c r="Z301" s="4">
        <v>15000</v>
      </c>
      <c r="AA301" s="6">
        <v>18000</v>
      </c>
      <c r="AB301" s="4">
        <v>10000</v>
      </c>
      <c r="AC301" s="6">
        <v>12000</v>
      </c>
      <c r="AD301" s="4">
        <v>12000</v>
      </c>
      <c r="AE301" s="6">
        <v>15000</v>
      </c>
      <c r="AF301" s="4">
        <v>15000</v>
      </c>
      <c r="AG301" s="6">
        <v>18000</v>
      </c>
      <c r="AH301" s="4">
        <v>7500</v>
      </c>
      <c r="AI301" s="6">
        <v>9000</v>
      </c>
      <c r="AJ301" s="4">
        <v>8000</v>
      </c>
      <c r="AK301" s="6">
        <v>10000</v>
      </c>
      <c r="AL301" s="4">
        <v>9000</v>
      </c>
      <c r="AM301" s="6">
        <v>12000</v>
      </c>
    </row>
    <row r="302" spans="1:39" x14ac:dyDescent="0.25">
      <c r="A302" s="747"/>
      <c r="B302" s="188" t="s">
        <v>447</v>
      </c>
      <c r="C302" s="136" t="s">
        <v>1071</v>
      </c>
      <c r="D302" s="184">
        <f t="shared" si="74"/>
        <v>14700</v>
      </c>
      <c r="F302" s="137">
        <f t="shared" si="64"/>
        <v>30</v>
      </c>
      <c r="G302" s="138">
        <f t="shared" si="65"/>
        <v>10850</v>
      </c>
      <c r="H302" s="138">
        <f t="shared" si="66"/>
        <v>12600</v>
      </c>
      <c r="I302" s="230">
        <f t="shared" si="67"/>
        <v>14700</v>
      </c>
      <c r="J302" s="141">
        <v>10000</v>
      </c>
      <c r="K302" s="142">
        <v>11500</v>
      </c>
      <c r="L302" s="141">
        <v>11000</v>
      </c>
      <c r="M302" s="142">
        <v>13000</v>
      </c>
      <c r="N302" s="141">
        <v>12000</v>
      </c>
      <c r="O302" s="143">
        <v>15000</v>
      </c>
      <c r="P302" s="141">
        <v>10000</v>
      </c>
      <c r="Q302" s="142">
        <v>11500</v>
      </c>
      <c r="R302" s="141">
        <v>11000</v>
      </c>
      <c r="S302" s="142">
        <v>13000</v>
      </c>
      <c r="T302" s="141">
        <v>12000</v>
      </c>
      <c r="U302" s="143">
        <v>15000</v>
      </c>
      <c r="V302" s="141">
        <v>10000</v>
      </c>
      <c r="W302" s="143">
        <v>12000</v>
      </c>
      <c r="X302" s="141">
        <v>12000</v>
      </c>
      <c r="Y302" s="143">
        <v>15000</v>
      </c>
      <c r="Z302" s="141">
        <v>15000</v>
      </c>
      <c r="AA302" s="143">
        <v>18000</v>
      </c>
      <c r="AB302" s="141">
        <v>10000</v>
      </c>
      <c r="AC302" s="143">
        <v>12000</v>
      </c>
      <c r="AD302" s="141">
        <v>12000</v>
      </c>
      <c r="AE302" s="143">
        <v>15000</v>
      </c>
      <c r="AF302" s="141">
        <v>15000</v>
      </c>
      <c r="AG302" s="143">
        <v>18000</v>
      </c>
      <c r="AH302" s="141">
        <v>10000</v>
      </c>
      <c r="AI302" s="143">
        <v>11500</v>
      </c>
      <c r="AJ302" s="141">
        <v>11000</v>
      </c>
      <c r="AK302" s="143">
        <v>13000</v>
      </c>
      <c r="AL302" s="141">
        <v>12000</v>
      </c>
      <c r="AM302" s="143">
        <v>15000</v>
      </c>
    </row>
    <row r="303" spans="1:39" ht="15.75" thickBot="1" x14ac:dyDescent="0.3">
      <c r="A303" s="748"/>
      <c r="B303" s="487" t="s">
        <v>448</v>
      </c>
      <c r="C303" s="78" t="s">
        <v>580</v>
      </c>
      <c r="D303" s="238">
        <f t="shared" si="74"/>
        <v>5600</v>
      </c>
      <c r="F303" s="68">
        <f t="shared" si="64"/>
        <v>30</v>
      </c>
      <c r="G303" s="33">
        <f t="shared" si="65"/>
        <v>3150</v>
      </c>
      <c r="H303" s="33">
        <f t="shared" si="66"/>
        <v>4150</v>
      </c>
      <c r="I303" s="233">
        <f t="shared" si="67"/>
        <v>5600</v>
      </c>
      <c r="J303" s="4">
        <v>3000</v>
      </c>
      <c r="K303" s="5">
        <v>3500</v>
      </c>
      <c r="L303" s="4">
        <v>3000</v>
      </c>
      <c r="M303" s="5">
        <v>3500</v>
      </c>
      <c r="N303" s="4">
        <v>3000</v>
      </c>
      <c r="O303" s="6">
        <v>5000</v>
      </c>
      <c r="P303" s="4">
        <v>2000</v>
      </c>
      <c r="Q303" s="5">
        <v>2500</v>
      </c>
      <c r="R303" s="4">
        <v>2500</v>
      </c>
      <c r="S303" s="5">
        <v>3000</v>
      </c>
      <c r="T303" s="4">
        <v>3000</v>
      </c>
      <c r="U303" s="6">
        <v>4000</v>
      </c>
      <c r="V303" s="4">
        <v>3000</v>
      </c>
      <c r="W303" s="6">
        <v>5000</v>
      </c>
      <c r="X303" s="4">
        <v>5000</v>
      </c>
      <c r="Y303" s="6">
        <v>7000</v>
      </c>
      <c r="Z303" s="4">
        <v>7000</v>
      </c>
      <c r="AA303" s="6">
        <v>10000</v>
      </c>
      <c r="AB303" s="4">
        <v>3000</v>
      </c>
      <c r="AC303" s="6">
        <v>5000</v>
      </c>
      <c r="AD303" s="4">
        <v>5000</v>
      </c>
      <c r="AE303" s="6">
        <v>7000</v>
      </c>
      <c r="AF303" s="4">
        <v>7000</v>
      </c>
      <c r="AG303" s="6">
        <v>10000</v>
      </c>
      <c r="AH303" s="4">
        <v>2000</v>
      </c>
      <c r="AI303" s="6">
        <v>2500</v>
      </c>
      <c r="AJ303" s="4">
        <v>2500</v>
      </c>
      <c r="AK303" s="6">
        <v>3000</v>
      </c>
      <c r="AL303" s="4">
        <v>3000</v>
      </c>
      <c r="AM303" s="6">
        <v>4000</v>
      </c>
    </row>
    <row r="304" spans="1:39" x14ac:dyDescent="0.25">
      <c r="A304" s="746" t="s">
        <v>449</v>
      </c>
      <c r="B304" s="188" t="s">
        <v>450</v>
      </c>
      <c r="C304" s="136" t="s">
        <v>587</v>
      </c>
      <c r="D304" s="184">
        <f t="shared" si="74"/>
        <v>6450</v>
      </c>
      <c r="F304" s="194">
        <f t="shared" si="64"/>
        <v>30</v>
      </c>
      <c r="G304" s="213">
        <f t="shared" si="65"/>
        <v>4250</v>
      </c>
      <c r="H304" s="213">
        <f t="shared" si="66"/>
        <v>4650</v>
      </c>
      <c r="I304" s="236">
        <f t="shared" si="67"/>
        <v>6450</v>
      </c>
      <c r="J304" s="223">
        <v>4500</v>
      </c>
      <c r="K304" s="224">
        <v>6000</v>
      </c>
      <c r="L304" s="223">
        <v>4500</v>
      </c>
      <c r="M304" s="224">
        <v>6000</v>
      </c>
      <c r="N304" s="223">
        <v>4500</v>
      </c>
      <c r="O304" s="225">
        <v>10000</v>
      </c>
      <c r="P304" s="223">
        <v>3500</v>
      </c>
      <c r="Q304" s="224">
        <v>4500</v>
      </c>
      <c r="R304" s="213">
        <v>4000</v>
      </c>
      <c r="S304" s="214">
        <v>5000</v>
      </c>
      <c r="T304" s="223">
        <v>4500</v>
      </c>
      <c r="U304" s="225">
        <v>8000</v>
      </c>
      <c r="V304" s="223">
        <v>3500</v>
      </c>
      <c r="W304" s="225">
        <v>4500</v>
      </c>
      <c r="X304" s="223">
        <v>4000</v>
      </c>
      <c r="Y304" s="225">
        <v>5000</v>
      </c>
      <c r="Z304" s="223">
        <v>4500</v>
      </c>
      <c r="AA304" s="225">
        <v>8000</v>
      </c>
      <c r="AB304" s="223">
        <v>3500</v>
      </c>
      <c r="AC304" s="225">
        <v>4500</v>
      </c>
      <c r="AD304" s="223">
        <v>4000</v>
      </c>
      <c r="AE304" s="225">
        <v>5000</v>
      </c>
      <c r="AF304" s="223">
        <v>4500</v>
      </c>
      <c r="AG304" s="225">
        <v>8000</v>
      </c>
      <c r="AH304" s="223">
        <v>3500</v>
      </c>
      <c r="AI304" s="225">
        <v>4500</v>
      </c>
      <c r="AJ304" s="223">
        <v>4000</v>
      </c>
      <c r="AK304" s="225">
        <v>5000</v>
      </c>
      <c r="AL304" s="223">
        <v>4500</v>
      </c>
      <c r="AM304" s="225">
        <v>8000</v>
      </c>
    </row>
    <row r="305" spans="1:39" x14ac:dyDescent="0.25">
      <c r="A305" s="747"/>
      <c r="B305" s="187" t="s">
        <v>451</v>
      </c>
      <c r="C305" s="77" t="s">
        <v>590</v>
      </c>
      <c r="D305" s="185">
        <f t="shared" si="74"/>
        <v>14400</v>
      </c>
      <c r="F305" s="68">
        <f t="shared" si="64"/>
        <v>30</v>
      </c>
      <c r="G305" s="33">
        <f t="shared" si="65"/>
        <v>11400</v>
      </c>
      <c r="H305" s="33">
        <f t="shared" si="66"/>
        <v>12700</v>
      </c>
      <c r="I305" s="233">
        <f t="shared" si="67"/>
        <v>14400</v>
      </c>
      <c r="J305" s="4">
        <v>13000</v>
      </c>
      <c r="K305" s="5">
        <v>15000</v>
      </c>
      <c r="L305" s="4">
        <v>13000</v>
      </c>
      <c r="M305" s="5">
        <v>15000</v>
      </c>
      <c r="N305" s="4">
        <v>12000</v>
      </c>
      <c r="O305" s="6">
        <v>18000</v>
      </c>
      <c r="P305" s="4">
        <v>10000</v>
      </c>
      <c r="Q305" s="5">
        <v>11500</v>
      </c>
      <c r="R305" s="33">
        <v>11000</v>
      </c>
      <c r="S305" s="37">
        <v>13000</v>
      </c>
      <c r="T305" s="4">
        <v>12000</v>
      </c>
      <c r="U305" s="6">
        <v>15500</v>
      </c>
      <c r="V305" s="4">
        <v>10000</v>
      </c>
      <c r="W305" s="6">
        <v>11500</v>
      </c>
      <c r="X305" s="4">
        <v>11000</v>
      </c>
      <c r="Y305" s="6">
        <v>13000</v>
      </c>
      <c r="Z305" s="4">
        <v>12000</v>
      </c>
      <c r="AA305" s="6">
        <v>15500</v>
      </c>
      <c r="AB305" s="4">
        <v>10000</v>
      </c>
      <c r="AC305" s="6">
        <v>11500</v>
      </c>
      <c r="AD305" s="4">
        <v>12000</v>
      </c>
      <c r="AE305" s="6">
        <v>15000</v>
      </c>
      <c r="AF305" s="4">
        <v>14000</v>
      </c>
      <c r="AG305" s="6">
        <v>17500</v>
      </c>
      <c r="AH305" s="4">
        <v>10000</v>
      </c>
      <c r="AI305" s="6">
        <v>11500</v>
      </c>
      <c r="AJ305" s="4">
        <v>11000</v>
      </c>
      <c r="AK305" s="6">
        <v>13000</v>
      </c>
      <c r="AL305" s="4">
        <v>12000</v>
      </c>
      <c r="AM305" s="6">
        <v>15500</v>
      </c>
    </row>
    <row r="306" spans="1:39" x14ac:dyDescent="0.25">
      <c r="A306" s="747"/>
      <c r="B306" s="188" t="s">
        <v>452</v>
      </c>
      <c r="C306" s="136" t="s">
        <v>588</v>
      </c>
      <c r="D306" s="184">
        <f t="shared" si="74"/>
        <v>14000</v>
      </c>
      <c r="F306" s="137">
        <f t="shared" si="64"/>
        <v>30</v>
      </c>
      <c r="G306" s="138">
        <f t="shared" si="65"/>
        <v>11800</v>
      </c>
      <c r="H306" s="138">
        <f t="shared" si="66"/>
        <v>13200</v>
      </c>
      <c r="I306" s="230">
        <f t="shared" si="67"/>
        <v>14000</v>
      </c>
      <c r="J306" s="141">
        <v>10000</v>
      </c>
      <c r="K306" s="142">
        <v>12000</v>
      </c>
      <c r="L306" s="141">
        <v>10000</v>
      </c>
      <c r="M306" s="142">
        <v>12000</v>
      </c>
      <c r="N306" s="141">
        <v>11000</v>
      </c>
      <c r="O306" s="143">
        <v>15000</v>
      </c>
      <c r="P306" s="141">
        <v>9000</v>
      </c>
      <c r="Q306" s="142">
        <v>10500</v>
      </c>
      <c r="R306" s="138">
        <v>10000</v>
      </c>
      <c r="S306" s="139">
        <v>12000</v>
      </c>
      <c r="T306" s="141">
        <v>11000</v>
      </c>
      <c r="U306" s="143">
        <v>13000</v>
      </c>
      <c r="V306" s="141">
        <v>15000</v>
      </c>
      <c r="W306" s="143">
        <v>18000</v>
      </c>
      <c r="X306" s="141">
        <v>15000</v>
      </c>
      <c r="Y306" s="143">
        <v>18000</v>
      </c>
      <c r="Z306" s="141">
        <v>15000</v>
      </c>
      <c r="AA306" s="143">
        <v>18000</v>
      </c>
      <c r="AB306" s="141">
        <v>9000</v>
      </c>
      <c r="AC306" s="143">
        <v>15000</v>
      </c>
      <c r="AD306" s="141">
        <v>15000</v>
      </c>
      <c r="AE306" s="143">
        <v>18000</v>
      </c>
      <c r="AF306" s="141">
        <v>15000</v>
      </c>
      <c r="AG306" s="143">
        <v>18000</v>
      </c>
      <c r="AH306" s="141">
        <v>9000</v>
      </c>
      <c r="AI306" s="143">
        <v>10500</v>
      </c>
      <c r="AJ306" s="141">
        <v>10000</v>
      </c>
      <c r="AK306" s="143">
        <v>12000</v>
      </c>
      <c r="AL306" s="141">
        <v>11000</v>
      </c>
      <c r="AM306" s="143">
        <v>13000</v>
      </c>
    </row>
    <row r="307" spans="1:39" x14ac:dyDescent="0.25">
      <c r="A307" s="747"/>
      <c r="B307" s="187" t="s">
        <v>453</v>
      </c>
      <c r="C307" s="77" t="s">
        <v>589</v>
      </c>
      <c r="D307" s="185">
        <f t="shared" si="74"/>
        <v>14500</v>
      </c>
      <c r="F307" s="68">
        <f t="shared" si="64"/>
        <v>30</v>
      </c>
      <c r="G307" s="33">
        <f t="shared" si="65"/>
        <v>10600</v>
      </c>
      <c r="H307" s="33">
        <f t="shared" si="66"/>
        <v>11800</v>
      </c>
      <c r="I307" s="233">
        <f t="shared" si="67"/>
        <v>14500</v>
      </c>
      <c r="J307" s="4">
        <v>10000</v>
      </c>
      <c r="K307" s="5">
        <v>12000</v>
      </c>
      <c r="L307" s="33">
        <v>10000</v>
      </c>
      <c r="M307" s="37">
        <v>12000</v>
      </c>
      <c r="N307" s="4">
        <v>10500</v>
      </c>
      <c r="O307" s="6">
        <v>15000</v>
      </c>
      <c r="P307" s="4">
        <v>10000</v>
      </c>
      <c r="Q307" s="5">
        <v>12000</v>
      </c>
      <c r="R307" s="33">
        <v>10000</v>
      </c>
      <c r="S307" s="37">
        <v>12000</v>
      </c>
      <c r="T307" s="4">
        <v>10500</v>
      </c>
      <c r="U307" s="6">
        <v>15000</v>
      </c>
      <c r="V307" s="4">
        <v>10000</v>
      </c>
      <c r="W307" s="6">
        <v>12000</v>
      </c>
      <c r="X307" s="4">
        <v>12000</v>
      </c>
      <c r="Y307" s="6">
        <v>15000</v>
      </c>
      <c r="Z307" s="4">
        <v>15000</v>
      </c>
      <c r="AA307" s="6">
        <v>18000</v>
      </c>
      <c r="AB307" s="4">
        <v>10000</v>
      </c>
      <c r="AC307" s="6">
        <v>12000</v>
      </c>
      <c r="AD307" s="4">
        <v>12000</v>
      </c>
      <c r="AE307" s="6">
        <v>15000</v>
      </c>
      <c r="AF307" s="4">
        <v>15000</v>
      </c>
      <c r="AG307" s="6">
        <v>18000</v>
      </c>
      <c r="AH307" s="4">
        <v>8000</v>
      </c>
      <c r="AI307" s="6">
        <v>10000</v>
      </c>
      <c r="AJ307" s="4">
        <v>9000</v>
      </c>
      <c r="AK307" s="6">
        <v>11000</v>
      </c>
      <c r="AL307" s="4">
        <v>12500</v>
      </c>
      <c r="AM307" s="6">
        <v>15500</v>
      </c>
    </row>
    <row r="308" spans="1:39" ht="15.75" thickBot="1" x14ac:dyDescent="0.3">
      <c r="A308" s="748"/>
      <c r="B308" s="264" t="s">
        <v>454</v>
      </c>
      <c r="C308" s="144" t="s">
        <v>590</v>
      </c>
      <c r="D308" s="186">
        <f>I308</f>
        <v>20400</v>
      </c>
      <c r="F308" s="145">
        <f t="shared" ref="F308" si="80">COUNT(J308:AM308)</f>
        <v>30</v>
      </c>
      <c r="G308" s="146">
        <f t="shared" ref="G308" si="81">AVERAGE(J308,K308,P308,Q308,V308,W308,AB308,AC308,AH308,AI308)</f>
        <v>15950</v>
      </c>
      <c r="H308" s="146">
        <f t="shared" ref="H308" si="82">AVERAGE(L308,M308,R308,S308,X308,Y308,AD308,AE308,AJ308,AK308)</f>
        <v>17000</v>
      </c>
      <c r="I308" s="234">
        <f t="shared" ref="I308" si="83">AVERAGE(N308,O308,T308,U308,Z308,AA308,AF308,AG308,AL308,AM308)</f>
        <v>20400</v>
      </c>
      <c r="J308" s="148">
        <v>16000</v>
      </c>
      <c r="K308" s="149">
        <v>18000</v>
      </c>
      <c r="L308" s="146">
        <v>16000</v>
      </c>
      <c r="M308" s="147">
        <v>18000</v>
      </c>
      <c r="N308" s="148">
        <v>19000</v>
      </c>
      <c r="O308" s="150">
        <v>24000</v>
      </c>
      <c r="P308" s="148">
        <v>16000</v>
      </c>
      <c r="Q308" s="149">
        <v>18000</v>
      </c>
      <c r="R308" s="146">
        <v>16000</v>
      </c>
      <c r="S308" s="147">
        <v>18000</v>
      </c>
      <c r="T308" s="148">
        <v>19000</v>
      </c>
      <c r="U308" s="150">
        <v>24000</v>
      </c>
      <c r="V308" s="148">
        <v>14000</v>
      </c>
      <c r="W308" s="150">
        <v>16500</v>
      </c>
      <c r="X308" s="148">
        <v>15500</v>
      </c>
      <c r="Y308" s="150">
        <v>18500</v>
      </c>
      <c r="Z308" s="148">
        <v>17000</v>
      </c>
      <c r="AA308" s="150">
        <v>21000</v>
      </c>
      <c r="AB308" s="148">
        <v>14000</v>
      </c>
      <c r="AC308" s="150">
        <v>16500</v>
      </c>
      <c r="AD308" s="148">
        <v>15500</v>
      </c>
      <c r="AE308" s="150">
        <v>18500</v>
      </c>
      <c r="AF308" s="148">
        <v>17000</v>
      </c>
      <c r="AG308" s="150">
        <v>25000</v>
      </c>
      <c r="AH308" s="148">
        <v>14000</v>
      </c>
      <c r="AI308" s="150">
        <v>16500</v>
      </c>
      <c r="AJ308" s="148">
        <v>15500</v>
      </c>
      <c r="AK308" s="150">
        <v>18500</v>
      </c>
      <c r="AL308" s="148">
        <v>17000</v>
      </c>
      <c r="AM308" s="150">
        <v>21000</v>
      </c>
    </row>
    <row r="309" spans="1:39" ht="15.75" thickBot="1" x14ac:dyDescent="0.3"/>
    <row r="310" spans="1:39" s="121" customFormat="1" ht="15.75" thickBot="1" x14ac:dyDescent="0.3">
      <c r="A310" s="764" t="s">
        <v>134</v>
      </c>
      <c r="B310" s="845" t="s">
        <v>455</v>
      </c>
      <c r="C310" s="846"/>
      <c r="D310" s="847"/>
      <c r="F310" s="752" t="s">
        <v>83</v>
      </c>
      <c r="G310" s="762" t="s">
        <v>211</v>
      </c>
      <c r="H310" s="771"/>
      <c r="I310" s="772"/>
      <c r="J310" s="778" t="s">
        <v>456</v>
      </c>
      <c r="K310" s="779"/>
      <c r="L310" s="779"/>
      <c r="M310" s="779"/>
      <c r="N310" s="779"/>
      <c r="O310" s="780"/>
      <c r="P310" s="836" t="s">
        <v>457</v>
      </c>
      <c r="Q310" s="837"/>
      <c r="R310" s="837"/>
      <c r="S310" s="837"/>
      <c r="T310" s="837"/>
      <c r="U310" s="838"/>
    </row>
    <row r="311" spans="1:39" s="121" customFormat="1" ht="15.75" thickBot="1" x14ac:dyDescent="0.3">
      <c r="A311" s="850"/>
      <c r="B311" s="848" t="s">
        <v>458</v>
      </c>
      <c r="C311" s="781" t="s">
        <v>80</v>
      </c>
      <c r="D311" s="752" t="s">
        <v>330</v>
      </c>
      <c r="F311" s="770"/>
      <c r="G311" s="763"/>
      <c r="H311" s="776"/>
      <c r="I311" s="777"/>
      <c r="J311" s="778" t="s">
        <v>459</v>
      </c>
      <c r="K311" s="779"/>
      <c r="L311" s="779"/>
      <c r="M311" s="779" t="s">
        <v>216</v>
      </c>
      <c r="N311" s="779"/>
      <c r="O311" s="780"/>
      <c r="P311" s="778" t="s">
        <v>459</v>
      </c>
      <c r="Q311" s="779"/>
      <c r="R311" s="779"/>
      <c r="S311" s="779" t="s">
        <v>216</v>
      </c>
      <c r="T311" s="779"/>
      <c r="U311" s="780"/>
    </row>
    <row r="312" spans="1:39" s="121" customFormat="1" ht="15.75" thickBot="1" x14ac:dyDescent="0.3">
      <c r="A312" s="766"/>
      <c r="B312" s="849"/>
      <c r="C312" s="782"/>
      <c r="D312" s="753"/>
      <c r="F312" s="753"/>
      <c r="G312" s="3" t="s">
        <v>460</v>
      </c>
      <c r="H312" s="31" t="s">
        <v>461</v>
      </c>
      <c r="I312" s="31" t="s">
        <v>462</v>
      </c>
      <c r="J312" s="31" t="s">
        <v>460</v>
      </c>
      <c r="K312" s="31" t="s">
        <v>461</v>
      </c>
      <c r="L312" s="1" t="s">
        <v>462</v>
      </c>
      <c r="M312" s="31" t="s">
        <v>460</v>
      </c>
      <c r="N312" s="31" t="s">
        <v>461</v>
      </c>
      <c r="O312" s="31" t="s">
        <v>462</v>
      </c>
      <c r="P312" s="31" t="s">
        <v>460</v>
      </c>
      <c r="Q312" s="31" t="s">
        <v>461</v>
      </c>
      <c r="R312" s="31" t="s">
        <v>462</v>
      </c>
      <c r="S312" s="31" t="s">
        <v>460</v>
      </c>
      <c r="T312" s="31" t="s">
        <v>461</v>
      </c>
      <c r="U312" s="30" t="s">
        <v>462</v>
      </c>
    </row>
    <row r="313" spans="1:39" x14ac:dyDescent="0.25">
      <c r="A313" s="746" t="s">
        <v>463</v>
      </c>
      <c r="B313" s="56" t="s">
        <v>464</v>
      </c>
      <c r="C313" s="66" t="s">
        <v>11</v>
      </c>
      <c r="D313" s="183">
        <f>I313</f>
        <v>73750</v>
      </c>
      <c r="F313" s="66">
        <f t="shared" ref="F313:F376" si="84">COUNT(J313:U313)</f>
        <v>12</v>
      </c>
      <c r="G313" s="117">
        <f>AVERAGE(J313,M313,P313,S313)</f>
        <v>37500</v>
      </c>
      <c r="H313" s="118">
        <f>AVERAGE(K313,N313,Q313,T313)</f>
        <v>55625</v>
      </c>
      <c r="I313" s="246">
        <f>AVERAGE(L313,O313,R313,U313)</f>
        <v>73750</v>
      </c>
      <c r="J313" s="114">
        <v>30000</v>
      </c>
      <c r="K313" s="115">
        <v>40000</v>
      </c>
      <c r="L313" s="116">
        <v>50000</v>
      </c>
      <c r="M313" s="114">
        <v>40000</v>
      </c>
      <c r="N313" s="115">
        <v>60000</v>
      </c>
      <c r="O313" s="116">
        <v>80000</v>
      </c>
      <c r="P313" s="114">
        <v>35000</v>
      </c>
      <c r="Q313" s="115">
        <v>50000</v>
      </c>
      <c r="R313" s="116">
        <v>65000</v>
      </c>
      <c r="S313" s="114">
        <v>45000</v>
      </c>
      <c r="T313" s="115">
        <v>72500</v>
      </c>
      <c r="U313" s="116">
        <v>100000</v>
      </c>
    </row>
    <row r="314" spans="1:39" x14ac:dyDescent="0.25">
      <c r="A314" s="747"/>
      <c r="B314" s="192" t="s">
        <v>465</v>
      </c>
      <c r="C314" s="137" t="s">
        <v>11</v>
      </c>
      <c r="D314" s="184">
        <f>I314</f>
        <v>60500</v>
      </c>
      <c r="F314" s="137">
        <f t="shared" si="84"/>
        <v>12</v>
      </c>
      <c r="G314" s="240">
        <f t="shared" ref="G314:G377" si="85">AVERAGE(J314,M314,P314,S314)</f>
        <v>32500</v>
      </c>
      <c r="H314" s="241">
        <f t="shared" ref="H314:H377" si="86">AVERAGE(K314,N314,Q314,T314)</f>
        <v>46500</v>
      </c>
      <c r="I314" s="247">
        <f t="shared" ref="I314:I377" si="87">AVERAGE(L314,O314,R314,U314)</f>
        <v>60500</v>
      </c>
      <c r="J314" s="141">
        <v>26000</v>
      </c>
      <c r="K314" s="142">
        <v>34000</v>
      </c>
      <c r="L314" s="143">
        <v>42000</v>
      </c>
      <c r="M314" s="141">
        <v>32000</v>
      </c>
      <c r="N314" s="142">
        <v>48500</v>
      </c>
      <c r="O314" s="143">
        <v>65000</v>
      </c>
      <c r="P314" s="141">
        <v>30000</v>
      </c>
      <c r="Q314" s="142">
        <v>42500</v>
      </c>
      <c r="R314" s="143">
        <v>55000</v>
      </c>
      <c r="S314" s="141">
        <v>42000</v>
      </c>
      <c r="T314" s="142">
        <v>61000</v>
      </c>
      <c r="U314" s="143">
        <v>80000</v>
      </c>
    </row>
    <row r="315" spans="1:39" x14ac:dyDescent="0.25">
      <c r="A315" s="747"/>
      <c r="B315" s="58" t="s">
        <v>466</v>
      </c>
      <c r="C315" s="68" t="s">
        <v>11</v>
      </c>
      <c r="D315" s="185">
        <f t="shared" ref="D315:D378" si="88">I315</f>
        <v>63250</v>
      </c>
      <c r="F315" s="68">
        <f t="shared" si="84"/>
        <v>12</v>
      </c>
      <c r="G315" s="119">
        <f t="shared" si="85"/>
        <v>33625</v>
      </c>
      <c r="H315" s="120">
        <f t="shared" si="86"/>
        <v>48437.5</v>
      </c>
      <c r="I315" s="248">
        <f t="shared" si="87"/>
        <v>63250</v>
      </c>
      <c r="J315" s="4">
        <v>26500</v>
      </c>
      <c r="K315" s="5">
        <v>34750</v>
      </c>
      <c r="L315" s="6">
        <v>43000</v>
      </c>
      <c r="M315" s="4">
        <v>33000</v>
      </c>
      <c r="N315" s="5">
        <v>50000</v>
      </c>
      <c r="O315" s="6">
        <v>67000</v>
      </c>
      <c r="P315" s="4">
        <v>32000</v>
      </c>
      <c r="Q315" s="5">
        <v>44500</v>
      </c>
      <c r="R315" s="6">
        <v>57000</v>
      </c>
      <c r="S315" s="4">
        <v>43000</v>
      </c>
      <c r="T315" s="5">
        <v>64500</v>
      </c>
      <c r="U315" s="6">
        <v>86000</v>
      </c>
    </row>
    <row r="316" spans="1:39" x14ac:dyDescent="0.25">
      <c r="A316" s="747"/>
      <c r="B316" s="192" t="s">
        <v>467</v>
      </c>
      <c r="C316" s="137" t="s">
        <v>11</v>
      </c>
      <c r="D316" s="184">
        <f t="shared" si="88"/>
        <v>63750</v>
      </c>
      <c r="F316" s="137">
        <f t="shared" si="84"/>
        <v>12</v>
      </c>
      <c r="G316" s="240">
        <f t="shared" si="85"/>
        <v>34250</v>
      </c>
      <c r="H316" s="241">
        <f t="shared" si="86"/>
        <v>49000</v>
      </c>
      <c r="I316" s="247">
        <f t="shared" si="87"/>
        <v>63750</v>
      </c>
      <c r="J316" s="141">
        <v>27000</v>
      </c>
      <c r="K316" s="142">
        <v>35500</v>
      </c>
      <c r="L316" s="143">
        <v>44000</v>
      </c>
      <c r="M316" s="141">
        <v>34000</v>
      </c>
      <c r="N316" s="142">
        <v>51000</v>
      </c>
      <c r="O316" s="143">
        <v>68000</v>
      </c>
      <c r="P316" s="141">
        <v>33000</v>
      </c>
      <c r="Q316" s="142">
        <v>45500</v>
      </c>
      <c r="R316" s="143">
        <v>58000</v>
      </c>
      <c r="S316" s="141">
        <v>43000</v>
      </c>
      <c r="T316" s="142">
        <v>64000</v>
      </c>
      <c r="U316" s="143">
        <v>85000</v>
      </c>
    </row>
    <row r="317" spans="1:39" x14ac:dyDescent="0.25">
      <c r="A317" s="747"/>
      <c r="B317" s="58" t="s">
        <v>468</v>
      </c>
      <c r="C317" s="68" t="s">
        <v>11</v>
      </c>
      <c r="D317" s="185">
        <f t="shared" si="88"/>
        <v>49500</v>
      </c>
      <c r="F317" s="68">
        <f t="shared" si="84"/>
        <v>12</v>
      </c>
      <c r="G317" s="119">
        <f t="shared" si="85"/>
        <v>28250</v>
      </c>
      <c r="H317" s="120">
        <f t="shared" si="86"/>
        <v>38875</v>
      </c>
      <c r="I317" s="248">
        <f t="shared" si="87"/>
        <v>49500</v>
      </c>
      <c r="J317" s="4">
        <v>23000</v>
      </c>
      <c r="K317" s="5">
        <v>30500</v>
      </c>
      <c r="L317" s="6">
        <v>38000</v>
      </c>
      <c r="M317" s="4">
        <v>27000</v>
      </c>
      <c r="N317" s="5">
        <v>38500</v>
      </c>
      <c r="O317" s="6">
        <v>50000</v>
      </c>
      <c r="P317" s="4">
        <v>28000</v>
      </c>
      <c r="Q317" s="5">
        <v>36500</v>
      </c>
      <c r="R317" s="6">
        <v>45000</v>
      </c>
      <c r="S317" s="4">
        <v>35000</v>
      </c>
      <c r="T317" s="5">
        <v>50000</v>
      </c>
      <c r="U317" s="6">
        <v>65000</v>
      </c>
    </row>
    <row r="318" spans="1:39" ht="15.75" thickBot="1" x14ac:dyDescent="0.3">
      <c r="A318" s="748"/>
      <c r="B318" s="195" t="s">
        <v>469</v>
      </c>
      <c r="C318" s="145" t="s">
        <v>11</v>
      </c>
      <c r="D318" s="186">
        <f t="shared" si="88"/>
        <v>47000</v>
      </c>
      <c r="F318" s="137">
        <f t="shared" si="84"/>
        <v>12</v>
      </c>
      <c r="G318" s="240">
        <f t="shared" si="85"/>
        <v>26500</v>
      </c>
      <c r="H318" s="241">
        <f t="shared" si="86"/>
        <v>36750</v>
      </c>
      <c r="I318" s="247">
        <f t="shared" si="87"/>
        <v>47000</v>
      </c>
      <c r="J318" s="141">
        <v>22000</v>
      </c>
      <c r="K318" s="142">
        <v>29500</v>
      </c>
      <c r="L318" s="143">
        <v>37000</v>
      </c>
      <c r="M318" s="141">
        <v>26000</v>
      </c>
      <c r="N318" s="142">
        <v>36500</v>
      </c>
      <c r="O318" s="143">
        <v>47000</v>
      </c>
      <c r="P318" s="141">
        <v>24000</v>
      </c>
      <c r="Q318" s="142">
        <v>34000</v>
      </c>
      <c r="R318" s="143">
        <v>44000</v>
      </c>
      <c r="S318" s="141">
        <v>34000</v>
      </c>
      <c r="T318" s="142">
        <v>47000</v>
      </c>
      <c r="U318" s="143">
        <v>60000</v>
      </c>
    </row>
    <row r="319" spans="1:39" x14ac:dyDescent="0.25">
      <c r="A319" s="746" t="s">
        <v>470</v>
      </c>
      <c r="B319" s="113" t="s">
        <v>471</v>
      </c>
      <c r="C319" s="377" t="s">
        <v>11</v>
      </c>
      <c r="D319" s="185">
        <f t="shared" si="88"/>
        <v>46125</v>
      </c>
      <c r="F319" s="68">
        <f t="shared" si="84"/>
        <v>12</v>
      </c>
      <c r="G319" s="119">
        <f t="shared" si="85"/>
        <v>28750</v>
      </c>
      <c r="H319" s="120">
        <f t="shared" si="86"/>
        <v>37437.5</v>
      </c>
      <c r="I319" s="248">
        <f t="shared" si="87"/>
        <v>46125</v>
      </c>
      <c r="J319" s="4">
        <v>23000</v>
      </c>
      <c r="K319" s="5">
        <v>29250</v>
      </c>
      <c r="L319" s="6">
        <v>35500</v>
      </c>
      <c r="M319" s="4">
        <v>28000</v>
      </c>
      <c r="N319" s="5">
        <v>36500</v>
      </c>
      <c r="O319" s="6">
        <v>45000</v>
      </c>
      <c r="P319" s="4">
        <v>26000</v>
      </c>
      <c r="Q319" s="5">
        <v>35500</v>
      </c>
      <c r="R319" s="6">
        <v>45000</v>
      </c>
      <c r="S319" s="4">
        <v>38000</v>
      </c>
      <c r="T319" s="5">
        <v>48500</v>
      </c>
      <c r="U319" s="6">
        <v>59000</v>
      </c>
    </row>
    <row r="320" spans="1:39" x14ac:dyDescent="0.25">
      <c r="A320" s="747"/>
      <c r="B320" s="242" t="s">
        <v>472</v>
      </c>
      <c r="C320" s="378" t="s">
        <v>11</v>
      </c>
      <c r="D320" s="184">
        <f t="shared" si="88"/>
        <v>41375</v>
      </c>
      <c r="F320" s="137">
        <f t="shared" si="84"/>
        <v>12</v>
      </c>
      <c r="G320" s="240">
        <f t="shared" si="85"/>
        <v>27125</v>
      </c>
      <c r="H320" s="241">
        <f t="shared" si="86"/>
        <v>34250</v>
      </c>
      <c r="I320" s="247">
        <f t="shared" si="87"/>
        <v>41375</v>
      </c>
      <c r="J320" s="141">
        <v>22000</v>
      </c>
      <c r="K320" s="142">
        <v>27500</v>
      </c>
      <c r="L320" s="143">
        <v>33000</v>
      </c>
      <c r="M320" s="141">
        <v>27500</v>
      </c>
      <c r="N320" s="142">
        <v>32500</v>
      </c>
      <c r="O320" s="143">
        <v>37500</v>
      </c>
      <c r="P320" s="141">
        <v>24000</v>
      </c>
      <c r="Q320" s="142">
        <v>32000</v>
      </c>
      <c r="R320" s="143">
        <v>40000</v>
      </c>
      <c r="S320" s="141">
        <v>35000</v>
      </c>
      <c r="T320" s="142">
        <v>45000</v>
      </c>
      <c r="U320" s="143">
        <v>55000</v>
      </c>
    </row>
    <row r="321" spans="1:21" x14ac:dyDescent="0.25">
      <c r="A321" s="747"/>
      <c r="B321" s="113" t="s">
        <v>473</v>
      </c>
      <c r="C321" s="377" t="s">
        <v>11</v>
      </c>
      <c r="D321" s="185">
        <f t="shared" si="88"/>
        <v>39375</v>
      </c>
      <c r="F321" s="68">
        <f t="shared" si="84"/>
        <v>12</v>
      </c>
      <c r="G321" s="119">
        <f t="shared" si="85"/>
        <v>26250</v>
      </c>
      <c r="H321" s="120">
        <f t="shared" si="86"/>
        <v>32812.5</v>
      </c>
      <c r="I321" s="248">
        <f t="shared" si="87"/>
        <v>39375</v>
      </c>
      <c r="J321" s="4">
        <v>21000</v>
      </c>
      <c r="K321" s="5">
        <v>24500</v>
      </c>
      <c r="L321" s="6">
        <v>28000</v>
      </c>
      <c r="M321" s="4">
        <v>24000</v>
      </c>
      <c r="N321" s="5">
        <v>30000</v>
      </c>
      <c r="O321" s="6">
        <v>36000</v>
      </c>
      <c r="P321" s="4">
        <v>23500</v>
      </c>
      <c r="Q321" s="5">
        <v>29750</v>
      </c>
      <c r="R321" s="6">
        <v>36000</v>
      </c>
      <c r="S321" s="4">
        <v>36500</v>
      </c>
      <c r="T321" s="5">
        <v>47000</v>
      </c>
      <c r="U321" s="6">
        <v>57500</v>
      </c>
    </row>
    <row r="322" spans="1:21" x14ac:dyDescent="0.25">
      <c r="A322" s="747"/>
      <c r="B322" s="242" t="s">
        <v>474</v>
      </c>
      <c r="C322" s="378" t="s">
        <v>11</v>
      </c>
      <c r="D322" s="184">
        <f t="shared" si="88"/>
        <v>41000</v>
      </c>
      <c r="F322" s="137">
        <f t="shared" si="84"/>
        <v>12</v>
      </c>
      <c r="G322" s="240">
        <f t="shared" si="85"/>
        <v>27150</v>
      </c>
      <c r="H322" s="241">
        <f t="shared" si="86"/>
        <v>34075</v>
      </c>
      <c r="I322" s="247">
        <f t="shared" si="87"/>
        <v>41000</v>
      </c>
      <c r="J322" s="141">
        <v>21600</v>
      </c>
      <c r="K322" s="142">
        <v>25800</v>
      </c>
      <c r="L322" s="143">
        <v>30000</v>
      </c>
      <c r="M322" s="141">
        <v>25000</v>
      </c>
      <c r="N322" s="142">
        <v>32500</v>
      </c>
      <c r="O322" s="143">
        <v>40000</v>
      </c>
      <c r="P322" s="141">
        <v>24500</v>
      </c>
      <c r="Q322" s="142">
        <v>30250</v>
      </c>
      <c r="R322" s="143">
        <v>36000</v>
      </c>
      <c r="S322" s="141">
        <v>37500</v>
      </c>
      <c r="T322" s="142">
        <v>47750</v>
      </c>
      <c r="U322" s="143">
        <v>58000</v>
      </c>
    </row>
    <row r="323" spans="1:21" x14ac:dyDescent="0.25">
      <c r="A323" s="747"/>
      <c r="B323" s="113" t="s">
        <v>475</v>
      </c>
      <c r="C323" s="377" t="s">
        <v>11</v>
      </c>
      <c r="D323" s="185">
        <f t="shared" si="88"/>
        <v>38125</v>
      </c>
      <c r="F323" s="68">
        <f t="shared" si="84"/>
        <v>12</v>
      </c>
      <c r="G323" s="119">
        <f t="shared" si="85"/>
        <v>24375</v>
      </c>
      <c r="H323" s="120">
        <f t="shared" si="86"/>
        <v>31250</v>
      </c>
      <c r="I323" s="248">
        <f t="shared" si="87"/>
        <v>38125</v>
      </c>
      <c r="J323" s="4">
        <v>17500</v>
      </c>
      <c r="K323" s="5">
        <v>21500</v>
      </c>
      <c r="L323" s="6">
        <v>25500</v>
      </c>
      <c r="M323" s="4">
        <v>22000</v>
      </c>
      <c r="N323" s="5">
        <v>28000</v>
      </c>
      <c r="O323" s="6">
        <v>34000</v>
      </c>
      <c r="P323" s="4">
        <v>23000</v>
      </c>
      <c r="Q323" s="5">
        <v>30500</v>
      </c>
      <c r="R323" s="6">
        <v>38000</v>
      </c>
      <c r="S323" s="4">
        <v>35000</v>
      </c>
      <c r="T323" s="5">
        <v>45000</v>
      </c>
      <c r="U323" s="6">
        <v>55000</v>
      </c>
    </row>
    <row r="324" spans="1:21" x14ac:dyDescent="0.25">
      <c r="A324" s="747"/>
      <c r="B324" s="242" t="s">
        <v>476</v>
      </c>
      <c r="C324" s="378" t="s">
        <v>11</v>
      </c>
      <c r="D324" s="184">
        <f t="shared" si="88"/>
        <v>34125</v>
      </c>
      <c r="F324" s="137">
        <f t="shared" si="84"/>
        <v>12</v>
      </c>
      <c r="G324" s="240">
        <f t="shared" si="85"/>
        <v>22750</v>
      </c>
      <c r="H324" s="241">
        <f t="shared" si="86"/>
        <v>28437.5</v>
      </c>
      <c r="I324" s="247">
        <f t="shared" si="87"/>
        <v>34125</v>
      </c>
      <c r="J324" s="141">
        <v>16000</v>
      </c>
      <c r="K324" s="142">
        <v>20250</v>
      </c>
      <c r="L324" s="143">
        <v>24000</v>
      </c>
      <c r="M324" s="141">
        <v>20500</v>
      </c>
      <c r="N324" s="142">
        <v>26000</v>
      </c>
      <c r="O324" s="143">
        <v>32000</v>
      </c>
      <c r="P324" s="141">
        <v>23500</v>
      </c>
      <c r="Q324" s="142">
        <v>28500</v>
      </c>
      <c r="R324" s="143">
        <v>33500</v>
      </c>
      <c r="S324" s="141">
        <v>31000</v>
      </c>
      <c r="T324" s="142">
        <v>39000</v>
      </c>
      <c r="U324" s="143">
        <v>47000</v>
      </c>
    </row>
    <row r="325" spans="1:21" x14ac:dyDescent="0.25">
      <c r="A325" s="747"/>
      <c r="B325" s="113" t="s">
        <v>477</v>
      </c>
      <c r="C325" s="377" t="s">
        <v>11</v>
      </c>
      <c r="D325" s="185">
        <f t="shared" si="88"/>
        <v>39500</v>
      </c>
      <c r="F325" s="68">
        <f t="shared" si="84"/>
        <v>12</v>
      </c>
      <c r="G325" s="119">
        <f t="shared" si="85"/>
        <v>27375</v>
      </c>
      <c r="H325" s="120">
        <f t="shared" si="86"/>
        <v>33437.5</v>
      </c>
      <c r="I325" s="248">
        <f t="shared" si="87"/>
        <v>39500</v>
      </c>
      <c r="J325" s="4">
        <v>18000</v>
      </c>
      <c r="K325" s="5">
        <v>23000</v>
      </c>
      <c r="L325" s="6">
        <v>28000</v>
      </c>
      <c r="M325" s="4">
        <v>24000</v>
      </c>
      <c r="N325" s="5">
        <v>29500</v>
      </c>
      <c r="O325" s="6">
        <v>35000</v>
      </c>
      <c r="P325" s="4">
        <v>29000</v>
      </c>
      <c r="Q325" s="5">
        <v>35250</v>
      </c>
      <c r="R325" s="6">
        <v>41500</v>
      </c>
      <c r="S325" s="4">
        <v>38500</v>
      </c>
      <c r="T325" s="5">
        <v>46000</v>
      </c>
      <c r="U325" s="6">
        <v>53500</v>
      </c>
    </row>
    <row r="326" spans="1:21" x14ac:dyDescent="0.25">
      <c r="A326" s="747"/>
      <c r="B326" s="242" t="s">
        <v>478</v>
      </c>
      <c r="C326" s="378" t="s">
        <v>11</v>
      </c>
      <c r="D326" s="184">
        <f t="shared" si="88"/>
        <v>35625</v>
      </c>
      <c r="F326" s="137">
        <f t="shared" si="84"/>
        <v>12</v>
      </c>
      <c r="G326" s="240">
        <f t="shared" si="85"/>
        <v>23250</v>
      </c>
      <c r="H326" s="241">
        <f t="shared" si="86"/>
        <v>29687.5</v>
      </c>
      <c r="I326" s="247">
        <f t="shared" si="87"/>
        <v>35625</v>
      </c>
      <c r="J326" s="141">
        <v>15500</v>
      </c>
      <c r="K326" s="142">
        <v>21250</v>
      </c>
      <c r="L326" s="143">
        <v>25000</v>
      </c>
      <c r="M326" s="141">
        <v>18500</v>
      </c>
      <c r="N326" s="142">
        <v>26000</v>
      </c>
      <c r="O326" s="143">
        <v>33500</v>
      </c>
      <c r="P326" s="141">
        <v>24000</v>
      </c>
      <c r="Q326" s="142">
        <v>29500</v>
      </c>
      <c r="R326" s="143">
        <v>35000</v>
      </c>
      <c r="S326" s="141">
        <v>35000</v>
      </c>
      <c r="T326" s="142">
        <v>42000</v>
      </c>
      <c r="U326" s="143">
        <v>49000</v>
      </c>
    </row>
    <row r="327" spans="1:21" ht="15.75" thickBot="1" x14ac:dyDescent="0.3">
      <c r="A327" s="748"/>
      <c r="B327" s="113" t="s">
        <v>479</v>
      </c>
      <c r="C327" s="377" t="s">
        <v>11</v>
      </c>
      <c r="D327" s="185">
        <f t="shared" si="88"/>
        <v>36375</v>
      </c>
      <c r="F327" s="68">
        <f t="shared" si="84"/>
        <v>12</v>
      </c>
      <c r="G327" s="119">
        <f t="shared" si="85"/>
        <v>24500</v>
      </c>
      <c r="H327" s="120">
        <f t="shared" si="86"/>
        <v>30437.5</v>
      </c>
      <c r="I327" s="248">
        <f t="shared" si="87"/>
        <v>36375</v>
      </c>
      <c r="J327" s="4">
        <v>18000</v>
      </c>
      <c r="K327" s="5">
        <v>22000</v>
      </c>
      <c r="L327" s="6">
        <v>26000</v>
      </c>
      <c r="M327" s="4">
        <v>21500</v>
      </c>
      <c r="N327" s="5">
        <v>27000</v>
      </c>
      <c r="O327" s="6">
        <v>32500</v>
      </c>
      <c r="P327" s="4">
        <v>24000</v>
      </c>
      <c r="Q327" s="5">
        <v>29500</v>
      </c>
      <c r="R327" s="6">
        <v>35000</v>
      </c>
      <c r="S327" s="4">
        <v>34500</v>
      </c>
      <c r="T327" s="5">
        <v>43250</v>
      </c>
      <c r="U327" s="6">
        <v>52000</v>
      </c>
    </row>
    <row r="328" spans="1:21" x14ac:dyDescent="0.25">
      <c r="A328" s="746" t="s">
        <v>480</v>
      </c>
      <c r="B328" s="193" t="s">
        <v>481</v>
      </c>
      <c r="C328" s="194" t="s">
        <v>11</v>
      </c>
      <c r="D328" s="239">
        <f t="shared" si="88"/>
        <v>38625</v>
      </c>
      <c r="F328" s="137">
        <f t="shared" si="84"/>
        <v>12</v>
      </c>
      <c r="G328" s="240">
        <f t="shared" si="85"/>
        <v>24375</v>
      </c>
      <c r="H328" s="241">
        <f t="shared" si="86"/>
        <v>31500</v>
      </c>
      <c r="I328" s="247">
        <f t="shared" si="87"/>
        <v>38625</v>
      </c>
      <c r="J328" s="141">
        <v>19500</v>
      </c>
      <c r="K328" s="142">
        <v>24750</v>
      </c>
      <c r="L328" s="143">
        <v>30000</v>
      </c>
      <c r="M328" s="141">
        <v>24000</v>
      </c>
      <c r="N328" s="142">
        <v>31000</v>
      </c>
      <c r="O328" s="143">
        <v>38000</v>
      </c>
      <c r="P328" s="141">
        <v>22000</v>
      </c>
      <c r="Q328" s="142">
        <v>30000</v>
      </c>
      <c r="R328" s="143">
        <v>38000</v>
      </c>
      <c r="S328" s="141">
        <v>32000</v>
      </c>
      <c r="T328" s="142">
        <v>40250</v>
      </c>
      <c r="U328" s="143">
        <v>48500</v>
      </c>
    </row>
    <row r="329" spans="1:21" x14ac:dyDescent="0.25">
      <c r="A329" s="747"/>
      <c r="B329" s="260" t="s">
        <v>482</v>
      </c>
      <c r="C329" s="68" t="s">
        <v>11</v>
      </c>
      <c r="D329" s="185">
        <f t="shared" si="88"/>
        <v>32875</v>
      </c>
      <c r="F329" s="68">
        <f t="shared" si="84"/>
        <v>12</v>
      </c>
      <c r="G329" s="119">
        <f t="shared" si="85"/>
        <v>22250</v>
      </c>
      <c r="H329" s="120">
        <f t="shared" si="86"/>
        <v>27625</v>
      </c>
      <c r="I329" s="248">
        <f t="shared" si="87"/>
        <v>32875</v>
      </c>
      <c r="J329" s="4">
        <v>17500</v>
      </c>
      <c r="K329" s="5">
        <v>20750</v>
      </c>
      <c r="L329" s="6">
        <v>24000</v>
      </c>
      <c r="M329" s="4">
        <v>20500</v>
      </c>
      <c r="N329" s="5">
        <v>25500</v>
      </c>
      <c r="O329" s="6">
        <v>30000</v>
      </c>
      <c r="P329" s="4">
        <v>20000</v>
      </c>
      <c r="Q329" s="5">
        <v>25250</v>
      </c>
      <c r="R329" s="6">
        <v>30500</v>
      </c>
      <c r="S329" s="4">
        <v>31000</v>
      </c>
      <c r="T329" s="5">
        <v>39000</v>
      </c>
      <c r="U329" s="6">
        <v>47000</v>
      </c>
    </row>
    <row r="330" spans="1:21" x14ac:dyDescent="0.25">
      <c r="A330" s="747"/>
      <c r="B330" s="265" t="s">
        <v>483</v>
      </c>
      <c r="C330" s="137" t="s">
        <v>11</v>
      </c>
      <c r="D330" s="184">
        <f t="shared" si="88"/>
        <v>34375</v>
      </c>
      <c r="F330" s="137">
        <f t="shared" si="84"/>
        <v>12</v>
      </c>
      <c r="G330" s="240">
        <f t="shared" si="85"/>
        <v>23250</v>
      </c>
      <c r="H330" s="241">
        <f t="shared" si="86"/>
        <v>28812.5</v>
      </c>
      <c r="I330" s="247">
        <f t="shared" si="87"/>
        <v>34375</v>
      </c>
      <c r="J330" s="141">
        <v>18500</v>
      </c>
      <c r="K330" s="142">
        <v>22000</v>
      </c>
      <c r="L330" s="143">
        <v>25500</v>
      </c>
      <c r="M330" s="141">
        <v>21500</v>
      </c>
      <c r="N330" s="142">
        <v>27750</v>
      </c>
      <c r="O330" s="143">
        <v>34000</v>
      </c>
      <c r="P330" s="141">
        <v>21000</v>
      </c>
      <c r="Q330" s="142">
        <v>25750</v>
      </c>
      <c r="R330" s="143">
        <v>30500</v>
      </c>
      <c r="S330" s="141">
        <v>32000</v>
      </c>
      <c r="T330" s="142">
        <v>39750</v>
      </c>
      <c r="U330" s="143">
        <v>47500</v>
      </c>
    </row>
    <row r="331" spans="1:21" x14ac:dyDescent="0.25">
      <c r="A331" s="747"/>
      <c r="B331" s="58" t="s">
        <v>484</v>
      </c>
      <c r="C331" s="68" t="s">
        <v>11</v>
      </c>
      <c r="D331" s="185">
        <f>I331</f>
        <v>34375</v>
      </c>
      <c r="F331" s="68">
        <f t="shared" si="84"/>
        <v>12</v>
      </c>
      <c r="G331" s="119">
        <f t="shared" si="85"/>
        <v>23250</v>
      </c>
      <c r="H331" s="120">
        <f t="shared" si="86"/>
        <v>28812.5</v>
      </c>
      <c r="I331" s="248">
        <f t="shared" si="87"/>
        <v>34375</v>
      </c>
      <c r="J331" s="4">
        <v>18500</v>
      </c>
      <c r="K331" s="5">
        <v>22000</v>
      </c>
      <c r="L331" s="6">
        <v>25500</v>
      </c>
      <c r="M331" s="4">
        <v>21500</v>
      </c>
      <c r="N331" s="5">
        <v>27750</v>
      </c>
      <c r="O331" s="6">
        <v>34000</v>
      </c>
      <c r="P331" s="4">
        <v>21000</v>
      </c>
      <c r="Q331" s="5">
        <v>25750</v>
      </c>
      <c r="R331" s="6">
        <v>30500</v>
      </c>
      <c r="S331" s="4">
        <v>32000</v>
      </c>
      <c r="T331" s="5">
        <v>39750</v>
      </c>
      <c r="U331" s="6">
        <v>47500</v>
      </c>
    </row>
    <row r="332" spans="1:21" x14ac:dyDescent="0.25">
      <c r="A332" s="747"/>
      <c r="B332" s="192" t="s">
        <v>485</v>
      </c>
      <c r="C332" s="137" t="s">
        <v>11</v>
      </c>
      <c r="D332" s="184">
        <f t="shared" si="88"/>
        <v>32500</v>
      </c>
      <c r="F332" s="137">
        <f t="shared" si="84"/>
        <v>12</v>
      </c>
      <c r="G332" s="240">
        <f t="shared" si="85"/>
        <v>20875</v>
      </c>
      <c r="H332" s="241">
        <f t="shared" si="86"/>
        <v>26687.5</v>
      </c>
      <c r="I332" s="247">
        <f t="shared" si="87"/>
        <v>32500</v>
      </c>
      <c r="J332" s="141">
        <v>15000</v>
      </c>
      <c r="K332" s="142">
        <v>18250</v>
      </c>
      <c r="L332" s="143">
        <v>21500</v>
      </c>
      <c r="M332" s="141">
        <v>19000</v>
      </c>
      <c r="N332" s="142">
        <v>24000</v>
      </c>
      <c r="O332" s="143">
        <v>29000</v>
      </c>
      <c r="P332" s="141">
        <v>19500</v>
      </c>
      <c r="Q332" s="142">
        <v>27000</v>
      </c>
      <c r="R332" s="143">
        <v>34500</v>
      </c>
      <c r="S332" s="141">
        <v>30000</v>
      </c>
      <c r="T332" s="142">
        <v>37500</v>
      </c>
      <c r="U332" s="143">
        <v>45000</v>
      </c>
    </row>
    <row r="333" spans="1:21" x14ac:dyDescent="0.25">
      <c r="A333" s="747"/>
      <c r="B333" s="58" t="s">
        <v>486</v>
      </c>
      <c r="C333" s="68" t="s">
        <v>11</v>
      </c>
      <c r="D333" s="185">
        <f t="shared" si="88"/>
        <v>29000</v>
      </c>
      <c r="F333" s="68">
        <f t="shared" si="84"/>
        <v>12</v>
      </c>
      <c r="G333" s="119">
        <f t="shared" si="85"/>
        <v>19625</v>
      </c>
      <c r="H333" s="120">
        <f t="shared" si="86"/>
        <v>24312.5</v>
      </c>
      <c r="I333" s="248">
        <f t="shared" si="87"/>
        <v>29000</v>
      </c>
      <c r="J333" s="4">
        <v>14000</v>
      </c>
      <c r="K333" s="5">
        <v>17250</v>
      </c>
      <c r="L333" s="6">
        <v>20500</v>
      </c>
      <c r="M333" s="4">
        <v>17000</v>
      </c>
      <c r="N333" s="5">
        <v>22000</v>
      </c>
      <c r="O333" s="6">
        <v>27000</v>
      </c>
      <c r="P333" s="4">
        <v>21500</v>
      </c>
      <c r="Q333" s="5">
        <v>25750</v>
      </c>
      <c r="R333" s="6">
        <v>30000</v>
      </c>
      <c r="S333" s="4">
        <v>26000</v>
      </c>
      <c r="T333" s="5">
        <v>32250</v>
      </c>
      <c r="U333" s="6">
        <v>38500</v>
      </c>
    </row>
    <row r="334" spans="1:21" x14ac:dyDescent="0.25">
      <c r="A334" s="747"/>
      <c r="B334" s="192" t="s">
        <v>487</v>
      </c>
      <c r="C334" s="137" t="s">
        <v>11</v>
      </c>
      <c r="D334" s="184">
        <f t="shared" si="88"/>
        <v>33125</v>
      </c>
      <c r="F334" s="137">
        <f t="shared" si="84"/>
        <v>12</v>
      </c>
      <c r="G334" s="240">
        <f t="shared" si="85"/>
        <v>23250</v>
      </c>
      <c r="H334" s="241">
        <f t="shared" si="86"/>
        <v>28187.5</v>
      </c>
      <c r="I334" s="247">
        <f t="shared" si="87"/>
        <v>33125</v>
      </c>
      <c r="J334" s="141">
        <v>15500</v>
      </c>
      <c r="K334" s="142">
        <v>19750</v>
      </c>
      <c r="L334" s="143">
        <v>24000</v>
      </c>
      <c r="M334" s="141">
        <v>20500</v>
      </c>
      <c r="N334" s="142">
        <v>25250</v>
      </c>
      <c r="O334" s="143">
        <v>30000</v>
      </c>
      <c r="P334" s="141">
        <v>24500</v>
      </c>
      <c r="Q334" s="142">
        <v>29750</v>
      </c>
      <c r="R334" s="143">
        <v>35000</v>
      </c>
      <c r="S334" s="141">
        <v>32500</v>
      </c>
      <c r="T334" s="142">
        <v>38000</v>
      </c>
      <c r="U334" s="143">
        <v>43500</v>
      </c>
    </row>
    <row r="335" spans="1:21" x14ac:dyDescent="0.25">
      <c r="A335" s="747"/>
      <c r="B335" s="58" t="s">
        <v>488</v>
      </c>
      <c r="C335" s="68" t="s">
        <v>11</v>
      </c>
      <c r="D335" s="185">
        <f t="shared" si="88"/>
        <v>29500</v>
      </c>
      <c r="F335" s="68">
        <f t="shared" si="84"/>
        <v>12</v>
      </c>
      <c r="G335" s="119">
        <f t="shared" si="85"/>
        <v>20250</v>
      </c>
      <c r="H335" s="120">
        <f t="shared" si="86"/>
        <v>25125</v>
      </c>
      <c r="I335" s="248">
        <f t="shared" si="87"/>
        <v>29500</v>
      </c>
      <c r="J335" s="4">
        <v>15000</v>
      </c>
      <c r="K335" s="5">
        <v>18250</v>
      </c>
      <c r="L335" s="6">
        <v>21500</v>
      </c>
      <c r="M335" s="4">
        <v>16500</v>
      </c>
      <c r="N335" s="5">
        <v>22500</v>
      </c>
      <c r="O335" s="6">
        <v>28500</v>
      </c>
      <c r="P335" s="4">
        <v>21000</v>
      </c>
      <c r="Q335" s="5">
        <v>25500</v>
      </c>
      <c r="R335" s="6">
        <v>28000</v>
      </c>
      <c r="S335" s="4">
        <v>28500</v>
      </c>
      <c r="T335" s="5">
        <v>34250</v>
      </c>
      <c r="U335" s="6">
        <v>40000</v>
      </c>
    </row>
    <row r="336" spans="1:21" x14ac:dyDescent="0.25">
      <c r="A336" s="747"/>
      <c r="B336" s="192" t="s">
        <v>489</v>
      </c>
      <c r="C336" s="137" t="s">
        <v>11</v>
      </c>
      <c r="D336" s="184">
        <f t="shared" si="88"/>
        <v>31750</v>
      </c>
      <c r="F336" s="137">
        <f t="shared" si="84"/>
        <v>12</v>
      </c>
      <c r="G336" s="240">
        <f t="shared" si="85"/>
        <v>21375</v>
      </c>
      <c r="H336" s="241">
        <f t="shared" si="86"/>
        <v>26562.5</v>
      </c>
      <c r="I336" s="247">
        <f t="shared" si="87"/>
        <v>31750</v>
      </c>
      <c r="J336" s="141">
        <v>16500</v>
      </c>
      <c r="K336" s="142">
        <v>19250</v>
      </c>
      <c r="L336" s="143">
        <v>22000</v>
      </c>
      <c r="M336" s="141">
        <v>18000</v>
      </c>
      <c r="N336" s="142">
        <v>24000</v>
      </c>
      <c r="O336" s="143">
        <v>30000</v>
      </c>
      <c r="P336" s="141">
        <v>22000</v>
      </c>
      <c r="Q336" s="142">
        <v>28500</v>
      </c>
      <c r="R336" s="143">
        <v>35000</v>
      </c>
      <c r="S336" s="141">
        <v>29000</v>
      </c>
      <c r="T336" s="142">
        <v>34500</v>
      </c>
      <c r="U336" s="143">
        <v>40000</v>
      </c>
    </row>
    <row r="337" spans="1:23" ht="15.75" thickBot="1" x14ac:dyDescent="0.3">
      <c r="A337" s="748"/>
      <c r="B337" s="59" t="s">
        <v>490</v>
      </c>
      <c r="C337" s="69" t="s">
        <v>11</v>
      </c>
      <c r="D337" s="238">
        <f t="shared" si="88"/>
        <v>31000</v>
      </c>
      <c r="F337" s="68">
        <f t="shared" si="84"/>
        <v>12</v>
      </c>
      <c r="G337" s="119">
        <f t="shared" si="85"/>
        <v>20875</v>
      </c>
      <c r="H337" s="120">
        <f t="shared" si="86"/>
        <v>25937.5</v>
      </c>
      <c r="I337" s="248">
        <f t="shared" si="87"/>
        <v>31000</v>
      </c>
      <c r="J337" s="4">
        <v>16000</v>
      </c>
      <c r="K337" s="5">
        <v>18750</v>
      </c>
      <c r="L337" s="6">
        <v>21500</v>
      </c>
      <c r="M337" s="4">
        <v>17500</v>
      </c>
      <c r="N337" s="5">
        <v>23500</v>
      </c>
      <c r="O337" s="6">
        <v>29500</v>
      </c>
      <c r="P337" s="4">
        <v>22000</v>
      </c>
      <c r="Q337" s="5">
        <v>28250</v>
      </c>
      <c r="R337" s="6">
        <v>34500</v>
      </c>
      <c r="S337" s="4">
        <v>28000</v>
      </c>
      <c r="T337" s="5">
        <v>33250</v>
      </c>
      <c r="U337" s="6">
        <v>38500</v>
      </c>
    </row>
    <row r="338" spans="1:23" x14ac:dyDescent="0.25">
      <c r="A338" s="746" t="s">
        <v>491</v>
      </c>
      <c r="B338" s="267" t="s">
        <v>492</v>
      </c>
      <c r="C338" s="379" t="s">
        <v>11</v>
      </c>
      <c r="D338" s="184">
        <f t="shared" si="88"/>
        <v>27500</v>
      </c>
      <c r="F338" s="137">
        <f t="shared" si="84"/>
        <v>12</v>
      </c>
      <c r="G338" s="240">
        <f t="shared" si="85"/>
        <v>19750</v>
      </c>
      <c r="H338" s="241">
        <f t="shared" si="86"/>
        <v>23625</v>
      </c>
      <c r="I338" s="247">
        <f t="shared" si="87"/>
        <v>27500</v>
      </c>
      <c r="J338" s="141">
        <v>15000</v>
      </c>
      <c r="K338" s="142">
        <v>17500</v>
      </c>
      <c r="L338" s="143">
        <v>20000</v>
      </c>
      <c r="M338" s="141">
        <v>17000</v>
      </c>
      <c r="N338" s="142">
        <v>21000</v>
      </c>
      <c r="O338" s="143">
        <v>25000</v>
      </c>
      <c r="P338" s="141">
        <v>20000</v>
      </c>
      <c r="Q338" s="142">
        <v>25000</v>
      </c>
      <c r="R338" s="143">
        <v>30000</v>
      </c>
      <c r="S338" s="141">
        <v>27000</v>
      </c>
      <c r="T338" s="142">
        <v>31000</v>
      </c>
      <c r="U338" s="143">
        <v>35000</v>
      </c>
    </row>
    <row r="339" spans="1:23" x14ac:dyDescent="0.25">
      <c r="A339" s="747"/>
      <c r="B339" s="113" t="s">
        <v>493</v>
      </c>
      <c r="C339" s="377" t="s">
        <v>11</v>
      </c>
      <c r="D339" s="185">
        <f t="shared" si="88"/>
        <v>26750</v>
      </c>
      <c r="F339" s="68">
        <f t="shared" si="84"/>
        <v>12</v>
      </c>
      <c r="G339" s="119">
        <f t="shared" si="85"/>
        <v>16875</v>
      </c>
      <c r="H339" s="120">
        <f t="shared" si="86"/>
        <v>21812.5</v>
      </c>
      <c r="I339" s="248">
        <f t="shared" si="87"/>
        <v>26750</v>
      </c>
      <c r="J339" s="4">
        <v>11500</v>
      </c>
      <c r="K339" s="5">
        <v>14750</v>
      </c>
      <c r="L339" s="6">
        <v>18000</v>
      </c>
      <c r="M339" s="4">
        <v>14500</v>
      </c>
      <c r="N339" s="5">
        <v>18750</v>
      </c>
      <c r="O339" s="6">
        <v>23000</v>
      </c>
      <c r="P339" s="4">
        <v>18500</v>
      </c>
      <c r="Q339" s="5">
        <v>23750</v>
      </c>
      <c r="R339" s="6">
        <v>29000</v>
      </c>
      <c r="S339" s="4">
        <v>23000</v>
      </c>
      <c r="T339" s="5">
        <v>30000</v>
      </c>
      <c r="U339" s="6">
        <v>37000</v>
      </c>
    </row>
    <row r="340" spans="1:23" x14ac:dyDescent="0.25">
      <c r="A340" s="747"/>
      <c r="B340" s="242" t="s">
        <v>494</v>
      </c>
      <c r="C340" s="378" t="s">
        <v>11</v>
      </c>
      <c r="D340" s="184">
        <f t="shared" si="88"/>
        <v>19125</v>
      </c>
      <c r="F340" s="137">
        <f t="shared" si="84"/>
        <v>12</v>
      </c>
      <c r="G340" s="240">
        <f t="shared" si="85"/>
        <v>12375</v>
      </c>
      <c r="H340" s="241">
        <f t="shared" si="86"/>
        <v>15750</v>
      </c>
      <c r="I340" s="247">
        <f t="shared" si="87"/>
        <v>19125</v>
      </c>
      <c r="J340" s="141">
        <v>8000</v>
      </c>
      <c r="K340" s="142">
        <v>10750</v>
      </c>
      <c r="L340" s="143">
        <v>13500</v>
      </c>
      <c r="M340" s="141">
        <v>11000</v>
      </c>
      <c r="N340" s="142">
        <v>13500</v>
      </c>
      <c r="O340" s="143">
        <v>16000</v>
      </c>
      <c r="P340" s="141">
        <v>13000</v>
      </c>
      <c r="Q340" s="142">
        <v>17250</v>
      </c>
      <c r="R340" s="143">
        <v>21500</v>
      </c>
      <c r="S340" s="141">
        <v>17500</v>
      </c>
      <c r="T340" s="142">
        <v>21500</v>
      </c>
      <c r="U340" s="143">
        <v>25500</v>
      </c>
    </row>
    <row r="341" spans="1:23" x14ac:dyDescent="0.25">
      <c r="A341" s="747"/>
      <c r="B341" s="113" t="s">
        <v>495</v>
      </c>
      <c r="C341" s="377" t="s">
        <v>11</v>
      </c>
      <c r="D341" s="185">
        <f t="shared" si="88"/>
        <v>18250</v>
      </c>
      <c r="F341" s="68">
        <f t="shared" si="84"/>
        <v>12</v>
      </c>
      <c r="G341" s="119">
        <f t="shared" si="85"/>
        <v>13000</v>
      </c>
      <c r="H341" s="120">
        <f t="shared" si="86"/>
        <v>15625</v>
      </c>
      <c r="I341" s="248">
        <f t="shared" si="87"/>
        <v>18250</v>
      </c>
      <c r="J341" s="4">
        <v>9000</v>
      </c>
      <c r="K341" s="5">
        <v>11000</v>
      </c>
      <c r="L341" s="6">
        <v>13000</v>
      </c>
      <c r="M341" s="4">
        <v>11000</v>
      </c>
      <c r="N341" s="5">
        <v>13000</v>
      </c>
      <c r="O341" s="6">
        <v>15000</v>
      </c>
      <c r="P341" s="4">
        <v>14500</v>
      </c>
      <c r="Q341" s="5">
        <v>17750</v>
      </c>
      <c r="R341" s="6">
        <v>21000</v>
      </c>
      <c r="S341" s="4">
        <v>17500</v>
      </c>
      <c r="T341" s="5">
        <v>20750</v>
      </c>
      <c r="U341" s="6">
        <v>24000</v>
      </c>
    </row>
    <row r="342" spans="1:23" x14ac:dyDescent="0.25">
      <c r="A342" s="747"/>
      <c r="B342" s="267" t="s">
        <v>496</v>
      </c>
      <c r="C342" s="378" t="s">
        <v>11</v>
      </c>
      <c r="D342" s="184">
        <f t="shared" si="88"/>
        <v>25250</v>
      </c>
      <c r="F342" s="137">
        <f t="shared" si="84"/>
        <v>12</v>
      </c>
      <c r="G342" s="240">
        <f t="shared" si="85"/>
        <v>17500</v>
      </c>
      <c r="H342" s="241">
        <f t="shared" si="86"/>
        <v>21375</v>
      </c>
      <c r="I342" s="247">
        <f t="shared" si="87"/>
        <v>25250</v>
      </c>
      <c r="J342" s="141">
        <v>12000</v>
      </c>
      <c r="K342" s="142">
        <v>14500</v>
      </c>
      <c r="L342" s="143">
        <v>17000</v>
      </c>
      <c r="M342" s="141">
        <v>15000</v>
      </c>
      <c r="N342" s="142">
        <v>18500</v>
      </c>
      <c r="O342" s="143">
        <v>22000</v>
      </c>
      <c r="P342" s="141">
        <v>19000</v>
      </c>
      <c r="Q342" s="142">
        <v>23000</v>
      </c>
      <c r="R342" s="143">
        <v>27000</v>
      </c>
      <c r="S342" s="141">
        <v>24000</v>
      </c>
      <c r="T342" s="142">
        <v>29500</v>
      </c>
      <c r="U342" s="143">
        <v>35000</v>
      </c>
    </row>
    <row r="343" spans="1:23" x14ac:dyDescent="0.25">
      <c r="A343" s="747"/>
      <c r="B343" s="268" t="s">
        <v>497</v>
      </c>
      <c r="C343" s="339" t="s">
        <v>11</v>
      </c>
      <c r="D343" s="185">
        <f t="shared" si="88"/>
        <v>26000</v>
      </c>
      <c r="F343" s="68">
        <f t="shared" si="84"/>
        <v>12</v>
      </c>
      <c r="G343" s="119">
        <f t="shared" si="85"/>
        <v>19500</v>
      </c>
      <c r="H343" s="120">
        <f t="shared" si="86"/>
        <v>22750</v>
      </c>
      <c r="I343" s="248">
        <f t="shared" si="87"/>
        <v>26000</v>
      </c>
      <c r="J343" s="4">
        <v>14000</v>
      </c>
      <c r="K343" s="5">
        <v>16500</v>
      </c>
      <c r="L343" s="6">
        <v>19000</v>
      </c>
      <c r="M343" s="4">
        <v>16000</v>
      </c>
      <c r="N343" s="5">
        <v>18500</v>
      </c>
      <c r="O343" s="6">
        <v>21000</v>
      </c>
      <c r="P343" s="4">
        <v>22500</v>
      </c>
      <c r="Q343" s="5">
        <v>26500</v>
      </c>
      <c r="R343" s="6">
        <v>30500</v>
      </c>
      <c r="S343" s="4">
        <v>25500</v>
      </c>
      <c r="T343" s="5">
        <v>29500</v>
      </c>
      <c r="U343" s="6">
        <v>33500</v>
      </c>
    </row>
    <row r="344" spans="1:23" x14ac:dyDescent="0.25">
      <c r="A344" s="747"/>
      <c r="B344" s="242" t="s">
        <v>498</v>
      </c>
      <c r="C344" s="378" t="s">
        <v>11</v>
      </c>
      <c r="D344" s="184">
        <f t="shared" si="88"/>
        <v>21500</v>
      </c>
      <c r="F344" s="137">
        <f t="shared" si="84"/>
        <v>12</v>
      </c>
      <c r="G344" s="240">
        <f t="shared" si="85"/>
        <v>16875</v>
      </c>
      <c r="H344" s="241">
        <f t="shared" si="86"/>
        <v>19187.5</v>
      </c>
      <c r="I344" s="247">
        <f t="shared" si="87"/>
        <v>21500</v>
      </c>
      <c r="J344" s="141">
        <v>12000</v>
      </c>
      <c r="K344" s="142">
        <v>13500</v>
      </c>
      <c r="L344" s="143">
        <v>15000</v>
      </c>
      <c r="M344" s="141">
        <v>14000</v>
      </c>
      <c r="N344" s="142">
        <v>16000</v>
      </c>
      <c r="O344" s="143">
        <v>18000</v>
      </c>
      <c r="P344" s="141">
        <v>19000</v>
      </c>
      <c r="Q344" s="142">
        <v>21500</v>
      </c>
      <c r="R344" s="143">
        <v>24000</v>
      </c>
      <c r="S344" s="141">
        <v>22500</v>
      </c>
      <c r="T344" s="142">
        <v>25750</v>
      </c>
      <c r="U344" s="143">
        <v>29000</v>
      </c>
    </row>
    <row r="345" spans="1:23" x14ac:dyDescent="0.25">
      <c r="A345" s="747"/>
      <c r="B345" s="268" t="s">
        <v>499</v>
      </c>
      <c r="C345" s="339" t="s">
        <v>11</v>
      </c>
      <c r="D345" s="185">
        <f t="shared" si="88"/>
        <v>21500</v>
      </c>
      <c r="F345" s="68">
        <f t="shared" si="84"/>
        <v>12</v>
      </c>
      <c r="G345" s="119">
        <f t="shared" si="85"/>
        <v>14250</v>
      </c>
      <c r="H345" s="120">
        <f t="shared" si="86"/>
        <v>17875</v>
      </c>
      <c r="I345" s="248">
        <f t="shared" si="87"/>
        <v>21500</v>
      </c>
      <c r="J345" s="4">
        <v>10000</v>
      </c>
      <c r="K345" s="5">
        <v>12500</v>
      </c>
      <c r="L345" s="6">
        <v>15000</v>
      </c>
      <c r="M345" s="4">
        <v>12000</v>
      </c>
      <c r="N345" s="5">
        <v>15000</v>
      </c>
      <c r="O345" s="6">
        <v>18000</v>
      </c>
      <c r="P345" s="4">
        <v>16000</v>
      </c>
      <c r="Q345" s="5">
        <v>20000</v>
      </c>
      <c r="R345" s="6">
        <v>24000</v>
      </c>
      <c r="S345" s="4">
        <v>19000</v>
      </c>
      <c r="T345" s="5">
        <v>24000</v>
      </c>
      <c r="U345" s="6">
        <v>29000</v>
      </c>
    </row>
    <row r="346" spans="1:23" x14ac:dyDescent="0.25">
      <c r="A346" s="747"/>
      <c r="B346" s="267" t="s">
        <v>500</v>
      </c>
      <c r="C346" s="380" t="s">
        <v>11</v>
      </c>
      <c r="D346" s="184">
        <f t="shared" si="88"/>
        <v>22125</v>
      </c>
      <c r="F346" s="137">
        <f t="shared" si="84"/>
        <v>12</v>
      </c>
      <c r="G346" s="240">
        <f t="shared" si="85"/>
        <v>14250</v>
      </c>
      <c r="H346" s="241">
        <f t="shared" si="86"/>
        <v>18187.5</v>
      </c>
      <c r="I346" s="247">
        <f t="shared" si="87"/>
        <v>22125</v>
      </c>
      <c r="J346" s="141">
        <v>9000</v>
      </c>
      <c r="K346" s="142">
        <v>11500</v>
      </c>
      <c r="L346" s="143">
        <v>14000</v>
      </c>
      <c r="M346" s="141">
        <v>13000</v>
      </c>
      <c r="N346" s="142">
        <v>16500</v>
      </c>
      <c r="O346" s="143">
        <v>20000</v>
      </c>
      <c r="P346" s="141">
        <v>14500</v>
      </c>
      <c r="Q346" s="142">
        <v>18500</v>
      </c>
      <c r="R346" s="143">
        <v>22500</v>
      </c>
      <c r="S346" s="141">
        <v>20500</v>
      </c>
      <c r="T346" s="142">
        <v>26250</v>
      </c>
      <c r="U346" s="143">
        <v>32000</v>
      </c>
      <c r="V346" s="460"/>
      <c r="W346" s="460"/>
    </row>
    <row r="347" spans="1:23" ht="15.75" thickBot="1" x14ac:dyDescent="0.3">
      <c r="A347" s="748"/>
      <c r="B347" s="113" t="s">
        <v>501</v>
      </c>
      <c r="C347" s="377" t="s">
        <v>11</v>
      </c>
      <c r="D347" s="185">
        <f t="shared" si="88"/>
        <v>16875</v>
      </c>
      <c r="F347" s="68">
        <f t="shared" si="84"/>
        <v>12</v>
      </c>
      <c r="G347" s="119">
        <f t="shared" si="85"/>
        <v>8625</v>
      </c>
      <c r="H347" s="120">
        <f t="shared" si="86"/>
        <v>12750</v>
      </c>
      <c r="I347" s="248">
        <f t="shared" si="87"/>
        <v>16875</v>
      </c>
      <c r="J347" s="4">
        <v>5500</v>
      </c>
      <c r="K347" s="5">
        <v>7750</v>
      </c>
      <c r="L347" s="6">
        <v>10000</v>
      </c>
      <c r="M347" s="4">
        <v>8000</v>
      </c>
      <c r="N347" s="5">
        <v>12000</v>
      </c>
      <c r="O347" s="6">
        <v>16000</v>
      </c>
      <c r="P347" s="4">
        <v>8500</v>
      </c>
      <c r="Q347" s="5">
        <v>12250</v>
      </c>
      <c r="R347" s="6">
        <v>16000</v>
      </c>
      <c r="S347" s="4">
        <v>12500</v>
      </c>
      <c r="T347" s="5">
        <v>19000</v>
      </c>
      <c r="U347" s="6">
        <v>25500</v>
      </c>
      <c r="V347" s="460"/>
      <c r="W347" s="460"/>
    </row>
    <row r="348" spans="1:23" x14ac:dyDescent="0.25">
      <c r="A348" s="746" t="s">
        <v>502</v>
      </c>
      <c r="B348" s="193" t="s">
        <v>503</v>
      </c>
      <c r="C348" s="194" t="s">
        <v>11</v>
      </c>
      <c r="D348" s="239">
        <f t="shared" si="88"/>
        <v>14375</v>
      </c>
      <c r="F348" s="137">
        <f t="shared" si="84"/>
        <v>12</v>
      </c>
      <c r="G348" s="240">
        <f t="shared" si="85"/>
        <v>7750</v>
      </c>
      <c r="H348" s="241">
        <f t="shared" si="86"/>
        <v>11062.5</v>
      </c>
      <c r="I348" s="247">
        <f t="shared" si="87"/>
        <v>14375</v>
      </c>
      <c r="J348" s="141">
        <v>5000</v>
      </c>
      <c r="K348" s="142">
        <v>7000</v>
      </c>
      <c r="L348" s="143">
        <v>9000</v>
      </c>
      <c r="M348" s="141">
        <v>7000</v>
      </c>
      <c r="N348" s="142">
        <v>10000</v>
      </c>
      <c r="O348" s="143">
        <v>13000</v>
      </c>
      <c r="P348" s="141">
        <v>8000</v>
      </c>
      <c r="Q348" s="142">
        <v>11250</v>
      </c>
      <c r="R348" s="143">
        <v>14500</v>
      </c>
      <c r="S348" s="141">
        <v>11000</v>
      </c>
      <c r="T348" s="142">
        <v>16000</v>
      </c>
      <c r="U348" s="143">
        <v>21000</v>
      </c>
      <c r="V348" s="460"/>
      <c r="W348" s="460"/>
    </row>
    <row r="349" spans="1:23" x14ac:dyDescent="0.25">
      <c r="A349" s="747"/>
      <c r="B349" s="58" t="s">
        <v>504</v>
      </c>
      <c r="C349" s="68" t="s">
        <v>11</v>
      </c>
      <c r="D349" s="185">
        <f t="shared" si="88"/>
        <v>15625</v>
      </c>
      <c r="F349" s="68">
        <f t="shared" si="84"/>
        <v>12</v>
      </c>
      <c r="G349" s="119">
        <f t="shared" si="85"/>
        <v>8375</v>
      </c>
      <c r="H349" s="120">
        <f t="shared" si="86"/>
        <v>12000</v>
      </c>
      <c r="I349" s="248">
        <f t="shared" si="87"/>
        <v>15625</v>
      </c>
      <c r="J349" s="4">
        <v>5000</v>
      </c>
      <c r="K349" s="5">
        <v>7500</v>
      </c>
      <c r="L349" s="6">
        <v>10000</v>
      </c>
      <c r="M349" s="4">
        <v>8000</v>
      </c>
      <c r="N349" s="5">
        <v>11000</v>
      </c>
      <c r="O349" s="6">
        <v>14000</v>
      </c>
      <c r="P349" s="4">
        <v>8000</v>
      </c>
      <c r="Q349" s="5">
        <v>12000</v>
      </c>
      <c r="R349" s="6">
        <v>16000</v>
      </c>
      <c r="S349" s="4">
        <v>12500</v>
      </c>
      <c r="T349" s="5">
        <v>17500</v>
      </c>
      <c r="U349" s="6">
        <v>22500</v>
      </c>
      <c r="V349" s="460"/>
      <c r="W349" s="460"/>
    </row>
    <row r="350" spans="1:23" x14ac:dyDescent="0.25">
      <c r="A350" s="747"/>
      <c r="B350" s="192" t="s">
        <v>505</v>
      </c>
      <c r="C350" s="137" t="s">
        <v>11</v>
      </c>
      <c r="D350" s="184">
        <f t="shared" si="88"/>
        <v>13250</v>
      </c>
      <c r="F350" s="137">
        <f t="shared" si="84"/>
        <v>12</v>
      </c>
      <c r="G350" s="240">
        <f t="shared" si="85"/>
        <v>6875</v>
      </c>
      <c r="H350" s="241">
        <f t="shared" si="86"/>
        <v>10062.5</v>
      </c>
      <c r="I350" s="247">
        <f t="shared" si="87"/>
        <v>13250</v>
      </c>
      <c r="J350" s="141">
        <v>4000</v>
      </c>
      <c r="K350" s="142">
        <v>6250</v>
      </c>
      <c r="L350" s="143">
        <v>8500</v>
      </c>
      <c r="M350" s="141">
        <v>6500</v>
      </c>
      <c r="N350" s="142">
        <v>9250</v>
      </c>
      <c r="O350" s="143">
        <v>12000</v>
      </c>
      <c r="P350" s="141">
        <v>6500</v>
      </c>
      <c r="Q350" s="142">
        <v>10000</v>
      </c>
      <c r="R350" s="143">
        <v>13500</v>
      </c>
      <c r="S350" s="141">
        <v>10500</v>
      </c>
      <c r="T350" s="142">
        <v>14750</v>
      </c>
      <c r="U350" s="143">
        <v>19000</v>
      </c>
      <c r="V350" s="460"/>
      <c r="W350" s="460"/>
    </row>
    <row r="351" spans="1:23" x14ac:dyDescent="0.25">
      <c r="A351" s="747"/>
      <c r="B351" s="260" t="s">
        <v>506</v>
      </c>
      <c r="C351" s="68" t="s">
        <v>11</v>
      </c>
      <c r="D351" s="185">
        <f t="shared" si="88"/>
        <v>20875</v>
      </c>
      <c r="F351" s="68">
        <f t="shared" si="84"/>
        <v>12</v>
      </c>
      <c r="G351" s="119">
        <f t="shared" si="85"/>
        <v>16125</v>
      </c>
      <c r="H351" s="120">
        <f t="shared" si="86"/>
        <v>18500</v>
      </c>
      <c r="I351" s="248">
        <f t="shared" si="87"/>
        <v>20875</v>
      </c>
      <c r="J351" s="4">
        <v>12000</v>
      </c>
      <c r="K351" s="5">
        <v>13000</v>
      </c>
      <c r="L351" s="6">
        <v>14000</v>
      </c>
      <c r="M351" s="4">
        <v>13000</v>
      </c>
      <c r="N351" s="5">
        <v>15500</v>
      </c>
      <c r="O351" s="6">
        <v>18000</v>
      </c>
      <c r="P351" s="4">
        <v>19000</v>
      </c>
      <c r="Q351" s="5">
        <v>20750</v>
      </c>
      <c r="R351" s="6">
        <v>22500</v>
      </c>
      <c r="S351" s="4">
        <v>20500</v>
      </c>
      <c r="T351" s="5">
        <v>24750</v>
      </c>
      <c r="U351" s="6">
        <v>29000</v>
      </c>
      <c r="V351" s="460"/>
      <c r="W351" s="460"/>
    </row>
    <row r="352" spans="1:23" x14ac:dyDescent="0.25">
      <c r="A352" s="747"/>
      <c r="B352" s="265" t="s">
        <v>507</v>
      </c>
      <c r="C352" s="137" t="s">
        <v>11</v>
      </c>
      <c r="D352" s="184">
        <f t="shared" si="88"/>
        <v>16250</v>
      </c>
      <c r="F352" s="137">
        <f t="shared" si="84"/>
        <v>12</v>
      </c>
      <c r="G352" s="240">
        <f t="shared" si="85"/>
        <v>11750</v>
      </c>
      <c r="H352" s="241">
        <f t="shared" si="86"/>
        <v>14000</v>
      </c>
      <c r="I352" s="247">
        <f t="shared" si="87"/>
        <v>16250</v>
      </c>
      <c r="J352" s="141">
        <v>8000</v>
      </c>
      <c r="K352" s="142">
        <v>9500</v>
      </c>
      <c r="L352" s="143">
        <v>11000</v>
      </c>
      <c r="M352" s="141">
        <v>10000</v>
      </c>
      <c r="N352" s="142">
        <v>12000</v>
      </c>
      <c r="O352" s="143">
        <v>14000</v>
      </c>
      <c r="P352" s="141">
        <v>13000</v>
      </c>
      <c r="Q352" s="142">
        <v>15250</v>
      </c>
      <c r="R352" s="143">
        <v>17500</v>
      </c>
      <c r="S352" s="141">
        <v>16000</v>
      </c>
      <c r="T352" s="142">
        <v>19250</v>
      </c>
      <c r="U352" s="143">
        <v>22500</v>
      </c>
      <c r="V352" s="460"/>
      <c r="W352" s="460"/>
    </row>
    <row r="353" spans="1:23" x14ac:dyDescent="0.25">
      <c r="A353" s="747"/>
      <c r="B353" s="260" t="s">
        <v>508</v>
      </c>
      <c r="C353" s="68" t="s">
        <v>11</v>
      </c>
      <c r="D353" s="185">
        <f t="shared" si="88"/>
        <v>10375</v>
      </c>
      <c r="F353" s="68">
        <f t="shared" si="84"/>
        <v>12</v>
      </c>
      <c r="G353" s="119">
        <f t="shared" si="85"/>
        <v>5500</v>
      </c>
      <c r="H353" s="120">
        <f t="shared" si="86"/>
        <v>7937.5</v>
      </c>
      <c r="I353" s="248">
        <f t="shared" si="87"/>
        <v>10375</v>
      </c>
      <c r="J353" s="4">
        <v>4000</v>
      </c>
      <c r="K353" s="5">
        <v>5500</v>
      </c>
      <c r="L353" s="6">
        <v>7000</v>
      </c>
      <c r="M353" s="4">
        <v>4500</v>
      </c>
      <c r="N353" s="5">
        <v>6750</v>
      </c>
      <c r="O353" s="6">
        <v>9000</v>
      </c>
      <c r="P353" s="4">
        <v>6500</v>
      </c>
      <c r="Q353" s="5">
        <v>8750</v>
      </c>
      <c r="R353" s="6">
        <v>11000</v>
      </c>
      <c r="S353" s="4">
        <v>7000</v>
      </c>
      <c r="T353" s="5">
        <v>10750</v>
      </c>
      <c r="U353" s="6">
        <v>14500</v>
      </c>
      <c r="V353" s="460"/>
      <c r="W353" s="460"/>
    </row>
    <row r="354" spans="1:23" x14ac:dyDescent="0.25">
      <c r="A354" s="747"/>
      <c r="B354" s="265" t="s">
        <v>509</v>
      </c>
      <c r="C354" s="137" t="s">
        <v>11</v>
      </c>
      <c r="D354" s="184">
        <f t="shared" si="88"/>
        <v>20462.5</v>
      </c>
      <c r="F354" s="137">
        <f t="shared" si="84"/>
        <v>12</v>
      </c>
      <c r="G354" s="240">
        <f t="shared" si="85"/>
        <v>16050</v>
      </c>
      <c r="H354" s="241">
        <f t="shared" si="86"/>
        <v>18381.25</v>
      </c>
      <c r="I354" s="247">
        <f t="shared" si="87"/>
        <v>20462.5</v>
      </c>
      <c r="J354" s="141">
        <v>11700</v>
      </c>
      <c r="K354" s="142">
        <v>13000</v>
      </c>
      <c r="L354" s="143">
        <v>13300</v>
      </c>
      <c r="M354" s="141">
        <v>13000</v>
      </c>
      <c r="N354" s="142">
        <v>15275</v>
      </c>
      <c r="O354" s="143">
        <v>17550</v>
      </c>
      <c r="P354" s="141">
        <v>19000</v>
      </c>
      <c r="Q354" s="142">
        <v>21000</v>
      </c>
      <c r="R354" s="143">
        <v>23000</v>
      </c>
      <c r="S354" s="141">
        <v>20500</v>
      </c>
      <c r="T354" s="142">
        <v>24250</v>
      </c>
      <c r="U354" s="143">
        <v>28000</v>
      </c>
      <c r="V354" s="460"/>
      <c r="W354" s="460"/>
    </row>
    <row r="355" spans="1:23" x14ac:dyDescent="0.25">
      <c r="A355" s="747"/>
      <c r="B355" s="260" t="s">
        <v>510</v>
      </c>
      <c r="C355" s="68" t="s">
        <v>11</v>
      </c>
      <c r="D355" s="185">
        <f t="shared" si="88"/>
        <v>16050</v>
      </c>
      <c r="F355" s="68">
        <f t="shared" si="84"/>
        <v>12</v>
      </c>
      <c r="G355" s="119">
        <f t="shared" si="85"/>
        <v>11387.5</v>
      </c>
      <c r="H355" s="120">
        <f t="shared" si="86"/>
        <v>13718.75</v>
      </c>
      <c r="I355" s="248">
        <f t="shared" si="87"/>
        <v>16050</v>
      </c>
      <c r="J355" s="4">
        <v>7800</v>
      </c>
      <c r="K355" s="5">
        <v>9425</v>
      </c>
      <c r="L355" s="6">
        <v>11050</v>
      </c>
      <c r="M355" s="4">
        <v>9750</v>
      </c>
      <c r="N355" s="5">
        <v>11700</v>
      </c>
      <c r="O355" s="6">
        <v>13650</v>
      </c>
      <c r="P355" s="4">
        <v>12500</v>
      </c>
      <c r="Q355" s="5">
        <v>15000</v>
      </c>
      <c r="R355" s="6">
        <v>17500</v>
      </c>
      <c r="S355" s="4">
        <v>15500</v>
      </c>
      <c r="T355" s="5">
        <v>18750</v>
      </c>
      <c r="U355" s="6">
        <v>22000</v>
      </c>
      <c r="V355" s="460"/>
      <c r="W355" s="460"/>
    </row>
    <row r="356" spans="1:23" x14ac:dyDescent="0.25">
      <c r="A356" s="747"/>
      <c r="B356" s="265" t="s">
        <v>511</v>
      </c>
      <c r="C356" s="137" t="s">
        <v>11</v>
      </c>
      <c r="D356" s="184">
        <f t="shared" si="88"/>
        <v>10562.5</v>
      </c>
      <c r="F356" s="137">
        <f t="shared" si="84"/>
        <v>12</v>
      </c>
      <c r="G356" s="240">
        <f t="shared" si="85"/>
        <v>5362.5</v>
      </c>
      <c r="H356" s="241">
        <f t="shared" si="86"/>
        <v>7962.5</v>
      </c>
      <c r="I356" s="247">
        <f t="shared" si="87"/>
        <v>10562.5</v>
      </c>
      <c r="J356" s="141">
        <v>3900</v>
      </c>
      <c r="K356" s="142">
        <v>5525</v>
      </c>
      <c r="L356" s="143">
        <v>7150</v>
      </c>
      <c r="M356" s="141">
        <v>4550</v>
      </c>
      <c r="N356" s="142">
        <v>6825</v>
      </c>
      <c r="O356" s="143">
        <v>9100</v>
      </c>
      <c r="P356" s="141">
        <v>6000</v>
      </c>
      <c r="Q356" s="142">
        <v>8750</v>
      </c>
      <c r="R356" s="143">
        <v>11500</v>
      </c>
      <c r="S356" s="141">
        <v>7000</v>
      </c>
      <c r="T356" s="142">
        <v>10750</v>
      </c>
      <c r="U356" s="143">
        <v>14500</v>
      </c>
      <c r="V356" s="460"/>
      <c r="W356" s="460"/>
    </row>
    <row r="357" spans="1:23" x14ac:dyDescent="0.25">
      <c r="A357" s="747"/>
      <c r="B357" s="260" t="s">
        <v>512</v>
      </c>
      <c r="C357" s="68" t="s">
        <v>583</v>
      </c>
      <c r="D357" s="185">
        <f t="shared" si="88"/>
        <v>22775</v>
      </c>
      <c r="F357" s="68">
        <f t="shared" si="84"/>
        <v>12</v>
      </c>
      <c r="G357" s="119">
        <f t="shared" si="85"/>
        <v>17950</v>
      </c>
      <c r="H357" s="120">
        <f t="shared" si="86"/>
        <v>20362.5</v>
      </c>
      <c r="I357" s="248">
        <f t="shared" si="87"/>
        <v>22775</v>
      </c>
      <c r="J357" s="4">
        <v>13000</v>
      </c>
      <c r="K357" s="5">
        <v>14300</v>
      </c>
      <c r="L357" s="6">
        <v>15600</v>
      </c>
      <c r="M357" s="4">
        <v>14300</v>
      </c>
      <c r="N357" s="5">
        <v>16900</v>
      </c>
      <c r="O357" s="6">
        <v>19500</v>
      </c>
      <c r="P357" s="4">
        <v>21500</v>
      </c>
      <c r="Q357" s="5">
        <v>23250</v>
      </c>
      <c r="R357" s="6">
        <v>25000</v>
      </c>
      <c r="S357" s="4">
        <v>23000</v>
      </c>
      <c r="T357" s="5">
        <v>27000</v>
      </c>
      <c r="U357" s="6">
        <v>31000</v>
      </c>
      <c r="V357" s="460"/>
      <c r="W357" s="460"/>
    </row>
    <row r="358" spans="1:23" x14ac:dyDescent="0.25">
      <c r="A358" s="747"/>
      <c r="B358" s="265" t="s">
        <v>513</v>
      </c>
      <c r="C358" s="137" t="s">
        <v>582</v>
      </c>
      <c r="D358" s="184">
        <f t="shared" si="88"/>
        <v>17825</v>
      </c>
      <c r="F358" s="137">
        <f t="shared" si="84"/>
        <v>12</v>
      </c>
      <c r="G358" s="240">
        <f t="shared" si="85"/>
        <v>12212.5</v>
      </c>
      <c r="H358" s="241">
        <f t="shared" si="86"/>
        <v>15018.75</v>
      </c>
      <c r="I358" s="247">
        <f t="shared" si="87"/>
        <v>17825</v>
      </c>
      <c r="J358" s="141">
        <v>8450</v>
      </c>
      <c r="K358" s="142">
        <v>10400</v>
      </c>
      <c r="L358" s="143">
        <v>12350</v>
      </c>
      <c r="M358" s="141">
        <v>10400</v>
      </c>
      <c r="N358" s="142">
        <v>12675</v>
      </c>
      <c r="O358" s="143">
        <v>14950</v>
      </c>
      <c r="P358" s="141">
        <v>13500</v>
      </c>
      <c r="Q358" s="142">
        <v>16750</v>
      </c>
      <c r="R358" s="143">
        <v>20000</v>
      </c>
      <c r="S358" s="141">
        <v>16500</v>
      </c>
      <c r="T358" s="142">
        <v>20250</v>
      </c>
      <c r="U358" s="143">
        <v>24000</v>
      </c>
      <c r="V358" s="460"/>
      <c r="W358" s="460"/>
    </row>
    <row r="359" spans="1:23" x14ac:dyDescent="0.25">
      <c r="A359" s="747"/>
      <c r="B359" s="260" t="s">
        <v>514</v>
      </c>
      <c r="C359" s="68" t="s">
        <v>581</v>
      </c>
      <c r="D359" s="185">
        <f t="shared" si="88"/>
        <v>11800</v>
      </c>
      <c r="F359" s="68">
        <f t="shared" si="84"/>
        <v>12</v>
      </c>
      <c r="G359" s="119">
        <f t="shared" si="85"/>
        <v>6187.5</v>
      </c>
      <c r="H359" s="120">
        <f t="shared" si="86"/>
        <v>8993.75</v>
      </c>
      <c r="I359" s="248">
        <f t="shared" si="87"/>
        <v>11800</v>
      </c>
      <c r="J359" s="4">
        <v>4550</v>
      </c>
      <c r="K359" s="5">
        <v>6175</v>
      </c>
      <c r="L359" s="6">
        <v>7800</v>
      </c>
      <c r="M359" s="4">
        <v>5200</v>
      </c>
      <c r="N359" s="5">
        <v>7800</v>
      </c>
      <c r="O359" s="6">
        <v>10400</v>
      </c>
      <c r="P359" s="4">
        <v>7000</v>
      </c>
      <c r="Q359" s="5">
        <v>9750</v>
      </c>
      <c r="R359" s="6">
        <v>12500</v>
      </c>
      <c r="S359" s="4">
        <v>8000</v>
      </c>
      <c r="T359" s="5">
        <v>12250</v>
      </c>
      <c r="U359" s="6">
        <v>16500</v>
      </c>
      <c r="V359" s="460"/>
      <c r="W359" s="460"/>
    </row>
    <row r="360" spans="1:23" x14ac:dyDescent="0.25">
      <c r="A360" s="747"/>
      <c r="B360" s="265" t="s">
        <v>515</v>
      </c>
      <c r="C360" s="137" t="s">
        <v>11</v>
      </c>
      <c r="D360" s="184">
        <f t="shared" si="88"/>
        <v>23725</v>
      </c>
      <c r="F360" s="137">
        <f t="shared" si="84"/>
        <v>12</v>
      </c>
      <c r="G360" s="240">
        <f t="shared" si="85"/>
        <v>18125</v>
      </c>
      <c r="H360" s="241">
        <f t="shared" si="86"/>
        <v>20925</v>
      </c>
      <c r="I360" s="247">
        <f t="shared" si="87"/>
        <v>23725</v>
      </c>
      <c r="J360" s="141">
        <v>13300</v>
      </c>
      <c r="K360" s="142">
        <v>14700</v>
      </c>
      <c r="L360" s="143">
        <v>16100</v>
      </c>
      <c r="M360" s="141">
        <v>14700</v>
      </c>
      <c r="N360" s="142">
        <v>17500</v>
      </c>
      <c r="O360" s="143">
        <v>20300</v>
      </c>
      <c r="P360" s="141">
        <v>21000</v>
      </c>
      <c r="Q360" s="142">
        <v>23500</v>
      </c>
      <c r="R360" s="143">
        <v>26000</v>
      </c>
      <c r="S360" s="141">
        <v>23500</v>
      </c>
      <c r="T360" s="142">
        <v>28000</v>
      </c>
      <c r="U360" s="143">
        <v>32500</v>
      </c>
      <c r="V360" s="460"/>
      <c r="W360" s="460"/>
    </row>
    <row r="361" spans="1:23" x14ac:dyDescent="0.25">
      <c r="A361" s="747"/>
      <c r="B361" s="260" t="s">
        <v>516</v>
      </c>
      <c r="C361" s="68" t="s">
        <v>11</v>
      </c>
      <c r="D361" s="185">
        <f t="shared" si="88"/>
        <v>18125</v>
      </c>
      <c r="F361" s="68">
        <f t="shared" si="84"/>
        <v>12</v>
      </c>
      <c r="G361" s="119">
        <f t="shared" si="85"/>
        <v>12350</v>
      </c>
      <c r="H361" s="120">
        <f t="shared" si="86"/>
        <v>15237.5</v>
      </c>
      <c r="I361" s="248">
        <f t="shared" si="87"/>
        <v>18125</v>
      </c>
      <c r="J361" s="4">
        <v>8400</v>
      </c>
      <c r="K361" s="5">
        <v>10500</v>
      </c>
      <c r="L361" s="6">
        <v>12600</v>
      </c>
      <c r="M361" s="4">
        <v>10500</v>
      </c>
      <c r="N361" s="5">
        <v>12950</v>
      </c>
      <c r="O361" s="6">
        <v>15400</v>
      </c>
      <c r="P361" s="4">
        <v>13500</v>
      </c>
      <c r="Q361" s="5">
        <v>16750</v>
      </c>
      <c r="R361" s="6">
        <v>20000</v>
      </c>
      <c r="S361" s="4">
        <v>17000</v>
      </c>
      <c r="T361" s="5">
        <v>20750</v>
      </c>
      <c r="U361" s="6">
        <v>24500</v>
      </c>
      <c r="V361" s="460"/>
      <c r="W361" s="460"/>
    </row>
    <row r="362" spans="1:23" ht="15.75" thickBot="1" x14ac:dyDescent="0.3">
      <c r="A362" s="748"/>
      <c r="B362" s="485" t="s">
        <v>517</v>
      </c>
      <c r="C362" s="145" t="s">
        <v>11</v>
      </c>
      <c r="D362" s="186">
        <f t="shared" si="88"/>
        <v>11925</v>
      </c>
      <c r="F362" s="137">
        <f t="shared" si="84"/>
        <v>12</v>
      </c>
      <c r="G362" s="240">
        <f t="shared" si="85"/>
        <v>5775</v>
      </c>
      <c r="H362" s="241">
        <f t="shared" si="86"/>
        <v>8850</v>
      </c>
      <c r="I362" s="247">
        <f t="shared" si="87"/>
        <v>11925</v>
      </c>
      <c r="J362" s="141">
        <v>4200</v>
      </c>
      <c r="K362" s="142">
        <v>5950</v>
      </c>
      <c r="L362" s="143">
        <v>7700</v>
      </c>
      <c r="M362" s="141">
        <v>4900</v>
      </c>
      <c r="N362" s="142">
        <v>7700</v>
      </c>
      <c r="O362" s="143">
        <v>10500</v>
      </c>
      <c r="P362" s="141">
        <v>6500</v>
      </c>
      <c r="Q362" s="142">
        <v>9500</v>
      </c>
      <c r="R362" s="143">
        <v>12500</v>
      </c>
      <c r="S362" s="141">
        <v>7500</v>
      </c>
      <c r="T362" s="142">
        <v>12250</v>
      </c>
      <c r="U362" s="143">
        <v>17000</v>
      </c>
      <c r="V362" s="460"/>
      <c r="W362" s="460"/>
    </row>
    <row r="363" spans="1:23" x14ac:dyDescent="0.25">
      <c r="A363" s="746" t="s">
        <v>518</v>
      </c>
      <c r="B363" s="268" t="s">
        <v>519</v>
      </c>
      <c r="C363" s="377" t="s">
        <v>11</v>
      </c>
      <c r="D363" s="185">
        <f t="shared" si="88"/>
        <v>19630</v>
      </c>
      <c r="F363" s="68">
        <f t="shared" si="84"/>
        <v>12</v>
      </c>
      <c r="G363" s="119">
        <f t="shared" si="85"/>
        <v>12870</v>
      </c>
      <c r="H363" s="120">
        <f t="shared" si="86"/>
        <v>16250</v>
      </c>
      <c r="I363" s="248">
        <f t="shared" si="87"/>
        <v>19630</v>
      </c>
      <c r="J363" s="4">
        <v>8800</v>
      </c>
      <c r="K363" s="5">
        <v>11000</v>
      </c>
      <c r="L363" s="6">
        <v>13200</v>
      </c>
      <c r="M363" s="4">
        <v>11000</v>
      </c>
      <c r="N363" s="5">
        <v>14000</v>
      </c>
      <c r="O363" s="6">
        <v>17000</v>
      </c>
      <c r="P363" s="4">
        <v>14080</v>
      </c>
      <c r="Q363" s="5">
        <v>17600</v>
      </c>
      <c r="R363" s="6">
        <v>21120</v>
      </c>
      <c r="S363" s="4">
        <v>17600</v>
      </c>
      <c r="T363" s="5">
        <v>22400</v>
      </c>
      <c r="U363" s="6">
        <v>27200</v>
      </c>
      <c r="V363" s="460"/>
      <c r="W363" s="460"/>
    </row>
    <row r="364" spans="1:23" x14ac:dyDescent="0.25">
      <c r="A364" s="747"/>
      <c r="B364" s="267" t="s">
        <v>520</v>
      </c>
      <c r="C364" s="378" t="s">
        <v>11</v>
      </c>
      <c r="D364" s="184">
        <f t="shared" si="88"/>
        <v>14235</v>
      </c>
      <c r="F364" s="137">
        <f t="shared" si="84"/>
        <v>12</v>
      </c>
      <c r="G364" s="240">
        <f t="shared" si="85"/>
        <v>8450</v>
      </c>
      <c r="H364" s="241">
        <f t="shared" si="86"/>
        <v>11342.5</v>
      </c>
      <c r="I364" s="247">
        <f t="shared" si="87"/>
        <v>14235</v>
      </c>
      <c r="J364" s="141">
        <v>5500</v>
      </c>
      <c r="K364" s="142">
        <v>7700</v>
      </c>
      <c r="L364" s="143">
        <v>9900</v>
      </c>
      <c r="M364" s="141">
        <v>7500</v>
      </c>
      <c r="N364" s="142">
        <v>9750</v>
      </c>
      <c r="O364" s="143">
        <v>12000</v>
      </c>
      <c r="P364" s="141">
        <v>8800</v>
      </c>
      <c r="Q364" s="142">
        <v>12320</v>
      </c>
      <c r="R364" s="143">
        <v>15840</v>
      </c>
      <c r="S364" s="141">
        <v>12000</v>
      </c>
      <c r="T364" s="142">
        <v>15600</v>
      </c>
      <c r="U364" s="143">
        <v>19200</v>
      </c>
      <c r="V364" s="460"/>
      <c r="W364" s="460"/>
    </row>
    <row r="365" spans="1:23" x14ac:dyDescent="0.25">
      <c r="A365" s="747"/>
      <c r="B365" s="268" t="s">
        <v>521</v>
      </c>
      <c r="C365" s="377" t="s">
        <v>11</v>
      </c>
      <c r="D365" s="185">
        <f t="shared" si="88"/>
        <v>9490</v>
      </c>
      <c r="F365" s="68">
        <f t="shared" si="84"/>
        <v>12</v>
      </c>
      <c r="G365" s="119">
        <f t="shared" si="85"/>
        <v>4420</v>
      </c>
      <c r="H365" s="120">
        <f t="shared" si="86"/>
        <v>6955</v>
      </c>
      <c r="I365" s="248">
        <f t="shared" si="87"/>
        <v>9490</v>
      </c>
      <c r="J365" s="4">
        <v>3300</v>
      </c>
      <c r="K365" s="5">
        <v>4950</v>
      </c>
      <c r="L365" s="6">
        <v>6600</v>
      </c>
      <c r="M365" s="4">
        <v>3500</v>
      </c>
      <c r="N365" s="5">
        <v>5750</v>
      </c>
      <c r="O365" s="6">
        <v>8000</v>
      </c>
      <c r="P365" s="4">
        <v>5280</v>
      </c>
      <c r="Q365" s="5">
        <v>7920</v>
      </c>
      <c r="R365" s="6">
        <v>10560</v>
      </c>
      <c r="S365" s="4">
        <v>5600</v>
      </c>
      <c r="T365" s="5">
        <v>9200</v>
      </c>
      <c r="U365" s="6">
        <v>12800</v>
      </c>
    </row>
    <row r="366" spans="1:23" x14ac:dyDescent="0.25">
      <c r="A366" s="747"/>
      <c r="B366" s="267" t="s">
        <v>522</v>
      </c>
      <c r="C366" s="378" t="s">
        <v>583</v>
      </c>
      <c r="D366" s="184">
        <f t="shared" si="88"/>
        <v>20475</v>
      </c>
      <c r="F366" s="137">
        <f t="shared" si="84"/>
        <v>12</v>
      </c>
      <c r="G366" s="240">
        <f t="shared" si="85"/>
        <v>14625</v>
      </c>
      <c r="H366" s="241">
        <f t="shared" si="86"/>
        <v>17550</v>
      </c>
      <c r="I366" s="247">
        <f t="shared" si="87"/>
        <v>20475</v>
      </c>
      <c r="J366" s="141">
        <v>10000</v>
      </c>
      <c r="K366" s="142">
        <v>12000</v>
      </c>
      <c r="L366" s="143">
        <v>14000</v>
      </c>
      <c r="M366" s="141">
        <v>12500</v>
      </c>
      <c r="N366" s="142">
        <v>15000</v>
      </c>
      <c r="O366" s="143">
        <v>17500</v>
      </c>
      <c r="P366" s="141">
        <v>16000</v>
      </c>
      <c r="Q366" s="142">
        <v>19200</v>
      </c>
      <c r="R366" s="143">
        <v>22400</v>
      </c>
      <c r="S366" s="141">
        <v>20000</v>
      </c>
      <c r="T366" s="142">
        <v>24000</v>
      </c>
      <c r="U366" s="143">
        <v>28000</v>
      </c>
    </row>
    <row r="367" spans="1:23" x14ac:dyDescent="0.25">
      <c r="A367" s="747"/>
      <c r="B367" s="268" t="s">
        <v>523</v>
      </c>
      <c r="C367" s="377" t="s">
        <v>582</v>
      </c>
      <c r="D367" s="185">
        <f t="shared" si="88"/>
        <v>15600</v>
      </c>
      <c r="F367" s="68">
        <f t="shared" si="84"/>
        <v>12</v>
      </c>
      <c r="G367" s="119">
        <f t="shared" si="85"/>
        <v>9425</v>
      </c>
      <c r="H367" s="120">
        <f t="shared" si="86"/>
        <v>12512.5</v>
      </c>
      <c r="I367" s="248">
        <f t="shared" si="87"/>
        <v>15600</v>
      </c>
      <c r="J367" s="4">
        <v>6500</v>
      </c>
      <c r="K367" s="5">
        <v>8750</v>
      </c>
      <c r="L367" s="6">
        <v>11000</v>
      </c>
      <c r="M367" s="4">
        <v>8000</v>
      </c>
      <c r="N367" s="5">
        <v>10500</v>
      </c>
      <c r="O367" s="6">
        <v>13000</v>
      </c>
      <c r="P367" s="4">
        <v>10400</v>
      </c>
      <c r="Q367" s="5">
        <v>14000</v>
      </c>
      <c r="R367" s="6">
        <v>17600</v>
      </c>
      <c r="S367" s="4">
        <v>12800</v>
      </c>
      <c r="T367" s="5">
        <v>16800</v>
      </c>
      <c r="U367" s="6">
        <v>20800</v>
      </c>
    </row>
    <row r="368" spans="1:23" x14ac:dyDescent="0.25">
      <c r="A368" s="747"/>
      <c r="B368" s="267" t="s">
        <v>524</v>
      </c>
      <c r="C368" s="378" t="s">
        <v>581</v>
      </c>
      <c r="D368" s="184">
        <f t="shared" si="88"/>
        <v>10075</v>
      </c>
      <c r="F368" s="137">
        <f t="shared" si="84"/>
        <v>12</v>
      </c>
      <c r="G368" s="240">
        <f t="shared" si="85"/>
        <v>5525</v>
      </c>
      <c r="H368" s="241">
        <f t="shared" si="86"/>
        <v>7800</v>
      </c>
      <c r="I368" s="247">
        <f t="shared" si="87"/>
        <v>10075</v>
      </c>
      <c r="J368" s="141">
        <v>4000</v>
      </c>
      <c r="K368" s="142">
        <v>5500</v>
      </c>
      <c r="L368" s="143">
        <v>7000</v>
      </c>
      <c r="M368" s="141">
        <v>4500</v>
      </c>
      <c r="N368" s="142">
        <v>6500</v>
      </c>
      <c r="O368" s="143">
        <v>8500</v>
      </c>
      <c r="P368" s="141">
        <v>6400</v>
      </c>
      <c r="Q368" s="142">
        <v>8800</v>
      </c>
      <c r="R368" s="143">
        <v>11200</v>
      </c>
      <c r="S368" s="141">
        <v>7200</v>
      </c>
      <c r="T368" s="142">
        <v>10400</v>
      </c>
      <c r="U368" s="143">
        <v>13600</v>
      </c>
    </row>
    <row r="369" spans="1:21" x14ac:dyDescent="0.25">
      <c r="A369" s="747"/>
      <c r="B369" s="268" t="s">
        <v>525</v>
      </c>
      <c r="C369" s="377" t="s">
        <v>11</v>
      </c>
      <c r="D369" s="185">
        <f t="shared" si="88"/>
        <v>20800</v>
      </c>
      <c r="F369" s="68">
        <f t="shared" si="84"/>
        <v>12</v>
      </c>
      <c r="G369" s="119">
        <f t="shared" si="85"/>
        <v>13650</v>
      </c>
      <c r="H369" s="120">
        <f t="shared" si="86"/>
        <v>17225</v>
      </c>
      <c r="I369" s="248">
        <f t="shared" si="87"/>
        <v>20800</v>
      </c>
      <c r="J369" s="4">
        <v>9500</v>
      </c>
      <c r="K369" s="5">
        <v>12000</v>
      </c>
      <c r="L369" s="6">
        <v>14500</v>
      </c>
      <c r="M369" s="4">
        <v>11500</v>
      </c>
      <c r="N369" s="5">
        <v>14500</v>
      </c>
      <c r="O369" s="6">
        <v>17500</v>
      </c>
      <c r="P369" s="4">
        <v>15200</v>
      </c>
      <c r="Q369" s="5">
        <v>19200</v>
      </c>
      <c r="R369" s="6">
        <v>23200</v>
      </c>
      <c r="S369" s="4">
        <v>18400</v>
      </c>
      <c r="T369" s="5">
        <v>23200</v>
      </c>
      <c r="U369" s="6">
        <v>28000</v>
      </c>
    </row>
    <row r="370" spans="1:21" x14ac:dyDescent="0.25">
      <c r="A370" s="747"/>
      <c r="B370" s="267" t="s">
        <v>526</v>
      </c>
      <c r="C370" s="378" t="s">
        <v>11</v>
      </c>
      <c r="D370" s="184">
        <f t="shared" si="88"/>
        <v>13650</v>
      </c>
      <c r="F370" s="137">
        <f t="shared" si="84"/>
        <v>12</v>
      </c>
      <c r="G370" s="240">
        <f t="shared" si="85"/>
        <v>8775</v>
      </c>
      <c r="H370" s="241">
        <f t="shared" si="86"/>
        <v>11212.5</v>
      </c>
      <c r="I370" s="247">
        <f t="shared" si="87"/>
        <v>13650</v>
      </c>
      <c r="J370" s="141">
        <v>6000</v>
      </c>
      <c r="K370" s="142">
        <v>8250</v>
      </c>
      <c r="L370" s="143">
        <v>10500</v>
      </c>
      <c r="M370" s="141">
        <v>7500</v>
      </c>
      <c r="N370" s="142">
        <v>9000</v>
      </c>
      <c r="O370" s="143">
        <v>10500</v>
      </c>
      <c r="P370" s="141">
        <v>9600</v>
      </c>
      <c r="Q370" s="142">
        <v>13200</v>
      </c>
      <c r="R370" s="143">
        <v>16800</v>
      </c>
      <c r="S370" s="141">
        <v>12000</v>
      </c>
      <c r="T370" s="142">
        <v>14400</v>
      </c>
      <c r="U370" s="143">
        <v>16800</v>
      </c>
    </row>
    <row r="371" spans="1:21" x14ac:dyDescent="0.25">
      <c r="A371" s="747"/>
      <c r="B371" s="268" t="s">
        <v>527</v>
      </c>
      <c r="C371" s="377" t="s">
        <v>11</v>
      </c>
      <c r="D371" s="185">
        <f t="shared" si="88"/>
        <v>10075</v>
      </c>
      <c r="F371" s="68">
        <f t="shared" si="84"/>
        <v>12</v>
      </c>
      <c r="G371" s="119">
        <f t="shared" si="85"/>
        <v>4875</v>
      </c>
      <c r="H371" s="120">
        <f t="shared" si="86"/>
        <v>7475</v>
      </c>
      <c r="I371" s="248">
        <f t="shared" si="87"/>
        <v>10075</v>
      </c>
      <c r="J371" s="4">
        <v>3500</v>
      </c>
      <c r="K371" s="5">
        <v>5250</v>
      </c>
      <c r="L371" s="6">
        <v>7000</v>
      </c>
      <c r="M371" s="4">
        <v>4000</v>
      </c>
      <c r="N371" s="5">
        <v>6250</v>
      </c>
      <c r="O371" s="6">
        <v>8500</v>
      </c>
      <c r="P371" s="4">
        <v>5600</v>
      </c>
      <c r="Q371" s="5">
        <v>8400</v>
      </c>
      <c r="R371" s="6">
        <v>11200</v>
      </c>
      <c r="S371" s="4">
        <v>6400</v>
      </c>
      <c r="T371" s="5">
        <v>10000</v>
      </c>
      <c r="U371" s="6">
        <v>13600</v>
      </c>
    </row>
    <row r="372" spans="1:21" x14ac:dyDescent="0.25">
      <c r="A372" s="747"/>
      <c r="B372" s="267" t="s">
        <v>528</v>
      </c>
      <c r="C372" s="378" t="s">
        <v>11</v>
      </c>
      <c r="D372" s="184">
        <f t="shared" si="88"/>
        <v>13325</v>
      </c>
      <c r="F372" s="137">
        <f t="shared" si="84"/>
        <v>12</v>
      </c>
      <c r="G372" s="240">
        <f t="shared" si="85"/>
        <v>6500</v>
      </c>
      <c r="H372" s="241">
        <f t="shared" si="86"/>
        <v>9912.5</v>
      </c>
      <c r="I372" s="247">
        <f t="shared" si="87"/>
        <v>13325</v>
      </c>
      <c r="J372" s="141">
        <v>4500</v>
      </c>
      <c r="K372" s="142">
        <v>7000</v>
      </c>
      <c r="L372" s="143">
        <v>9500</v>
      </c>
      <c r="M372" s="141">
        <v>5500</v>
      </c>
      <c r="N372" s="142">
        <v>8250</v>
      </c>
      <c r="O372" s="143">
        <v>11000</v>
      </c>
      <c r="P372" s="141">
        <v>7200</v>
      </c>
      <c r="Q372" s="142">
        <v>11200</v>
      </c>
      <c r="R372" s="143">
        <v>15200</v>
      </c>
      <c r="S372" s="141">
        <v>8800</v>
      </c>
      <c r="T372" s="142">
        <v>13200</v>
      </c>
      <c r="U372" s="143">
        <v>17600</v>
      </c>
    </row>
    <row r="373" spans="1:21" x14ac:dyDescent="0.25">
      <c r="A373" s="747"/>
      <c r="B373" s="268" t="s">
        <v>529</v>
      </c>
      <c r="C373" s="377" t="s">
        <v>11</v>
      </c>
      <c r="D373" s="185">
        <f t="shared" si="88"/>
        <v>9230</v>
      </c>
      <c r="F373" s="68">
        <f t="shared" si="84"/>
        <v>12</v>
      </c>
      <c r="G373" s="119">
        <f t="shared" si="85"/>
        <v>4956.25</v>
      </c>
      <c r="H373" s="120">
        <f t="shared" si="86"/>
        <v>7093.125</v>
      </c>
      <c r="I373" s="248">
        <f t="shared" si="87"/>
        <v>9230</v>
      </c>
      <c r="J373" s="4">
        <v>3500</v>
      </c>
      <c r="K373" s="5">
        <v>5000</v>
      </c>
      <c r="L373" s="6">
        <v>6500</v>
      </c>
      <c r="M373" s="4">
        <v>4125</v>
      </c>
      <c r="N373" s="5">
        <v>5912.5</v>
      </c>
      <c r="O373" s="6">
        <v>7700</v>
      </c>
      <c r="P373" s="4">
        <v>5600</v>
      </c>
      <c r="Q373" s="5">
        <v>8000</v>
      </c>
      <c r="R373" s="6">
        <v>10400</v>
      </c>
      <c r="S373" s="4">
        <v>6600</v>
      </c>
      <c r="T373" s="5">
        <v>9460</v>
      </c>
      <c r="U373" s="6">
        <v>12320</v>
      </c>
    </row>
    <row r="374" spans="1:21" x14ac:dyDescent="0.25">
      <c r="A374" s="747"/>
      <c r="B374" s="267" t="s">
        <v>530</v>
      </c>
      <c r="C374" s="378" t="s">
        <v>11</v>
      </c>
      <c r="D374" s="184">
        <f t="shared" si="88"/>
        <v>5460</v>
      </c>
      <c r="F374" s="137">
        <f t="shared" si="84"/>
        <v>12</v>
      </c>
      <c r="G374" s="240">
        <f t="shared" si="85"/>
        <v>3087.5</v>
      </c>
      <c r="H374" s="241">
        <f t="shared" si="86"/>
        <v>4273.75</v>
      </c>
      <c r="I374" s="247">
        <f t="shared" si="87"/>
        <v>5460</v>
      </c>
      <c r="J374" s="141">
        <v>2000</v>
      </c>
      <c r="K374" s="142">
        <v>3000</v>
      </c>
      <c r="L374" s="143">
        <v>4000</v>
      </c>
      <c r="M374" s="141">
        <v>2750</v>
      </c>
      <c r="N374" s="142">
        <v>3575</v>
      </c>
      <c r="O374" s="143">
        <v>4400</v>
      </c>
      <c r="P374" s="141">
        <v>3200</v>
      </c>
      <c r="Q374" s="142">
        <v>4800</v>
      </c>
      <c r="R374" s="143">
        <v>6400</v>
      </c>
      <c r="S374" s="141">
        <v>4400</v>
      </c>
      <c r="T374" s="142">
        <v>5720</v>
      </c>
      <c r="U374" s="143">
        <v>7040</v>
      </c>
    </row>
    <row r="375" spans="1:21" x14ac:dyDescent="0.25">
      <c r="A375" s="747"/>
      <c r="B375" s="268" t="s">
        <v>531</v>
      </c>
      <c r="C375" s="377" t="s">
        <v>11</v>
      </c>
      <c r="D375" s="185">
        <f t="shared" si="88"/>
        <v>19987.5</v>
      </c>
      <c r="F375" s="68">
        <f t="shared" si="84"/>
        <v>12</v>
      </c>
      <c r="G375" s="119">
        <f t="shared" si="85"/>
        <v>12252.5</v>
      </c>
      <c r="H375" s="120">
        <f t="shared" si="86"/>
        <v>16120</v>
      </c>
      <c r="I375" s="248">
        <f t="shared" si="87"/>
        <v>19987.5</v>
      </c>
      <c r="J375" s="4">
        <v>8500</v>
      </c>
      <c r="K375" s="5">
        <v>11000</v>
      </c>
      <c r="L375" s="6">
        <v>13500</v>
      </c>
      <c r="M375" s="4">
        <v>10350</v>
      </c>
      <c r="N375" s="5">
        <v>13800</v>
      </c>
      <c r="O375" s="6">
        <v>17250</v>
      </c>
      <c r="P375" s="4">
        <v>13600</v>
      </c>
      <c r="Q375" s="5">
        <v>17600</v>
      </c>
      <c r="R375" s="6">
        <v>21600</v>
      </c>
      <c r="S375" s="4">
        <v>16560</v>
      </c>
      <c r="T375" s="5">
        <v>22080</v>
      </c>
      <c r="U375" s="6">
        <v>27600</v>
      </c>
    </row>
    <row r="376" spans="1:21" x14ac:dyDescent="0.25">
      <c r="A376" s="747"/>
      <c r="B376" s="267" t="s">
        <v>532</v>
      </c>
      <c r="C376" s="378" t="s">
        <v>11</v>
      </c>
      <c r="D376" s="184">
        <f t="shared" si="88"/>
        <v>13276.25</v>
      </c>
      <c r="F376" s="137">
        <f t="shared" si="84"/>
        <v>12</v>
      </c>
      <c r="G376" s="240">
        <f t="shared" si="85"/>
        <v>8108.75</v>
      </c>
      <c r="H376" s="241">
        <f t="shared" si="86"/>
        <v>10505</v>
      </c>
      <c r="I376" s="247">
        <f t="shared" si="87"/>
        <v>13276.25</v>
      </c>
      <c r="J376" s="141">
        <v>5000</v>
      </c>
      <c r="K376" s="142">
        <v>6500</v>
      </c>
      <c r="L376" s="143">
        <v>9500</v>
      </c>
      <c r="M376" s="141">
        <v>7475</v>
      </c>
      <c r="N376" s="142">
        <v>9200</v>
      </c>
      <c r="O376" s="143">
        <v>10925</v>
      </c>
      <c r="P376" s="141">
        <v>8000</v>
      </c>
      <c r="Q376" s="142">
        <v>11600</v>
      </c>
      <c r="R376" s="143">
        <v>15200</v>
      </c>
      <c r="S376" s="141">
        <v>11960</v>
      </c>
      <c r="T376" s="142">
        <v>14720</v>
      </c>
      <c r="U376" s="143">
        <v>17480</v>
      </c>
    </row>
    <row r="377" spans="1:21" x14ac:dyDescent="0.25">
      <c r="A377" s="747"/>
      <c r="B377" s="268" t="s">
        <v>533</v>
      </c>
      <c r="C377" s="377" t="s">
        <v>11</v>
      </c>
      <c r="D377" s="185">
        <f t="shared" si="88"/>
        <v>8108.75</v>
      </c>
      <c r="F377" s="68">
        <f t="shared" ref="F377:F397" si="89">COUNT(J377:U377)</f>
        <v>12</v>
      </c>
      <c r="G377" s="119">
        <f t="shared" si="85"/>
        <v>5265</v>
      </c>
      <c r="H377" s="120">
        <f t="shared" si="86"/>
        <v>6686.875</v>
      </c>
      <c r="I377" s="248">
        <f t="shared" si="87"/>
        <v>8108.75</v>
      </c>
      <c r="J377" s="4">
        <v>3500</v>
      </c>
      <c r="K377" s="5">
        <v>4250</v>
      </c>
      <c r="L377" s="6">
        <v>5000</v>
      </c>
      <c r="M377" s="4">
        <v>4600</v>
      </c>
      <c r="N377" s="5">
        <v>6037.5</v>
      </c>
      <c r="O377" s="6">
        <v>7475</v>
      </c>
      <c r="P377" s="4">
        <v>5600</v>
      </c>
      <c r="Q377" s="5">
        <v>6800</v>
      </c>
      <c r="R377" s="6">
        <v>8000</v>
      </c>
      <c r="S377" s="4">
        <v>7360</v>
      </c>
      <c r="T377" s="5">
        <v>9660</v>
      </c>
      <c r="U377" s="6">
        <v>11960</v>
      </c>
    </row>
    <row r="378" spans="1:21" x14ac:dyDescent="0.25">
      <c r="A378" s="747"/>
      <c r="B378" s="267" t="s">
        <v>534</v>
      </c>
      <c r="C378" s="378" t="s">
        <v>11</v>
      </c>
      <c r="D378" s="184">
        <f t="shared" si="88"/>
        <v>21450</v>
      </c>
      <c r="F378" s="137">
        <f t="shared" si="89"/>
        <v>12</v>
      </c>
      <c r="G378" s="240">
        <f t="shared" ref="G378:G397" si="90">AVERAGE(J378,M378,P378,S378)</f>
        <v>15925</v>
      </c>
      <c r="H378" s="241">
        <f t="shared" ref="H378:H397" si="91">AVERAGE(K378,N378,Q378,T378)</f>
        <v>18687.5</v>
      </c>
      <c r="I378" s="247">
        <f t="shared" ref="I378:I397" si="92">AVERAGE(L378,O378,R378,U378)</f>
        <v>21450</v>
      </c>
      <c r="J378" s="141">
        <v>11500</v>
      </c>
      <c r="K378" s="142">
        <v>13250</v>
      </c>
      <c r="L378" s="143">
        <v>15000</v>
      </c>
      <c r="M378" s="141">
        <v>13000</v>
      </c>
      <c r="N378" s="142">
        <v>15500</v>
      </c>
      <c r="O378" s="143">
        <v>18000</v>
      </c>
      <c r="P378" s="141">
        <v>18400</v>
      </c>
      <c r="Q378" s="142">
        <v>21200</v>
      </c>
      <c r="R378" s="143">
        <v>24000</v>
      </c>
      <c r="S378" s="141">
        <v>20800</v>
      </c>
      <c r="T378" s="142">
        <v>24800</v>
      </c>
      <c r="U378" s="143">
        <v>28800</v>
      </c>
    </row>
    <row r="379" spans="1:21" x14ac:dyDescent="0.25">
      <c r="A379" s="747"/>
      <c r="B379" s="268" t="s">
        <v>535</v>
      </c>
      <c r="C379" s="377" t="s">
        <v>11</v>
      </c>
      <c r="D379" s="185">
        <f t="shared" ref="D379:D397" si="93">I379</f>
        <v>15975</v>
      </c>
      <c r="F379" s="68">
        <f t="shared" si="89"/>
        <v>12</v>
      </c>
      <c r="G379" s="119">
        <f t="shared" si="90"/>
        <v>10075</v>
      </c>
      <c r="H379" s="120">
        <f t="shared" si="91"/>
        <v>13025</v>
      </c>
      <c r="I379" s="248">
        <f t="shared" si="92"/>
        <v>15975</v>
      </c>
      <c r="J379" s="4">
        <v>7500</v>
      </c>
      <c r="K379" s="5">
        <v>9500</v>
      </c>
      <c r="L379" s="6">
        <v>11500</v>
      </c>
      <c r="M379" s="4">
        <v>8000</v>
      </c>
      <c r="N379" s="5">
        <v>10000</v>
      </c>
      <c r="O379" s="6">
        <v>12000</v>
      </c>
      <c r="P379" s="4">
        <v>12000</v>
      </c>
      <c r="Q379" s="5">
        <v>15200</v>
      </c>
      <c r="R379" s="6">
        <v>18400</v>
      </c>
      <c r="S379" s="4">
        <v>12800</v>
      </c>
      <c r="T379" s="5">
        <v>17400</v>
      </c>
      <c r="U379" s="6">
        <v>22000</v>
      </c>
    </row>
    <row r="380" spans="1:21" ht="15.75" thickBot="1" x14ac:dyDescent="0.3">
      <c r="A380" s="748"/>
      <c r="B380" s="267" t="s">
        <v>536</v>
      </c>
      <c r="C380" s="378" t="s">
        <v>11</v>
      </c>
      <c r="D380" s="184">
        <f t="shared" si="93"/>
        <v>10400</v>
      </c>
      <c r="F380" s="137">
        <f t="shared" si="89"/>
        <v>12</v>
      </c>
      <c r="G380" s="240">
        <f t="shared" si="90"/>
        <v>5850</v>
      </c>
      <c r="H380" s="241">
        <f t="shared" si="91"/>
        <v>8125</v>
      </c>
      <c r="I380" s="247">
        <f t="shared" si="92"/>
        <v>10400</v>
      </c>
      <c r="J380" s="141">
        <v>4000</v>
      </c>
      <c r="K380" s="142">
        <v>5500</v>
      </c>
      <c r="L380" s="143">
        <v>7000</v>
      </c>
      <c r="M380" s="141">
        <v>5000</v>
      </c>
      <c r="N380" s="142">
        <v>7000</v>
      </c>
      <c r="O380" s="143">
        <v>9000</v>
      </c>
      <c r="P380" s="141">
        <v>6400</v>
      </c>
      <c r="Q380" s="142">
        <v>8800</v>
      </c>
      <c r="R380" s="143">
        <v>11200</v>
      </c>
      <c r="S380" s="141">
        <v>8000</v>
      </c>
      <c r="T380" s="142">
        <v>11200</v>
      </c>
      <c r="U380" s="143">
        <v>14400</v>
      </c>
    </row>
    <row r="381" spans="1:21" x14ac:dyDescent="0.25">
      <c r="A381" s="746" t="s">
        <v>537</v>
      </c>
      <c r="B381" s="56" t="s">
        <v>538</v>
      </c>
      <c r="C381" s="66" t="s">
        <v>11</v>
      </c>
      <c r="D381" s="183">
        <f t="shared" si="93"/>
        <v>14625</v>
      </c>
      <c r="F381" s="68">
        <f t="shared" si="89"/>
        <v>12</v>
      </c>
      <c r="G381" s="119">
        <f t="shared" si="90"/>
        <v>10725</v>
      </c>
      <c r="H381" s="120">
        <f t="shared" si="91"/>
        <v>12675</v>
      </c>
      <c r="I381" s="248">
        <f t="shared" si="92"/>
        <v>14625</v>
      </c>
      <c r="J381" s="4">
        <v>7500</v>
      </c>
      <c r="K381" s="5">
        <v>9000</v>
      </c>
      <c r="L381" s="6">
        <v>10500</v>
      </c>
      <c r="M381" s="4">
        <v>9000</v>
      </c>
      <c r="N381" s="5">
        <v>10500</v>
      </c>
      <c r="O381" s="6">
        <v>12000</v>
      </c>
      <c r="P381" s="4">
        <v>12000</v>
      </c>
      <c r="Q381" s="5">
        <v>14400</v>
      </c>
      <c r="R381" s="6">
        <v>16800</v>
      </c>
      <c r="S381" s="4">
        <v>14400</v>
      </c>
      <c r="T381" s="5">
        <v>16800</v>
      </c>
      <c r="U381" s="6">
        <v>19200</v>
      </c>
    </row>
    <row r="382" spans="1:21" x14ac:dyDescent="0.25">
      <c r="A382" s="747"/>
      <c r="B382" s="192" t="s">
        <v>539</v>
      </c>
      <c r="C382" s="137" t="s">
        <v>11</v>
      </c>
      <c r="D382" s="184">
        <f t="shared" si="93"/>
        <v>12025</v>
      </c>
      <c r="F382" s="137">
        <f t="shared" si="89"/>
        <v>12</v>
      </c>
      <c r="G382" s="240">
        <f t="shared" si="90"/>
        <v>7475</v>
      </c>
      <c r="H382" s="241">
        <f t="shared" si="91"/>
        <v>9750</v>
      </c>
      <c r="I382" s="247">
        <f t="shared" si="92"/>
        <v>12025</v>
      </c>
      <c r="J382" s="141">
        <v>4500</v>
      </c>
      <c r="K382" s="142">
        <v>6500</v>
      </c>
      <c r="L382" s="143">
        <v>8500</v>
      </c>
      <c r="M382" s="141">
        <v>7000</v>
      </c>
      <c r="N382" s="142">
        <v>8500</v>
      </c>
      <c r="O382" s="143">
        <v>10000</v>
      </c>
      <c r="P382" s="141">
        <v>7200</v>
      </c>
      <c r="Q382" s="142">
        <v>10400</v>
      </c>
      <c r="R382" s="143">
        <v>13600</v>
      </c>
      <c r="S382" s="141">
        <v>11200</v>
      </c>
      <c r="T382" s="142">
        <v>13600</v>
      </c>
      <c r="U382" s="143">
        <v>16000</v>
      </c>
    </row>
    <row r="383" spans="1:21" x14ac:dyDescent="0.25">
      <c r="A383" s="747"/>
      <c r="B383" s="58" t="s">
        <v>540</v>
      </c>
      <c r="C383" s="68" t="s">
        <v>11</v>
      </c>
      <c r="D383" s="185">
        <f t="shared" si="93"/>
        <v>8125</v>
      </c>
      <c r="F383" s="68">
        <f t="shared" si="89"/>
        <v>12</v>
      </c>
      <c r="G383" s="119">
        <f t="shared" si="90"/>
        <v>5200</v>
      </c>
      <c r="H383" s="120">
        <f t="shared" si="91"/>
        <v>6662.5</v>
      </c>
      <c r="I383" s="248">
        <f t="shared" si="92"/>
        <v>8125</v>
      </c>
      <c r="J383" s="4">
        <v>3500</v>
      </c>
      <c r="K383" s="5">
        <v>4500</v>
      </c>
      <c r="L383" s="6">
        <v>5500</v>
      </c>
      <c r="M383" s="4">
        <v>4500</v>
      </c>
      <c r="N383" s="5">
        <v>5750</v>
      </c>
      <c r="O383" s="6">
        <v>7000</v>
      </c>
      <c r="P383" s="4">
        <v>5600</v>
      </c>
      <c r="Q383" s="5">
        <v>7200</v>
      </c>
      <c r="R383" s="6">
        <v>8800</v>
      </c>
      <c r="S383" s="4">
        <v>7200</v>
      </c>
      <c r="T383" s="5">
        <v>9200</v>
      </c>
      <c r="U383" s="6">
        <v>11200</v>
      </c>
    </row>
    <row r="384" spans="1:21" x14ac:dyDescent="0.25">
      <c r="A384" s="747"/>
      <c r="B384" s="192" t="s">
        <v>541</v>
      </c>
      <c r="C384" s="137" t="s">
        <v>11</v>
      </c>
      <c r="D384" s="184">
        <f t="shared" si="93"/>
        <v>16575</v>
      </c>
      <c r="F384" s="137">
        <f t="shared" si="89"/>
        <v>12</v>
      </c>
      <c r="G384" s="240">
        <f t="shared" si="90"/>
        <v>12350</v>
      </c>
      <c r="H384" s="241">
        <f t="shared" si="91"/>
        <v>14462.5</v>
      </c>
      <c r="I384" s="247">
        <f t="shared" si="92"/>
        <v>16575</v>
      </c>
      <c r="J384" s="141">
        <v>9000</v>
      </c>
      <c r="K384" s="142">
        <v>10500</v>
      </c>
      <c r="L384" s="143">
        <v>12000</v>
      </c>
      <c r="M384" s="141">
        <v>10000</v>
      </c>
      <c r="N384" s="142">
        <v>11750</v>
      </c>
      <c r="O384" s="143">
        <v>13500</v>
      </c>
      <c r="P384" s="141">
        <v>14400</v>
      </c>
      <c r="Q384" s="142">
        <v>16800</v>
      </c>
      <c r="R384" s="143">
        <v>19200</v>
      </c>
      <c r="S384" s="141">
        <v>16000</v>
      </c>
      <c r="T384" s="142">
        <v>18800</v>
      </c>
      <c r="U384" s="143">
        <v>21600</v>
      </c>
    </row>
    <row r="385" spans="1:21" x14ac:dyDescent="0.25">
      <c r="A385" s="747"/>
      <c r="B385" s="58" t="s">
        <v>542</v>
      </c>
      <c r="C385" s="68" t="s">
        <v>11</v>
      </c>
      <c r="D385" s="185">
        <f t="shared" si="93"/>
        <v>12675</v>
      </c>
      <c r="F385" s="68">
        <f t="shared" si="89"/>
        <v>12</v>
      </c>
      <c r="G385" s="119">
        <f t="shared" si="90"/>
        <v>7800</v>
      </c>
      <c r="H385" s="120">
        <f t="shared" si="91"/>
        <v>10237.5</v>
      </c>
      <c r="I385" s="248">
        <f t="shared" si="92"/>
        <v>12675</v>
      </c>
      <c r="J385" s="4">
        <v>5500</v>
      </c>
      <c r="K385" s="5">
        <v>7500</v>
      </c>
      <c r="L385" s="6">
        <v>9500</v>
      </c>
      <c r="M385" s="4">
        <v>6500</v>
      </c>
      <c r="N385" s="5">
        <v>8250</v>
      </c>
      <c r="O385" s="6">
        <v>10000</v>
      </c>
      <c r="P385" s="4">
        <v>8800</v>
      </c>
      <c r="Q385" s="5">
        <v>12000</v>
      </c>
      <c r="R385" s="6">
        <v>15200</v>
      </c>
      <c r="S385" s="4">
        <v>10400</v>
      </c>
      <c r="T385" s="5">
        <v>13200</v>
      </c>
      <c r="U385" s="6">
        <v>16000</v>
      </c>
    </row>
    <row r="386" spans="1:21" x14ac:dyDescent="0.25">
      <c r="A386" s="747"/>
      <c r="B386" s="192" t="s">
        <v>543</v>
      </c>
      <c r="C386" s="137" t="s">
        <v>11</v>
      </c>
      <c r="D386" s="184">
        <f t="shared" si="93"/>
        <v>8450</v>
      </c>
      <c r="F386" s="137">
        <f t="shared" si="89"/>
        <v>12</v>
      </c>
      <c r="G386" s="240">
        <f t="shared" si="90"/>
        <v>5850</v>
      </c>
      <c r="H386" s="241">
        <f t="shared" si="91"/>
        <v>7150</v>
      </c>
      <c r="I386" s="247">
        <f t="shared" si="92"/>
        <v>8450</v>
      </c>
      <c r="J386" s="141">
        <v>4000</v>
      </c>
      <c r="K386" s="142">
        <v>5000</v>
      </c>
      <c r="L386" s="143">
        <v>6000</v>
      </c>
      <c r="M386" s="141">
        <v>5000</v>
      </c>
      <c r="N386" s="142">
        <v>6000</v>
      </c>
      <c r="O386" s="143">
        <v>7000</v>
      </c>
      <c r="P386" s="141">
        <v>6400</v>
      </c>
      <c r="Q386" s="142">
        <v>8000</v>
      </c>
      <c r="R386" s="143">
        <v>9600</v>
      </c>
      <c r="S386" s="141">
        <v>8000</v>
      </c>
      <c r="T386" s="142">
        <v>9600</v>
      </c>
      <c r="U386" s="143">
        <v>11200</v>
      </c>
    </row>
    <row r="387" spans="1:21" x14ac:dyDescent="0.25">
      <c r="A387" s="747"/>
      <c r="B387" s="58" t="s">
        <v>544</v>
      </c>
      <c r="C387" s="68" t="s">
        <v>11</v>
      </c>
      <c r="D387" s="185">
        <f t="shared" si="93"/>
        <v>16575</v>
      </c>
      <c r="F387" s="68">
        <f t="shared" si="89"/>
        <v>12</v>
      </c>
      <c r="G387" s="119">
        <f t="shared" si="90"/>
        <v>12350</v>
      </c>
      <c r="H387" s="120">
        <f t="shared" si="91"/>
        <v>14462.5</v>
      </c>
      <c r="I387" s="248">
        <f t="shared" si="92"/>
        <v>16575</v>
      </c>
      <c r="J387" s="4">
        <v>9000</v>
      </c>
      <c r="K387" s="5">
        <v>10500</v>
      </c>
      <c r="L387" s="6">
        <v>12000</v>
      </c>
      <c r="M387" s="4">
        <v>10000</v>
      </c>
      <c r="N387" s="5">
        <v>11750</v>
      </c>
      <c r="O387" s="6">
        <v>13500</v>
      </c>
      <c r="P387" s="4">
        <v>14400</v>
      </c>
      <c r="Q387" s="5">
        <v>16800</v>
      </c>
      <c r="R387" s="6">
        <v>19200</v>
      </c>
      <c r="S387" s="4">
        <v>16000</v>
      </c>
      <c r="T387" s="5">
        <v>18800</v>
      </c>
      <c r="U387" s="6">
        <v>21600</v>
      </c>
    </row>
    <row r="388" spans="1:21" x14ac:dyDescent="0.25">
      <c r="A388" s="747"/>
      <c r="B388" s="192" t="s">
        <v>545</v>
      </c>
      <c r="C388" s="137" t="s">
        <v>11</v>
      </c>
      <c r="D388" s="184">
        <f t="shared" si="93"/>
        <v>12675</v>
      </c>
      <c r="F388" s="137">
        <f t="shared" si="89"/>
        <v>12</v>
      </c>
      <c r="G388" s="240">
        <f t="shared" si="90"/>
        <v>7800</v>
      </c>
      <c r="H388" s="241">
        <f t="shared" si="91"/>
        <v>10237.5</v>
      </c>
      <c r="I388" s="247">
        <f t="shared" si="92"/>
        <v>12675</v>
      </c>
      <c r="J388" s="141">
        <v>5500</v>
      </c>
      <c r="K388" s="142">
        <v>7500</v>
      </c>
      <c r="L388" s="143">
        <v>9500</v>
      </c>
      <c r="M388" s="141">
        <v>6500</v>
      </c>
      <c r="N388" s="142">
        <v>8250</v>
      </c>
      <c r="O388" s="143">
        <v>10000</v>
      </c>
      <c r="P388" s="141">
        <v>8800</v>
      </c>
      <c r="Q388" s="142">
        <v>12000</v>
      </c>
      <c r="R388" s="143">
        <v>15200</v>
      </c>
      <c r="S388" s="141">
        <v>10400</v>
      </c>
      <c r="T388" s="142">
        <v>13200</v>
      </c>
      <c r="U388" s="143">
        <v>16000</v>
      </c>
    </row>
    <row r="389" spans="1:21" x14ac:dyDescent="0.25">
      <c r="A389" s="747"/>
      <c r="B389" s="58" t="s">
        <v>546</v>
      </c>
      <c r="C389" s="68" t="s">
        <v>11</v>
      </c>
      <c r="D389" s="185">
        <f t="shared" si="93"/>
        <v>8450</v>
      </c>
      <c r="F389" s="68">
        <f t="shared" si="89"/>
        <v>12</v>
      </c>
      <c r="G389" s="119">
        <f t="shared" si="90"/>
        <v>5850</v>
      </c>
      <c r="H389" s="120">
        <f t="shared" si="91"/>
        <v>7150</v>
      </c>
      <c r="I389" s="248">
        <f t="shared" si="92"/>
        <v>8450</v>
      </c>
      <c r="J389" s="4">
        <v>4000</v>
      </c>
      <c r="K389" s="5">
        <v>5000</v>
      </c>
      <c r="L389" s="6">
        <v>6000</v>
      </c>
      <c r="M389" s="4">
        <v>5000</v>
      </c>
      <c r="N389" s="5">
        <v>6000</v>
      </c>
      <c r="O389" s="6">
        <v>7000</v>
      </c>
      <c r="P389" s="4">
        <v>6400</v>
      </c>
      <c r="Q389" s="5">
        <v>8000</v>
      </c>
      <c r="R389" s="6">
        <v>9600</v>
      </c>
      <c r="S389" s="4">
        <v>8000</v>
      </c>
      <c r="T389" s="5">
        <v>9600</v>
      </c>
      <c r="U389" s="6">
        <v>11200</v>
      </c>
    </row>
    <row r="390" spans="1:21" x14ac:dyDescent="0.25">
      <c r="A390" s="747"/>
      <c r="B390" s="192" t="s">
        <v>547</v>
      </c>
      <c r="C390" s="137" t="s">
        <v>11</v>
      </c>
      <c r="D390" s="184">
        <f t="shared" si="93"/>
        <v>18200</v>
      </c>
      <c r="F390" s="137">
        <f t="shared" si="89"/>
        <v>12</v>
      </c>
      <c r="G390" s="240">
        <f t="shared" si="90"/>
        <v>13000</v>
      </c>
      <c r="H390" s="241">
        <f t="shared" si="91"/>
        <v>15600</v>
      </c>
      <c r="I390" s="247">
        <f t="shared" si="92"/>
        <v>18200</v>
      </c>
      <c r="J390" s="141">
        <v>9500</v>
      </c>
      <c r="K390" s="142">
        <v>11000</v>
      </c>
      <c r="L390" s="143">
        <v>12500</v>
      </c>
      <c r="M390" s="141">
        <v>10500</v>
      </c>
      <c r="N390" s="142">
        <v>13000</v>
      </c>
      <c r="O390" s="143">
        <v>15500</v>
      </c>
      <c r="P390" s="141">
        <v>15200</v>
      </c>
      <c r="Q390" s="142">
        <v>17600</v>
      </c>
      <c r="R390" s="143">
        <v>20000</v>
      </c>
      <c r="S390" s="141">
        <v>16800</v>
      </c>
      <c r="T390" s="142">
        <v>20800</v>
      </c>
      <c r="U390" s="143">
        <v>24800</v>
      </c>
    </row>
    <row r="391" spans="1:21" x14ac:dyDescent="0.25">
      <c r="A391" s="747"/>
      <c r="B391" s="58" t="s">
        <v>548</v>
      </c>
      <c r="C391" s="68" t="s">
        <v>11</v>
      </c>
      <c r="D391" s="185">
        <f t="shared" si="93"/>
        <v>13975</v>
      </c>
      <c r="F391" s="68">
        <f t="shared" si="89"/>
        <v>12</v>
      </c>
      <c r="G391" s="119">
        <f t="shared" si="90"/>
        <v>8450</v>
      </c>
      <c r="H391" s="120">
        <f t="shared" si="91"/>
        <v>11212.5</v>
      </c>
      <c r="I391" s="248">
        <f t="shared" si="92"/>
        <v>13975</v>
      </c>
      <c r="J391" s="4">
        <v>6000</v>
      </c>
      <c r="K391" s="5">
        <v>8250</v>
      </c>
      <c r="L391" s="6">
        <v>10500</v>
      </c>
      <c r="M391" s="4">
        <v>7000</v>
      </c>
      <c r="N391" s="5">
        <v>9000</v>
      </c>
      <c r="O391" s="6">
        <v>11000</v>
      </c>
      <c r="P391" s="4">
        <v>9600</v>
      </c>
      <c r="Q391" s="5">
        <v>13200</v>
      </c>
      <c r="R391" s="6">
        <v>16800</v>
      </c>
      <c r="S391" s="4">
        <v>11200</v>
      </c>
      <c r="T391" s="5">
        <v>14400</v>
      </c>
      <c r="U391" s="6">
        <v>17600</v>
      </c>
    </row>
    <row r="392" spans="1:21" ht="15.75" thickBot="1" x14ac:dyDescent="0.3">
      <c r="A392" s="748"/>
      <c r="B392" s="195" t="s">
        <v>549</v>
      </c>
      <c r="C392" s="145" t="s">
        <v>11</v>
      </c>
      <c r="D392" s="186">
        <f t="shared" si="93"/>
        <v>9100</v>
      </c>
      <c r="F392" s="137">
        <f t="shared" si="89"/>
        <v>12</v>
      </c>
      <c r="G392" s="240">
        <f t="shared" si="90"/>
        <v>6500</v>
      </c>
      <c r="H392" s="241">
        <f t="shared" si="91"/>
        <v>7800</v>
      </c>
      <c r="I392" s="247">
        <f t="shared" si="92"/>
        <v>9100</v>
      </c>
      <c r="J392" s="141">
        <v>4500</v>
      </c>
      <c r="K392" s="142">
        <v>5500</v>
      </c>
      <c r="L392" s="143">
        <v>6500</v>
      </c>
      <c r="M392" s="141">
        <v>5500</v>
      </c>
      <c r="N392" s="142">
        <v>6500</v>
      </c>
      <c r="O392" s="143">
        <v>7500</v>
      </c>
      <c r="P392" s="141">
        <v>7200</v>
      </c>
      <c r="Q392" s="142">
        <v>8800</v>
      </c>
      <c r="R392" s="143">
        <v>10400</v>
      </c>
      <c r="S392" s="141">
        <v>8800</v>
      </c>
      <c r="T392" s="142">
        <v>10400</v>
      </c>
      <c r="U392" s="143">
        <v>12000</v>
      </c>
    </row>
    <row r="393" spans="1:21" x14ac:dyDescent="0.25">
      <c r="A393" s="746" t="s">
        <v>550</v>
      </c>
      <c r="B393" s="113" t="s">
        <v>551</v>
      </c>
      <c r="C393" s="377" t="s">
        <v>11</v>
      </c>
      <c r="D393" s="185">
        <f>I393</f>
        <v>24050</v>
      </c>
      <c r="F393" s="68">
        <f t="shared" si="89"/>
        <v>12</v>
      </c>
      <c r="G393" s="119">
        <f t="shared" si="90"/>
        <v>17550</v>
      </c>
      <c r="H393" s="120">
        <f t="shared" si="91"/>
        <v>20800</v>
      </c>
      <c r="I393" s="248">
        <f>AVERAGE(L393,O393,R393,U393)</f>
        <v>24050</v>
      </c>
      <c r="J393" s="4">
        <v>13000</v>
      </c>
      <c r="K393" s="5">
        <v>15000</v>
      </c>
      <c r="L393" s="6">
        <v>17000</v>
      </c>
      <c r="M393" s="4">
        <v>14000</v>
      </c>
      <c r="N393" s="5">
        <v>17000</v>
      </c>
      <c r="O393" s="6">
        <v>20000</v>
      </c>
      <c r="P393" s="4">
        <v>20800</v>
      </c>
      <c r="Q393" s="5">
        <v>24000</v>
      </c>
      <c r="R393" s="6">
        <v>27200</v>
      </c>
      <c r="S393" s="4">
        <v>22400</v>
      </c>
      <c r="T393" s="5">
        <v>27200</v>
      </c>
      <c r="U393" s="6">
        <v>32000</v>
      </c>
    </row>
    <row r="394" spans="1:21" x14ac:dyDescent="0.25">
      <c r="A394" s="747"/>
      <c r="B394" s="242" t="s">
        <v>552</v>
      </c>
      <c r="C394" s="378" t="s">
        <v>11</v>
      </c>
      <c r="D394" s="184">
        <f t="shared" si="93"/>
        <v>17225</v>
      </c>
      <c r="F394" s="137">
        <f t="shared" si="89"/>
        <v>12</v>
      </c>
      <c r="G394" s="240">
        <f t="shared" si="90"/>
        <v>11375</v>
      </c>
      <c r="H394" s="241">
        <f t="shared" si="91"/>
        <v>14300</v>
      </c>
      <c r="I394" s="247">
        <f t="shared" si="92"/>
        <v>17225</v>
      </c>
      <c r="J394" s="141">
        <v>8500</v>
      </c>
      <c r="K394" s="142">
        <v>10500</v>
      </c>
      <c r="L394" s="143">
        <v>12500</v>
      </c>
      <c r="M394" s="141">
        <v>9000</v>
      </c>
      <c r="N394" s="142">
        <v>11500</v>
      </c>
      <c r="O394" s="143">
        <v>14000</v>
      </c>
      <c r="P394" s="141">
        <v>13600</v>
      </c>
      <c r="Q394" s="142">
        <v>16800</v>
      </c>
      <c r="R394" s="143">
        <v>20000</v>
      </c>
      <c r="S394" s="141">
        <v>14400</v>
      </c>
      <c r="T394" s="142">
        <v>18400</v>
      </c>
      <c r="U394" s="143">
        <v>22400</v>
      </c>
    </row>
    <row r="395" spans="1:21" x14ac:dyDescent="0.25">
      <c r="A395" s="747"/>
      <c r="B395" s="113" t="s">
        <v>553</v>
      </c>
      <c r="C395" s="377" t="s">
        <v>11</v>
      </c>
      <c r="D395" s="185">
        <f t="shared" si="93"/>
        <v>10075</v>
      </c>
      <c r="F395" s="68">
        <f t="shared" si="89"/>
        <v>12</v>
      </c>
      <c r="G395" s="119">
        <f t="shared" si="90"/>
        <v>6825</v>
      </c>
      <c r="H395" s="120">
        <f t="shared" si="91"/>
        <v>8450</v>
      </c>
      <c r="I395" s="248">
        <f t="shared" si="92"/>
        <v>10075</v>
      </c>
      <c r="J395" s="4">
        <v>5000</v>
      </c>
      <c r="K395" s="5">
        <v>6000</v>
      </c>
      <c r="L395" s="6">
        <v>7000</v>
      </c>
      <c r="M395" s="4">
        <v>5500</v>
      </c>
      <c r="N395" s="5">
        <v>7000</v>
      </c>
      <c r="O395" s="6">
        <v>8500</v>
      </c>
      <c r="P395" s="4">
        <v>8000</v>
      </c>
      <c r="Q395" s="5">
        <v>9600</v>
      </c>
      <c r="R395" s="6">
        <v>11200</v>
      </c>
      <c r="S395" s="4">
        <v>8800</v>
      </c>
      <c r="T395" s="5">
        <v>11200</v>
      </c>
      <c r="U395" s="6">
        <v>13600</v>
      </c>
    </row>
    <row r="396" spans="1:21" x14ac:dyDescent="0.25">
      <c r="A396" s="747"/>
      <c r="B396" s="242" t="s">
        <v>554</v>
      </c>
      <c r="C396" s="378" t="s">
        <v>11</v>
      </c>
      <c r="D396" s="184">
        <f t="shared" si="93"/>
        <v>25025</v>
      </c>
      <c r="F396" s="137">
        <f t="shared" si="89"/>
        <v>12</v>
      </c>
      <c r="G396" s="240">
        <f t="shared" si="90"/>
        <v>18525</v>
      </c>
      <c r="H396" s="241">
        <f t="shared" si="91"/>
        <v>21775</v>
      </c>
      <c r="I396" s="247">
        <f t="shared" si="92"/>
        <v>25025</v>
      </c>
      <c r="J396" s="141">
        <v>14000</v>
      </c>
      <c r="K396" s="142">
        <v>16000</v>
      </c>
      <c r="L396" s="143">
        <v>18000</v>
      </c>
      <c r="M396" s="141">
        <v>14500</v>
      </c>
      <c r="N396" s="142">
        <v>17500</v>
      </c>
      <c r="O396" s="143">
        <v>20500</v>
      </c>
      <c r="P396" s="141">
        <v>22400</v>
      </c>
      <c r="Q396" s="142">
        <v>25600</v>
      </c>
      <c r="R396" s="143">
        <v>28800</v>
      </c>
      <c r="S396" s="141">
        <v>23200</v>
      </c>
      <c r="T396" s="142">
        <v>28000</v>
      </c>
      <c r="U396" s="143">
        <v>32800</v>
      </c>
    </row>
    <row r="397" spans="1:21" x14ac:dyDescent="0.25">
      <c r="A397" s="747"/>
      <c r="B397" s="113" t="s">
        <v>555</v>
      </c>
      <c r="C397" s="377" t="s">
        <v>11</v>
      </c>
      <c r="D397" s="185">
        <f t="shared" si="93"/>
        <v>17875</v>
      </c>
      <c r="F397" s="68">
        <f t="shared" si="89"/>
        <v>12</v>
      </c>
      <c r="G397" s="119">
        <f t="shared" si="90"/>
        <v>12025</v>
      </c>
      <c r="H397" s="120">
        <f t="shared" si="91"/>
        <v>14950</v>
      </c>
      <c r="I397" s="248">
        <f t="shared" si="92"/>
        <v>17875</v>
      </c>
      <c r="J397" s="4">
        <v>9000</v>
      </c>
      <c r="K397" s="5">
        <v>11000</v>
      </c>
      <c r="L397" s="6">
        <v>13000</v>
      </c>
      <c r="M397" s="4">
        <v>9500</v>
      </c>
      <c r="N397" s="5">
        <v>12000</v>
      </c>
      <c r="O397" s="6">
        <v>14500</v>
      </c>
      <c r="P397" s="4">
        <v>14400</v>
      </c>
      <c r="Q397" s="5">
        <v>17600</v>
      </c>
      <c r="R397" s="6">
        <v>20800</v>
      </c>
      <c r="S397" s="4">
        <v>15200</v>
      </c>
      <c r="T397" s="5">
        <v>19200</v>
      </c>
      <c r="U397" s="6">
        <v>23200</v>
      </c>
    </row>
    <row r="398" spans="1:21" ht="15.75" thickBot="1" x14ac:dyDescent="0.3">
      <c r="A398" s="748"/>
      <c r="B398" s="243" t="s">
        <v>556</v>
      </c>
      <c r="C398" s="381" t="s">
        <v>11</v>
      </c>
      <c r="D398" s="186">
        <f>I398</f>
        <v>10725</v>
      </c>
      <c r="F398" s="145">
        <f>COUNT(J398:U398)</f>
        <v>12</v>
      </c>
      <c r="G398" s="244">
        <f>AVERAGE(J398,M398,P398,S398)</f>
        <v>7475</v>
      </c>
      <c r="H398" s="245">
        <f>AVERAGE(K398,N398,Q398,T398)</f>
        <v>9100</v>
      </c>
      <c r="I398" s="249">
        <f>AVERAGE(L398,O398,R398,U398)</f>
        <v>10725</v>
      </c>
      <c r="J398" s="148">
        <v>5500</v>
      </c>
      <c r="K398" s="149">
        <v>6500</v>
      </c>
      <c r="L398" s="150">
        <v>7500</v>
      </c>
      <c r="M398" s="148">
        <v>6000</v>
      </c>
      <c r="N398" s="149">
        <v>7500</v>
      </c>
      <c r="O398" s="150">
        <v>9000</v>
      </c>
      <c r="P398" s="148">
        <v>8800</v>
      </c>
      <c r="Q398" s="149">
        <v>10400</v>
      </c>
      <c r="R398" s="150">
        <v>12000</v>
      </c>
      <c r="S398" s="148">
        <v>9600</v>
      </c>
      <c r="T398" s="149">
        <v>12000</v>
      </c>
      <c r="U398" s="150">
        <v>14400</v>
      </c>
    </row>
    <row r="399" spans="1:21" ht="15.75" thickBot="1" x14ac:dyDescent="0.3">
      <c r="J399" s="459"/>
      <c r="K399" s="459"/>
      <c r="L399" s="459"/>
      <c r="M399" s="459"/>
      <c r="N399" s="459"/>
      <c r="O399" s="459"/>
      <c r="P399" s="460"/>
      <c r="Q399" s="460"/>
      <c r="R399" s="460"/>
      <c r="S399" s="460"/>
      <c r="T399" s="460"/>
      <c r="U399" s="460"/>
    </row>
    <row r="400" spans="1:21" ht="15.75" thickBot="1" x14ac:dyDescent="0.3">
      <c r="A400" s="752" t="s">
        <v>1073</v>
      </c>
      <c r="B400" s="754" t="s">
        <v>1074</v>
      </c>
      <c r="C400" s="755"/>
      <c r="D400" s="756"/>
      <c r="E400" s="75"/>
      <c r="F400" s="757" t="s">
        <v>1075</v>
      </c>
      <c r="G400" s="752" t="s">
        <v>137</v>
      </c>
      <c r="H400" s="752" t="s">
        <v>376</v>
      </c>
      <c r="I400" s="752" t="s">
        <v>139</v>
      </c>
      <c r="J400" s="752" t="s">
        <v>138</v>
      </c>
      <c r="K400" s="752" t="s">
        <v>130</v>
      </c>
      <c r="L400" s="752" t="s">
        <v>131</v>
      </c>
      <c r="M400" s="752" t="s">
        <v>133</v>
      </c>
      <c r="N400" s="752" t="s">
        <v>132</v>
      </c>
      <c r="O400" s="459"/>
      <c r="P400" s="460"/>
      <c r="Q400" s="460"/>
      <c r="R400" s="460"/>
      <c r="S400" s="460"/>
      <c r="T400" s="460"/>
      <c r="U400" s="460"/>
    </row>
    <row r="401" spans="1:21" ht="15.75" thickBot="1" x14ac:dyDescent="0.3">
      <c r="A401" s="753"/>
      <c r="B401" s="31" t="s">
        <v>61</v>
      </c>
      <c r="C401" s="31" t="s">
        <v>80</v>
      </c>
      <c r="D401" s="3" t="s">
        <v>330</v>
      </c>
      <c r="E401" s="53"/>
      <c r="F401" s="758"/>
      <c r="G401" s="753"/>
      <c r="H401" s="753"/>
      <c r="I401" s="753"/>
      <c r="J401" s="753"/>
      <c r="K401" s="753"/>
      <c r="L401" s="753"/>
      <c r="M401" s="753"/>
      <c r="N401" s="753"/>
      <c r="O401" s="459"/>
      <c r="P401" s="460"/>
      <c r="Q401" s="460"/>
      <c r="R401" s="460"/>
      <c r="S401" s="460"/>
      <c r="T401" s="460"/>
      <c r="U401" s="460"/>
    </row>
    <row r="402" spans="1:21" x14ac:dyDescent="0.25">
      <c r="A402" s="749" t="s">
        <v>1076</v>
      </c>
      <c r="B402" s="56" t="s">
        <v>1077</v>
      </c>
      <c r="C402" s="66" t="s">
        <v>11</v>
      </c>
      <c r="D402" s="183">
        <f>AVERAGE(G402:N402)</f>
        <v>10925.625</v>
      </c>
      <c r="F402" s="502">
        <f>COUNT(G402:N402)</f>
        <v>8</v>
      </c>
      <c r="G402" s="503">
        <v>10625</v>
      </c>
      <c r="H402" s="503">
        <v>11500</v>
      </c>
      <c r="I402" s="503">
        <v>10625</v>
      </c>
      <c r="J402" s="503">
        <v>10625</v>
      </c>
      <c r="K402" s="503">
        <v>10625</v>
      </c>
      <c r="L402" s="503">
        <v>11500</v>
      </c>
      <c r="M402" s="503">
        <v>10405</v>
      </c>
      <c r="N402" s="503">
        <v>11500</v>
      </c>
      <c r="O402" s="459"/>
      <c r="P402" s="460"/>
      <c r="Q402" s="460"/>
      <c r="R402" s="460"/>
      <c r="S402" s="460"/>
      <c r="T402" s="460"/>
      <c r="U402" s="460"/>
    </row>
    <row r="403" spans="1:21" x14ac:dyDescent="0.25">
      <c r="A403" s="750"/>
      <c r="B403" s="192" t="s">
        <v>1078</v>
      </c>
      <c r="C403" s="137" t="s">
        <v>11</v>
      </c>
      <c r="D403" s="184">
        <f t="shared" ref="D403:D466" si="94">AVERAGE(G403:N403)</f>
        <v>12700.04</v>
      </c>
      <c r="F403" s="504">
        <f>COUNT(G403:N403)</f>
        <v>8</v>
      </c>
      <c r="G403" s="505">
        <v>12385.75</v>
      </c>
      <c r="H403" s="505">
        <v>13014.33</v>
      </c>
      <c r="I403" s="505">
        <v>12385.75</v>
      </c>
      <c r="J403" s="505">
        <v>12385.75</v>
      </c>
      <c r="K403" s="505">
        <v>12385.75</v>
      </c>
      <c r="L403" s="505">
        <v>13014.33</v>
      </c>
      <c r="M403" s="505">
        <v>13014.33</v>
      </c>
      <c r="N403" s="505">
        <v>13014.33</v>
      </c>
      <c r="O403" s="459"/>
      <c r="P403" s="460"/>
      <c r="Q403" s="460"/>
      <c r="R403" s="460"/>
      <c r="S403" s="460"/>
      <c r="T403" s="460"/>
      <c r="U403" s="460"/>
    </row>
    <row r="404" spans="1:21" x14ac:dyDescent="0.25">
      <c r="A404" s="750"/>
      <c r="B404" s="58" t="s">
        <v>1079</v>
      </c>
      <c r="C404" s="68" t="s">
        <v>11</v>
      </c>
      <c r="D404" s="185">
        <f t="shared" si="94"/>
        <v>14312.5</v>
      </c>
      <c r="F404" s="506">
        <f t="shared" ref="F404:F469" si="95">COUNT(G404:N404)</f>
        <v>8</v>
      </c>
      <c r="G404" s="507">
        <v>14125</v>
      </c>
      <c r="H404" s="507">
        <v>14500</v>
      </c>
      <c r="I404" s="507">
        <v>14125</v>
      </c>
      <c r="J404" s="507">
        <v>14125</v>
      </c>
      <c r="K404" s="507">
        <v>14125</v>
      </c>
      <c r="L404" s="507">
        <v>14500</v>
      </c>
      <c r="M404" s="507">
        <v>14500</v>
      </c>
      <c r="N404" s="507">
        <v>14500</v>
      </c>
      <c r="O404" s="459"/>
      <c r="P404" s="460"/>
      <c r="Q404" s="460"/>
      <c r="R404" s="460"/>
      <c r="S404" s="460"/>
      <c r="T404" s="460"/>
      <c r="U404" s="460"/>
    </row>
    <row r="405" spans="1:21" x14ac:dyDescent="0.25">
      <c r="A405" s="750"/>
      <c r="B405" s="192" t="s">
        <v>1080</v>
      </c>
      <c r="C405" s="137" t="s">
        <v>11</v>
      </c>
      <c r="D405" s="184">
        <f t="shared" si="94"/>
        <v>15530</v>
      </c>
      <c r="F405" s="504">
        <f t="shared" si="95"/>
        <v>8</v>
      </c>
      <c r="G405" s="505">
        <v>16000</v>
      </c>
      <c r="H405" s="505">
        <v>16000</v>
      </c>
      <c r="I405" s="505">
        <v>16000</v>
      </c>
      <c r="J405" s="505">
        <v>16000</v>
      </c>
      <c r="K405" s="505">
        <v>16000</v>
      </c>
      <c r="L405" s="505">
        <v>16000</v>
      </c>
      <c r="M405" s="505">
        <v>14240</v>
      </c>
      <c r="N405" s="505">
        <v>14000</v>
      </c>
      <c r="O405" s="459"/>
      <c r="P405" s="460"/>
      <c r="Q405" s="460"/>
      <c r="R405" s="460"/>
      <c r="S405" s="460"/>
      <c r="T405" s="460"/>
      <c r="U405" s="460"/>
    </row>
    <row r="406" spans="1:21" x14ac:dyDescent="0.25">
      <c r="A406" s="750"/>
      <c r="B406" s="58" t="s">
        <v>1081</v>
      </c>
      <c r="C406" s="68" t="s">
        <v>11</v>
      </c>
      <c r="D406" s="185">
        <f t="shared" si="94"/>
        <v>17352.5</v>
      </c>
      <c r="F406" s="506">
        <f t="shared" si="95"/>
        <v>8</v>
      </c>
      <c r="G406" s="507">
        <v>18000</v>
      </c>
      <c r="H406" s="507">
        <v>18000</v>
      </c>
      <c r="I406" s="507">
        <v>17000</v>
      </c>
      <c r="J406" s="507">
        <v>18000</v>
      </c>
      <c r="K406" s="507">
        <v>18000</v>
      </c>
      <c r="L406" s="507">
        <v>18000</v>
      </c>
      <c r="M406" s="507">
        <v>16020</v>
      </c>
      <c r="N406" s="507">
        <v>15800</v>
      </c>
      <c r="O406" s="459"/>
      <c r="P406" s="460"/>
      <c r="Q406" s="460"/>
      <c r="R406" s="460"/>
      <c r="S406" s="460"/>
      <c r="T406" s="460"/>
      <c r="U406" s="460"/>
    </row>
    <row r="407" spans="1:21" x14ac:dyDescent="0.25">
      <c r="A407" s="750"/>
      <c r="B407" s="192" t="s">
        <v>1082</v>
      </c>
      <c r="C407" s="137" t="s">
        <v>11</v>
      </c>
      <c r="D407" s="184">
        <f t="shared" si="94"/>
        <v>7083.3337499999998</v>
      </c>
      <c r="F407" s="504">
        <f t="shared" si="95"/>
        <v>8</v>
      </c>
      <c r="G407" s="505">
        <v>8833.33</v>
      </c>
      <c r="H407" s="505">
        <v>8916.67</v>
      </c>
      <c r="I407" s="505">
        <v>7916.67</v>
      </c>
      <c r="J407" s="505">
        <v>7833.33</v>
      </c>
      <c r="K407" s="505">
        <v>6583.33</v>
      </c>
      <c r="L407" s="505">
        <v>7166.67</v>
      </c>
      <c r="M407" s="505">
        <v>4666.67</v>
      </c>
      <c r="N407" s="505">
        <v>4750</v>
      </c>
      <c r="O407" s="459"/>
      <c r="P407" s="460"/>
      <c r="Q407" s="460"/>
      <c r="R407" s="460"/>
      <c r="S407" s="460"/>
      <c r="T407" s="460"/>
      <c r="U407" s="460"/>
    </row>
    <row r="408" spans="1:21" x14ac:dyDescent="0.25">
      <c r="A408" s="750"/>
      <c r="B408" s="58" t="s">
        <v>1083</v>
      </c>
      <c r="C408" s="68" t="s">
        <v>11</v>
      </c>
      <c r="D408" s="185">
        <f t="shared" si="94"/>
        <v>8602.0837499999998</v>
      </c>
      <c r="F408" s="506">
        <f t="shared" si="95"/>
        <v>8</v>
      </c>
      <c r="G408" s="507">
        <v>9666.67</v>
      </c>
      <c r="H408" s="507">
        <v>10483.33</v>
      </c>
      <c r="I408" s="507">
        <v>9625</v>
      </c>
      <c r="J408" s="507">
        <v>9625</v>
      </c>
      <c r="K408" s="507">
        <v>8166.67</v>
      </c>
      <c r="L408" s="507">
        <v>8416.67</v>
      </c>
      <c r="M408" s="507">
        <v>6500</v>
      </c>
      <c r="N408" s="507">
        <v>6333.33</v>
      </c>
      <c r="O408" s="459"/>
      <c r="P408" s="460"/>
      <c r="Q408" s="460"/>
      <c r="R408" s="460"/>
      <c r="S408" s="460"/>
      <c r="T408" s="460"/>
      <c r="U408" s="460"/>
    </row>
    <row r="409" spans="1:21" x14ac:dyDescent="0.25">
      <c r="A409" s="750"/>
      <c r="B409" s="192" t="s">
        <v>1084</v>
      </c>
      <c r="C409" s="137" t="s">
        <v>11</v>
      </c>
      <c r="D409" s="184">
        <f t="shared" si="94"/>
        <v>10822.91625</v>
      </c>
      <c r="F409" s="504">
        <f t="shared" si="95"/>
        <v>8</v>
      </c>
      <c r="G409" s="505">
        <v>11166.67</v>
      </c>
      <c r="H409" s="505">
        <v>12583.33</v>
      </c>
      <c r="I409" s="505">
        <v>12000</v>
      </c>
      <c r="J409" s="505">
        <v>12000</v>
      </c>
      <c r="K409" s="505">
        <v>10500</v>
      </c>
      <c r="L409" s="505">
        <v>10750</v>
      </c>
      <c r="M409" s="505">
        <v>9000</v>
      </c>
      <c r="N409" s="505">
        <v>8583.33</v>
      </c>
      <c r="O409" s="459"/>
      <c r="P409" s="460"/>
      <c r="Q409" s="460"/>
      <c r="R409" s="460"/>
      <c r="S409" s="460"/>
      <c r="T409" s="460"/>
      <c r="U409" s="460"/>
    </row>
    <row r="410" spans="1:21" x14ac:dyDescent="0.25">
      <c r="A410" s="750"/>
      <c r="B410" s="58" t="s">
        <v>1085</v>
      </c>
      <c r="C410" s="68" t="s">
        <v>11</v>
      </c>
      <c r="D410" s="185">
        <f t="shared" si="94"/>
        <v>8105</v>
      </c>
      <c r="F410" s="506">
        <f t="shared" si="95"/>
        <v>8</v>
      </c>
      <c r="G410" s="507">
        <v>8500</v>
      </c>
      <c r="H410" s="507">
        <v>8500</v>
      </c>
      <c r="I410" s="507">
        <v>8500</v>
      </c>
      <c r="J410" s="507">
        <v>8500</v>
      </c>
      <c r="K410" s="507">
        <v>8500</v>
      </c>
      <c r="L410" s="507">
        <v>8500</v>
      </c>
      <c r="M410" s="507">
        <v>7565</v>
      </c>
      <c r="N410" s="507">
        <v>6275</v>
      </c>
      <c r="O410" s="459"/>
      <c r="P410" s="460"/>
      <c r="Q410" s="460"/>
      <c r="R410" s="460"/>
      <c r="S410" s="460"/>
      <c r="T410" s="460"/>
      <c r="U410" s="460"/>
    </row>
    <row r="411" spans="1:21" x14ac:dyDescent="0.25">
      <c r="A411" s="750"/>
      <c r="B411" s="192" t="s">
        <v>1086</v>
      </c>
      <c r="C411" s="137" t="s">
        <v>11</v>
      </c>
      <c r="D411" s="184">
        <f t="shared" si="94"/>
        <v>11937.5</v>
      </c>
      <c r="F411" s="504">
        <f t="shared" si="95"/>
        <v>8</v>
      </c>
      <c r="G411" s="505">
        <v>12500</v>
      </c>
      <c r="H411" s="505">
        <v>12500</v>
      </c>
      <c r="I411" s="505">
        <v>12500</v>
      </c>
      <c r="J411" s="505">
        <v>12500</v>
      </c>
      <c r="K411" s="505">
        <v>12500</v>
      </c>
      <c r="L411" s="505">
        <v>12500</v>
      </c>
      <c r="M411" s="505">
        <v>11125</v>
      </c>
      <c r="N411" s="505">
        <v>9375</v>
      </c>
      <c r="O411" s="459"/>
      <c r="P411" s="460"/>
      <c r="Q411" s="460"/>
      <c r="R411" s="460"/>
      <c r="S411" s="460"/>
      <c r="T411" s="460"/>
      <c r="U411" s="460"/>
    </row>
    <row r="412" spans="1:21" x14ac:dyDescent="0.25">
      <c r="A412" s="750"/>
      <c r="B412" s="58" t="s">
        <v>1087</v>
      </c>
      <c r="C412" s="68" t="s">
        <v>11</v>
      </c>
      <c r="D412" s="185">
        <f t="shared" si="94"/>
        <v>10937.497500000001</v>
      </c>
      <c r="F412" s="506">
        <f t="shared" si="95"/>
        <v>8</v>
      </c>
      <c r="G412" s="507">
        <v>9750</v>
      </c>
      <c r="H412" s="507">
        <v>11333.33</v>
      </c>
      <c r="I412" s="507">
        <v>9750</v>
      </c>
      <c r="J412" s="507">
        <v>11333.33</v>
      </c>
      <c r="K412" s="507">
        <v>11333.33</v>
      </c>
      <c r="L412" s="507">
        <v>11333.33</v>
      </c>
      <c r="M412" s="507">
        <v>11333.33</v>
      </c>
      <c r="N412" s="507">
        <v>11333.33</v>
      </c>
      <c r="O412" s="459"/>
      <c r="P412" s="460"/>
      <c r="Q412" s="460"/>
      <c r="R412" s="460"/>
      <c r="S412" s="460"/>
      <c r="T412" s="460"/>
      <c r="U412" s="460"/>
    </row>
    <row r="413" spans="1:21" x14ac:dyDescent="0.25">
      <c r="A413" s="750"/>
      <c r="B413" s="192" t="s">
        <v>1088</v>
      </c>
      <c r="C413" s="137" t="s">
        <v>11</v>
      </c>
      <c r="D413" s="184">
        <f t="shared" si="94"/>
        <v>12062.497500000001</v>
      </c>
      <c r="F413" s="504">
        <f t="shared" si="95"/>
        <v>8</v>
      </c>
      <c r="G413" s="505">
        <v>11250</v>
      </c>
      <c r="H413" s="505">
        <v>12333.33</v>
      </c>
      <c r="I413" s="505">
        <v>11250</v>
      </c>
      <c r="J413" s="505">
        <v>12333.33</v>
      </c>
      <c r="K413" s="505">
        <v>12333.33</v>
      </c>
      <c r="L413" s="505">
        <v>12333.33</v>
      </c>
      <c r="M413" s="505">
        <v>12333.33</v>
      </c>
      <c r="N413" s="505">
        <v>12333.33</v>
      </c>
      <c r="O413" s="459"/>
      <c r="P413" s="460"/>
      <c r="Q413" s="460"/>
      <c r="R413" s="460"/>
      <c r="S413" s="460"/>
      <c r="T413" s="460"/>
      <c r="U413" s="460"/>
    </row>
    <row r="414" spans="1:21" x14ac:dyDescent="0.25">
      <c r="A414" s="750"/>
      <c r="B414" s="58" t="s">
        <v>1089</v>
      </c>
      <c r="C414" s="68" t="s">
        <v>11</v>
      </c>
      <c r="D414" s="185">
        <f t="shared" si="94"/>
        <v>13168.747500000001</v>
      </c>
      <c r="F414" s="506">
        <f t="shared" si="95"/>
        <v>8</v>
      </c>
      <c r="G414" s="507">
        <v>12675</v>
      </c>
      <c r="H414" s="507">
        <v>13333.33</v>
      </c>
      <c r="I414" s="507">
        <v>12675</v>
      </c>
      <c r="J414" s="507">
        <v>13333.33</v>
      </c>
      <c r="K414" s="507">
        <v>13333.33</v>
      </c>
      <c r="L414" s="507">
        <v>13333.33</v>
      </c>
      <c r="M414" s="507">
        <v>13333.33</v>
      </c>
      <c r="N414" s="507">
        <v>13333.33</v>
      </c>
      <c r="O414" s="459"/>
      <c r="P414" s="460"/>
      <c r="Q414" s="460"/>
      <c r="R414" s="460"/>
      <c r="S414" s="460"/>
      <c r="T414" s="460"/>
      <c r="U414" s="460"/>
    </row>
    <row r="415" spans="1:21" x14ac:dyDescent="0.25">
      <c r="A415" s="750"/>
      <c r="B415" s="192" t="s">
        <v>1090</v>
      </c>
      <c r="C415" s="137" t="s">
        <v>11</v>
      </c>
      <c r="D415" s="184">
        <f t="shared" si="94"/>
        <v>14343.747500000001</v>
      </c>
      <c r="F415" s="504">
        <f t="shared" si="95"/>
        <v>8</v>
      </c>
      <c r="G415" s="505">
        <v>14375</v>
      </c>
      <c r="H415" s="505">
        <v>14333.33</v>
      </c>
      <c r="I415" s="505">
        <v>14375</v>
      </c>
      <c r="J415" s="505">
        <v>14333.33</v>
      </c>
      <c r="K415" s="505">
        <v>14333.33</v>
      </c>
      <c r="L415" s="505">
        <v>14333.33</v>
      </c>
      <c r="M415" s="505">
        <v>14333.33</v>
      </c>
      <c r="N415" s="505">
        <v>14333.33</v>
      </c>
      <c r="O415" s="459"/>
      <c r="P415" s="460"/>
      <c r="Q415" s="460"/>
      <c r="R415" s="460"/>
      <c r="S415" s="460"/>
      <c r="T415" s="460"/>
      <c r="U415" s="460"/>
    </row>
    <row r="416" spans="1:21" x14ac:dyDescent="0.25">
      <c r="A416" s="750"/>
      <c r="B416" s="58" t="s">
        <v>1091</v>
      </c>
      <c r="C416" s="68" t="s">
        <v>11</v>
      </c>
      <c r="D416" s="185">
        <f t="shared" si="94"/>
        <v>15437.497500000001</v>
      </c>
      <c r="F416" s="506">
        <f t="shared" si="95"/>
        <v>8</v>
      </c>
      <c r="G416" s="507">
        <v>15750</v>
      </c>
      <c r="H416" s="507">
        <v>15333.33</v>
      </c>
      <c r="I416" s="507">
        <v>15750</v>
      </c>
      <c r="J416" s="507">
        <v>15333.33</v>
      </c>
      <c r="K416" s="507">
        <v>15333.33</v>
      </c>
      <c r="L416" s="507">
        <v>15333.33</v>
      </c>
      <c r="M416" s="507">
        <v>15333.33</v>
      </c>
      <c r="N416" s="507">
        <v>15333.33</v>
      </c>
      <c r="O416" s="459"/>
      <c r="P416" s="460"/>
      <c r="Q416" s="460"/>
      <c r="R416" s="460"/>
      <c r="S416" s="460"/>
      <c r="T416" s="460"/>
      <c r="U416" s="460"/>
    </row>
    <row r="417" spans="1:21" x14ac:dyDescent="0.25">
      <c r="A417" s="750"/>
      <c r="B417" s="192" t="s">
        <v>1092</v>
      </c>
      <c r="C417" s="137" t="s">
        <v>11</v>
      </c>
      <c r="D417" s="184">
        <f t="shared" si="94"/>
        <v>6968.7475000000013</v>
      </c>
      <c r="F417" s="504">
        <f t="shared" si="95"/>
        <v>8</v>
      </c>
      <c r="G417" s="505">
        <v>11416.67</v>
      </c>
      <c r="H417" s="505">
        <v>6333.33</v>
      </c>
      <c r="I417" s="505">
        <v>6333.33</v>
      </c>
      <c r="J417" s="505">
        <v>6333.33</v>
      </c>
      <c r="K417" s="505">
        <v>6333.33</v>
      </c>
      <c r="L417" s="505">
        <v>6333.33</v>
      </c>
      <c r="M417" s="505">
        <v>6333.33</v>
      </c>
      <c r="N417" s="505">
        <v>6333.33</v>
      </c>
      <c r="O417" s="459"/>
      <c r="P417" s="460"/>
      <c r="Q417" s="460"/>
      <c r="R417" s="460"/>
      <c r="S417" s="460"/>
      <c r="T417" s="460"/>
      <c r="U417" s="460"/>
    </row>
    <row r="418" spans="1:21" x14ac:dyDescent="0.25">
      <c r="A418" s="750"/>
      <c r="B418" s="58" t="s">
        <v>1093</v>
      </c>
      <c r="C418" s="68" t="s">
        <v>11</v>
      </c>
      <c r="D418" s="185">
        <f t="shared" si="94"/>
        <v>9114.5837499999998</v>
      </c>
      <c r="F418" s="506">
        <f t="shared" si="95"/>
        <v>8</v>
      </c>
      <c r="G418" s="507">
        <v>13416.67</v>
      </c>
      <c r="H418" s="507">
        <v>8500</v>
      </c>
      <c r="I418" s="507">
        <v>8500</v>
      </c>
      <c r="J418" s="507">
        <v>8500</v>
      </c>
      <c r="K418" s="507">
        <v>8500</v>
      </c>
      <c r="L418" s="507">
        <v>8500</v>
      </c>
      <c r="M418" s="507">
        <v>8500</v>
      </c>
      <c r="N418" s="507">
        <v>8500</v>
      </c>
      <c r="O418" s="459"/>
      <c r="P418" s="460"/>
      <c r="Q418" s="460"/>
      <c r="R418" s="460"/>
      <c r="S418" s="460"/>
      <c r="T418" s="460"/>
      <c r="U418" s="460"/>
    </row>
    <row r="419" spans="1:21" x14ac:dyDescent="0.25">
      <c r="A419" s="750"/>
      <c r="B419" s="192" t="s">
        <v>1094</v>
      </c>
      <c r="C419" s="137" t="s">
        <v>11</v>
      </c>
      <c r="D419" s="184">
        <f t="shared" si="94"/>
        <v>12343.747500000001</v>
      </c>
      <c r="F419" s="504">
        <f t="shared" si="95"/>
        <v>8</v>
      </c>
      <c r="G419" s="505">
        <v>15916.67</v>
      </c>
      <c r="H419" s="505">
        <v>11833.33</v>
      </c>
      <c r="I419" s="505">
        <v>11833.33</v>
      </c>
      <c r="J419" s="505">
        <v>11833.33</v>
      </c>
      <c r="K419" s="505">
        <v>11833.33</v>
      </c>
      <c r="L419" s="505">
        <v>11833.33</v>
      </c>
      <c r="M419" s="505">
        <v>11833.33</v>
      </c>
      <c r="N419" s="505">
        <v>11833.33</v>
      </c>
      <c r="O419" s="459"/>
      <c r="P419" s="460"/>
      <c r="Q419" s="460"/>
      <c r="R419" s="460"/>
      <c r="S419" s="460"/>
      <c r="T419" s="460"/>
      <c r="U419" s="460"/>
    </row>
    <row r="420" spans="1:21" x14ac:dyDescent="0.25">
      <c r="A420" s="750"/>
      <c r="B420" s="58" t="s">
        <v>1095</v>
      </c>
      <c r="C420" s="68" t="s">
        <v>11</v>
      </c>
      <c r="D420" s="185">
        <f t="shared" si="94"/>
        <v>8977</v>
      </c>
      <c r="F420" s="506">
        <f t="shared" si="95"/>
        <v>8</v>
      </c>
      <c r="G420" s="507">
        <v>9400</v>
      </c>
      <c r="H420" s="507">
        <v>9400</v>
      </c>
      <c r="I420" s="507">
        <v>9400</v>
      </c>
      <c r="J420" s="507">
        <v>9400</v>
      </c>
      <c r="K420" s="507">
        <v>9400</v>
      </c>
      <c r="L420" s="507">
        <v>8366</v>
      </c>
      <c r="M420" s="507">
        <v>9400</v>
      </c>
      <c r="N420" s="507">
        <v>7050</v>
      </c>
      <c r="O420" s="459"/>
      <c r="P420" s="460"/>
      <c r="Q420" s="460"/>
      <c r="R420" s="460"/>
      <c r="S420" s="460"/>
      <c r="T420" s="460"/>
      <c r="U420" s="460"/>
    </row>
    <row r="421" spans="1:21" x14ac:dyDescent="0.25">
      <c r="A421" s="750"/>
      <c r="B421" s="192" t="s">
        <v>1096</v>
      </c>
      <c r="C421" s="137" t="s">
        <v>11</v>
      </c>
      <c r="D421" s="184">
        <f t="shared" si="94"/>
        <v>12128.5</v>
      </c>
      <c r="F421" s="504">
        <f t="shared" si="95"/>
        <v>8</v>
      </c>
      <c r="G421" s="505">
        <v>12700</v>
      </c>
      <c r="H421" s="505">
        <v>12700</v>
      </c>
      <c r="I421" s="505">
        <v>12700</v>
      </c>
      <c r="J421" s="505">
        <v>12700</v>
      </c>
      <c r="K421" s="505">
        <v>12700</v>
      </c>
      <c r="L421" s="505">
        <v>11303</v>
      </c>
      <c r="M421" s="505">
        <v>12700</v>
      </c>
      <c r="N421" s="505">
        <v>9525</v>
      </c>
      <c r="O421" s="459"/>
      <c r="P421" s="460"/>
      <c r="Q421" s="460"/>
      <c r="R421" s="460"/>
      <c r="S421" s="460"/>
      <c r="T421" s="460"/>
      <c r="U421" s="460"/>
    </row>
    <row r="422" spans="1:21" x14ac:dyDescent="0.25">
      <c r="A422" s="750"/>
      <c r="B422" s="58" t="s">
        <v>1097</v>
      </c>
      <c r="C422" s="68" t="s">
        <v>11</v>
      </c>
      <c r="D422" s="185">
        <f t="shared" si="94"/>
        <v>15180.298749999998</v>
      </c>
      <c r="F422" s="506">
        <f t="shared" si="95"/>
        <v>8</v>
      </c>
      <c r="G422" s="507">
        <v>15666.67</v>
      </c>
      <c r="H422" s="507">
        <v>16083.33</v>
      </c>
      <c r="I422" s="507">
        <v>16166.67</v>
      </c>
      <c r="J422" s="507">
        <v>16166.67</v>
      </c>
      <c r="K422" s="507">
        <v>13750</v>
      </c>
      <c r="L422" s="507">
        <v>13525.71</v>
      </c>
      <c r="M422" s="507">
        <v>15666.67</v>
      </c>
      <c r="N422" s="507">
        <v>14416.67</v>
      </c>
    </row>
    <row r="423" spans="1:21" x14ac:dyDescent="0.25">
      <c r="A423" s="750"/>
      <c r="B423" s="192" t="s">
        <v>1098</v>
      </c>
      <c r="C423" s="137" t="s">
        <v>11</v>
      </c>
      <c r="D423" s="184">
        <f t="shared" si="94"/>
        <v>16410.001250000001</v>
      </c>
      <c r="F423" s="504">
        <f t="shared" si="95"/>
        <v>8</v>
      </c>
      <c r="G423" s="505">
        <v>16666.669999999998</v>
      </c>
      <c r="H423" s="505">
        <v>17500</v>
      </c>
      <c r="I423" s="505">
        <v>17500</v>
      </c>
      <c r="J423" s="505">
        <v>17500</v>
      </c>
      <c r="K423" s="505">
        <v>15000</v>
      </c>
      <c r="L423" s="505">
        <v>14780</v>
      </c>
      <c r="M423" s="505">
        <v>16666.669999999998</v>
      </c>
      <c r="N423" s="505">
        <v>15666.67</v>
      </c>
    </row>
    <row r="424" spans="1:21" x14ac:dyDescent="0.25">
      <c r="A424" s="750"/>
      <c r="B424" s="58" t="s">
        <v>1099</v>
      </c>
      <c r="C424" s="68" t="s">
        <v>11</v>
      </c>
      <c r="D424" s="185">
        <f t="shared" si="94"/>
        <v>17534.254999999997</v>
      </c>
      <c r="F424" s="506">
        <f t="shared" si="95"/>
        <v>8</v>
      </c>
      <c r="G424" s="507">
        <v>17666.669999999998</v>
      </c>
      <c r="H424" s="507">
        <v>18833.330000000002</v>
      </c>
      <c r="I424" s="507">
        <v>18833.330000000002</v>
      </c>
      <c r="J424" s="507">
        <v>17700</v>
      </c>
      <c r="K424" s="507">
        <v>16333.33</v>
      </c>
      <c r="L424" s="507">
        <v>16240.71</v>
      </c>
      <c r="M424" s="507">
        <v>17666.669999999998</v>
      </c>
      <c r="N424" s="507">
        <v>17000</v>
      </c>
    </row>
    <row r="425" spans="1:21" x14ac:dyDescent="0.25">
      <c r="A425" s="750"/>
      <c r="B425" s="192" t="s">
        <v>1100</v>
      </c>
      <c r="C425" s="137" t="s">
        <v>11</v>
      </c>
      <c r="D425" s="184">
        <f t="shared" si="94"/>
        <v>18639.58625</v>
      </c>
      <c r="F425" s="504">
        <f t="shared" si="95"/>
        <v>8</v>
      </c>
      <c r="G425" s="505">
        <v>18666.669999999998</v>
      </c>
      <c r="H425" s="505">
        <v>18666.669999999998</v>
      </c>
      <c r="I425" s="505">
        <v>18666.669999999998</v>
      </c>
      <c r="J425" s="505">
        <v>18666.669999999998</v>
      </c>
      <c r="K425" s="505">
        <v>18666.669999999998</v>
      </c>
      <c r="L425" s="505">
        <v>18450</v>
      </c>
      <c r="M425" s="505">
        <v>18666.669999999998</v>
      </c>
      <c r="N425" s="505">
        <v>18666.669999999998</v>
      </c>
    </row>
    <row r="426" spans="1:21" x14ac:dyDescent="0.25">
      <c r="A426" s="750"/>
      <c r="B426" s="58" t="s">
        <v>1101</v>
      </c>
      <c r="C426" s="68" t="s">
        <v>11</v>
      </c>
      <c r="D426" s="185">
        <f t="shared" si="94"/>
        <v>19652.83625</v>
      </c>
      <c r="F426" s="506">
        <f t="shared" si="95"/>
        <v>8</v>
      </c>
      <c r="G426" s="507">
        <v>19666.669999999998</v>
      </c>
      <c r="H426" s="507">
        <v>19666.669999999998</v>
      </c>
      <c r="I426" s="507">
        <v>19666.669999999998</v>
      </c>
      <c r="J426" s="507">
        <v>19666.669999999998</v>
      </c>
      <c r="K426" s="507">
        <v>19666.669999999998</v>
      </c>
      <c r="L426" s="507">
        <v>19556</v>
      </c>
      <c r="M426" s="507">
        <v>19666.669999999998</v>
      </c>
      <c r="N426" s="507">
        <v>19666.669999999998</v>
      </c>
    </row>
    <row r="427" spans="1:21" x14ac:dyDescent="0.25">
      <c r="A427" s="750"/>
      <c r="B427" s="192" t="s">
        <v>1102</v>
      </c>
      <c r="C427" s="137" t="s">
        <v>11</v>
      </c>
      <c r="D427" s="184">
        <f t="shared" si="94"/>
        <v>12416.6675</v>
      </c>
      <c r="F427" s="504">
        <f t="shared" si="95"/>
        <v>8</v>
      </c>
      <c r="G427" s="505">
        <v>15333.33</v>
      </c>
      <c r="H427" s="505">
        <v>15333.33</v>
      </c>
      <c r="I427" s="505">
        <v>13666.67</v>
      </c>
      <c r="J427" s="505">
        <v>10500</v>
      </c>
      <c r="K427" s="505">
        <v>10666.67</v>
      </c>
      <c r="L427" s="505">
        <v>10500</v>
      </c>
      <c r="M427" s="505">
        <v>11666.67</v>
      </c>
      <c r="N427" s="505">
        <v>11666.67</v>
      </c>
    </row>
    <row r="428" spans="1:21" x14ac:dyDescent="0.25">
      <c r="A428" s="750"/>
      <c r="B428" s="58" t="s">
        <v>1103</v>
      </c>
      <c r="C428" s="68" t="s">
        <v>11</v>
      </c>
      <c r="D428" s="185">
        <f t="shared" si="94"/>
        <v>13839.58375</v>
      </c>
      <c r="F428" s="506">
        <f t="shared" si="95"/>
        <v>8</v>
      </c>
      <c r="G428" s="507">
        <v>15333.33</v>
      </c>
      <c r="H428" s="507">
        <v>16816.669999999998</v>
      </c>
      <c r="I428" s="507">
        <v>15300</v>
      </c>
      <c r="J428" s="507">
        <v>12216.67</v>
      </c>
      <c r="K428" s="507">
        <v>12216.67</v>
      </c>
      <c r="L428" s="507">
        <v>12166.67</v>
      </c>
      <c r="M428" s="507">
        <v>13333.33</v>
      </c>
      <c r="N428" s="507">
        <v>13333.33</v>
      </c>
    </row>
    <row r="429" spans="1:21" x14ac:dyDescent="0.25">
      <c r="A429" s="750"/>
      <c r="B429" s="192" t="s">
        <v>1104</v>
      </c>
      <c r="C429" s="137" t="s">
        <v>11</v>
      </c>
      <c r="D429" s="184">
        <f t="shared" si="94"/>
        <v>15416.665000000001</v>
      </c>
      <c r="F429" s="504">
        <f t="shared" si="95"/>
        <v>8</v>
      </c>
      <c r="G429" s="505">
        <v>15333.33</v>
      </c>
      <c r="H429" s="505">
        <v>18333.330000000002</v>
      </c>
      <c r="I429" s="505">
        <v>17166.669999999998</v>
      </c>
      <c r="J429" s="505">
        <v>14000</v>
      </c>
      <c r="K429" s="505">
        <v>13833.33</v>
      </c>
      <c r="L429" s="505">
        <v>14000</v>
      </c>
      <c r="M429" s="505">
        <v>15333.33</v>
      </c>
      <c r="N429" s="505">
        <v>15333.33</v>
      </c>
    </row>
    <row r="430" spans="1:21" x14ac:dyDescent="0.25">
      <c r="A430" s="750"/>
      <c r="B430" s="58" t="s">
        <v>1105</v>
      </c>
      <c r="C430" s="68" t="s">
        <v>11</v>
      </c>
      <c r="D430" s="185">
        <f t="shared" si="94"/>
        <v>18682.666250000002</v>
      </c>
      <c r="F430" s="506">
        <f t="shared" si="95"/>
        <v>8</v>
      </c>
      <c r="G430" s="507">
        <v>15333.33</v>
      </c>
      <c r="H430" s="507">
        <v>20200</v>
      </c>
      <c r="I430" s="507">
        <v>20200</v>
      </c>
      <c r="J430" s="507">
        <v>20200</v>
      </c>
      <c r="K430" s="507">
        <v>20200</v>
      </c>
      <c r="L430" s="507">
        <v>17978</v>
      </c>
      <c r="M430" s="507">
        <v>20200</v>
      </c>
      <c r="N430" s="507">
        <v>15150</v>
      </c>
    </row>
    <row r="431" spans="1:21" x14ac:dyDescent="0.25">
      <c r="A431" s="750"/>
      <c r="B431" s="192" t="s">
        <v>1106</v>
      </c>
      <c r="C431" s="137" t="s">
        <v>11</v>
      </c>
      <c r="D431" s="184">
        <f t="shared" si="94"/>
        <v>21006.666250000002</v>
      </c>
      <c r="F431" s="504">
        <f t="shared" si="95"/>
        <v>8</v>
      </c>
      <c r="G431" s="505">
        <v>15333.33</v>
      </c>
      <c r="H431" s="505">
        <v>23000</v>
      </c>
      <c r="I431" s="505">
        <v>23000</v>
      </c>
      <c r="J431" s="505">
        <v>23000</v>
      </c>
      <c r="K431" s="505">
        <v>23000</v>
      </c>
      <c r="L431" s="505">
        <v>20470</v>
      </c>
      <c r="M431" s="505">
        <v>23000</v>
      </c>
      <c r="N431" s="505">
        <v>17250</v>
      </c>
    </row>
    <row r="432" spans="1:21" x14ac:dyDescent="0.25">
      <c r="A432" s="750"/>
      <c r="B432" s="58" t="s">
        <v>1107</v>
      </c>
      <c r="C432" s="68" t="s">
        <v>11</v>
      </c>
      <c r="D432" s="185">
        <f t="shared" si="94"/>
        <v>8471.875</v>
      </c>
      <c r="F432" s="506">
        <f t="shared" si="95"/>
        <v>8</v>
      </c>
      <c r="G432" s="507">
        <v>8625</v>
      </c>
      <c r="H432" s="507">
        <v>8500</v>
      </c>
      <c r="I432" s="507">
        <v>8150</v>
      </c>
      <c r="J432" s="507">
        <v>8500</v>
      </c>
      <c r="K432" s="507">
        <v>8500</v>
      </c>
      <c r="L432" s="507">
        <v>8500</v>
      </c>
      <c r="M432" s="507">
        <v>8500</v>
      </c>
      <c r="N432" s="507">
        <v>8500</v>
      </c>
    </row>
    <row r="433" spans="1:14" x14ac:dyDescent="0.25">
      <c r="A433" s="750"/>
      <c r="B433" s="192" t="s">
        <v>1108</v>
      </c>
      <c r="C433" s="137" t="s">
        <v>11</v>
      </c>
      <c r="D433" s="184">
        <f t="shared" si="94"/>
        <v>10322.5</v>
      </c>
      <c r="F433" s="504">
        <f t="shared" si="95"/>
        <v>8</v>
      </c>
      <c r="G433" s="505">
        <v>10408</v>
      </c>
      <c r="H433" s="505">
        <v>10294</v>
      </c>
      <c r="I433" s="505">
        <v>10408</v>
      </c>
      <c r="J433" s="505">
        <v>10294</v>
      </c>
      <c r="K433" s="505">
        <v>10294</v>
      </c>
      <c r="L433" s="505">
        <v>10294</v>
      </c>
      <c r="M433" s="505">
        <v>10294</v>
      </c>
      <c r="N433" s="505">
        <v>10294</v>
      </c>
    </row>
    <row r="434" spans="1:14" x14ac:dyDescent="0.25">
      <c r="A434" s="750"/>
      <c r="B434" s="58" t="s">
        <v>1109</v>
      </c>
      <c r="C434" s="68" t="s">
        <v>11</v>
      </c>
      <c r="D434" s="185">
        <f t="shared" si="94"/>
        <v>11575</v>
      </c>
      <c r="F434" s="506">
        <f t="shared" si="95"/>
        <v>8</v>
      </c>
      <c r="G434" s="507">
        <v>11800</v>
      </c>
      <c r="H434" s="507">
        <v>11500</v>
      </c>
      <c r="I434" s="507">
        <v>11800</v>
      </c>
      <c r="J434" s="507">
        <v>11500</v>
      </c>
      <c r="K434" s="507">
        <v>11500</v>
      </c>
      <c r="L434" s="507">
        <v>11500</v>
      </c>
      <c r="M434" s="507">
        <v>11500</v>
      </c>
      <c r="N434" s="507">
        <v>11500</v>
      </c>
    </row>
    <row r="435" spans="1:14" x14ac:dyDescent="0.25">
      <c r="A435" s="750"/>
      <c r="B435" s="192" t="s">
        <v>1110</v>
      </c>
      <c r="C435" s="137" t="s">
        <v>11</v>
      </c>
      <c r="D435" s="184">
        <f t="shared" si="94"/>
        <v>13745</v>
      </c>
      <c r="F435" s="504">
        <f t="shared" si="95"/>
        <v>8</v>
      </c>
      <c r="G435" s="505">
        <v>14000</v>
      </c>
      <c r="H435" s="505">
        <v>14000</v>
      </c>
      <c r="I435" s="505">
        <v>14000</v>
      </c>
      <c r="J435" s="505">
        <v>14000</v>
      </c>
      <c r="K435" s="505">
        <v>14000</v>
      </c>
      <c r="L435" s="505">
        <v>12460</v>
      </c>
      <c r="M435" s="505">
        <v>17000</v>
      </c>
      <c r="N435" s="505">
        <v>10500</v>
      </c>
    </row>
    <row r="436" spans="1:14" x14ac:dyDescent="0.25">
      <c r="A436" s="750"/>
      <c r="B436" s="58" t="s">
        <v>1111</v>
      </c>
      <c r="C436" s="68" t="s">
        <v>11</v>
      </c>
      <c r="D436" s="185">
        <f t="shared" si="94"/>
        <v>15948.5</v>
      </c>
      <c r="F436" s="506">
        <f t="shared" si="95"/>
        <v>8</v>
      </c>
      <c r="G436" s="507">
        <v>16700</v>
      </c>
      <c r="H436" s="507">
        <v>16700</v>
      </c>
      <c r="I436" s="507">
        <v>16700</v>
      </c>
      <c r="J436" s="507">
        <v>16700</v>
      </c>
      <c r="K436" s="507">
        <v>16700</v>
      </c>
      <c r="L436" s="507">
        <v>14863</v>
      </c>
      <c r="M436" s="507">
        <v>16700</v>
      </c>
      <c r="N436" s="507">
        <v>12525</v>
      </c>
    </row>
    <row r="437" spans="1:14" x14ac:dyDescent="0.25">
      <c r="A437" s="750"/>
      <c r="B437" s="192" t="s">
        <v>1112</v>
      </c>
      <c r="C437" s="137" t="s">
        <v>11</v>
      </c>
      <c r="D437" s="184">
        <f t="shared" si="94"/>
        <v>13095.49625</v>
      </c>
      <c r="F437" s="504">
        <f>COUNT(G437:N437)</f>
        <v>8</v>
      </c>
      <c r="G437" s="505">
        <v>11928.57</v>
      </c>
      <c r="H437" s="505">
        <v>13833.33</v>
      </c>
      <c r="I437" s="505">
        <v>11625</v>
      </c>
      <c r="J437" s="505">
        <v>13833.33</v>
      </c>
      <c r="K437" s="505">
        <v>13833.33</v>
      </c>
      <c r="L437" s="505">
        <v>12043.75</v>
      </c>
      <c r="M437" s="505">
        <v>13833.33</v>
      </c>
      <c r="N437" s="505">
        <v>13833.33</v>
      </c>
    </row>
    <row r="438" spans="1:14" x14ac:dyDescent="0.25">
      <c r="A438" s="750"/>
      <c r="B438" s="58" t="s">
        <v>1113</v>
      </c>
      <c r="C438" s="68" t="s">
        <v>11</v>
      </c>
      <c r="D438" s="185">
        <f t="shared" si="94"/>
        <v>14728.555</v>
      </c>
      <c r="F438" s="506">
        <f t="shared" si="95"/>
        <v>8</v>
      </c>
      <c r="G438" s="507">
        <v>13714.29</v>
      </c>
      <c r="H438" s="507">
        <v>15333.33</v>
      </c>
      <c r="I438" s="507">
        <v>13500</v>
      </c>
      <c r="J438" s="507">
        <v>15333.33</v>
      </c>
      <c r="K438" s="507">
        <v>15333.33</v>
      </c>
      <c r="L438" s="507">
        <v>13947.5</v>
      </c>
      <c r="M438" s="507">
        <v>15333.33</v>
      </c>
      <c r="N438" s="507">
        <v>15333.33</v>
      </c>
    </row>
    <row r="439" spans="1:14" x14ac:dyDescent="0.25">
      <c r="A439" s="750"/>
      <c r="B439" s="192" t="s">
        <v>1114</v>
      </c>
      <c r="C439" s="137" t="s">
        <v>11</v>
      </c>
      <c r="D439" s="184">
        <f t="shared" si="94"/>
        <v>16330.362500000001</v>
      </c>
      <c r="F439" s="504">
        <f t="shared" si="95"/>
        <v>8</v>
      </c>
      <c r="G439" s="505">
        <v>15500</v>
      </c>
      <c r="H439" s="505">
        <v>16833.330000000002</v>
      </c>
      <c r="I439" s="505">
        <v>15125</v>
      </c>
      <c r="J439" s="505">
        <v>16833.330000000002</v>
      </c>
      <c r="K439" s="505">
        <v>16833.330000000002</v>
      </c>
      <c r="L439" s="505">
        <v>15851.25</v>
      </c>
      <c r="M439" s="505">
        <v>16833.330000000002</v>
      </c>
      <c r="N439" s="505">
        <v>16833.330000000002</v>
      </c>
    </row>
    <row r="440" spans="1:14" x14ac:dyDescent="0.25">
      <c r="A440" s="750"/>
      <c r="B440" s="58" t="s">
        <v>1115</v>
      </c>
      <c r="C440" s="68" t="s">
        <v>11</v>
      </c>
      <c r="D440" s="185">
        <f t="shared" si="94"/>
        <v>9833.3337499999998</v>
      </c>
      <c r="F440" s="506">
        <f t="shared" si="95"/>
        <v>8</v>
      </c>
      <c r="G440" s="507">
        <v>12166.67</v>
      </c>
      <c r="H440" s="507">
        <v>12166.67</v>
      </c>
      <c r="I440" s="507">
        <v>10583.33</v>
      </c>
      <c r="J440" s="507">
        <v>10666.67</v>
      </c>
      <c r="K440" s="507">
        <v>9833.33</v>
      </c>
      <c r="L440" s="507">
        <v>8583.33</v>
      </c>
      <c r="M440" s="507">
        <v>7000</v>
      </c>
      <c r="N440" s="507">
        <v>7666.67</v>
      </c>
    </row>
    <row r="441" spans="1:14" x14ac:dyDescent="0.25">
      <c r="A441" s="750"/>
      <c r="B441" s="192" t="s">
        <v>1116</v>
      </c>
      <c r="C441" s="137" t="s">
        <v>11</v>
      </c>
      <c r="D441" s="184">
        <f t="shared" si="94"/>
        <v>12287.498750000001</v>
      </c>
      <c r="F441" s="504">
        <f t="shared" si="95"/>
        <v>8</v>
      </c>
      <c r="G441" s="505">
        <v>14608.33</v>
      </c>
      <c r="H441" s="505">
        <v>14608.33</v>
      </c>
      <c r="I441" s="505">
        <v>13083.33</v>
      </c>
      <c r="J441" s="505">
        <v>13083.33</v>
      </c>
      <c r="K441" s="505">
        <v>12166.67</v>
      </c>
      <c r="L441" s="505">
        <v>11000</v>
      </c>
      <c r="M441" s="505">
        <v>9583.33</v>
      </c>
      <c r="N441" s="505">
        <v>10166.67</v>
      </c>
    </row>
    <row r="442" spans="1:14" x14ac:dyDescent="0.25">
      <c r="A442" s="750"/>
      <c r="B442" s="58" t="s">
        <v>1117</v>
      </c>
      <c r="C442" s="68" t="s">
        <v>11</v>
      </c>
      <c r="D442" s="185">
        <f t="shared" si="94"/>
        <v>14812.498750000001</v>
      </c>
      <c r="F442" s="506">
        <f t="shared" si="95"/>
        <v>8</v>
      </c>
      <c r="G442" s="507">
        <v>17083.330000000002</v>
      </c>
      <c r="H442" s="507">
        <v>17083.330000000002</v>
      </c>
      <c r="I442" s="507">
        <v>15666.67</v>
      </c>
      <c r="J442" s="507">
        <v>15583.33</v>
      </c>
      <c r="K442" s="507">
        <v>14666.67</v>
      </c>
      <c r="L442" s="507">
        <v>13583.33</v>
      </c>
      <c r="M442" s="507">
        <v>12250</v>
      </c>
      <c r="N442" s="507">
        <v>12583.33</v>
      </c>
    </row>
    <row r="443" spans="1:14" x14ac:dyDescent="0.25">
      <c r="A443" s="750"/>
      <c r="B443" s="192" t="s">
        <v>1118</v>
      </c>
      <c r="C443" s="137" t="s">
        <v>11</v>
      </c>
      <c r="D443" s="184">
        <f t="shared" si="94"/>
        <v>13275</v>
      </c>
      <c r="F443" s="504">
        <f t="shared" si="95"/>
        <v>8</v>
      </c>
      <c r="G443" s="505">
        <v>15000</v>
      </c>
      <c r="H443" s="505">
        <v>13500</v>
      </c>
      <c r="I443" s="505">
        <v>12500</v>
      </c>
      <c r="J443" s="505">
        <v>12500</v>
      </c>
      <c r="K443" s="505">
        <v>15100</v>
      </c>
      <c r="L443" s="505">
        <v>13350</v>
      </c>
      <c r="M443" s="505">
        <v>13000</v>
      </c>
      <c r="N443" s="505">
        <v>11250</v>
      </c>
    </row>
    <row r="444" spans="1:14" x14ac:dyDescent="0.25">
      <c r="A444" s="750"/>
      <c r="B444" s="58" t="s">
        <v>1119</v>
      </c>
      <c r="C444" s="68" t="s">
        <v>11</v>
      </c>
      <c r="D444" s="185">
        <f>AVERAGE(G444:N444)</f>
        <v>17000</v>
      </c>
      <c r="F444" s="506">
        <f t="shared" si="95"/>
        <v>7</v>
      </c>
      <c r="G444" s="507" t="s">
        <v>93</v>
      </c>
      <c r="H444" s="507">
        <v>17000</v>
      </c>
      <c r="I444" s="507">
        <v>17000</v>
      </c>
      <c r="J444" s="507">
        <v>17000</v>
      </c>
      <c r="K444" s="507">
        <v>20200</v>
      </c>
      <c r="L444" s="507">
        <v>17800</v>
      </c>
      <c r="M444" s="507">
        <v>15000</v>
      </c>
      <c r="N444" s="507">
        <v>15000</v>
      </c>
    </row>
    <row r="445" spans="1:14" x14ac:dyDescent="0.25">
      <c r="A445" s="750"/>
      <c r="B445" s="192" t="s">
        <v>1120</v>
      </c>
      <c r="C445" s="137" t="s">
        <v>11</v>
      </c>
      <c r="D445" s="184">
        <f t="shared" si="94"/>
        <v>15500.001249999999</v>
      </c>
      <c r="F445" s="504">
        <f t="shared" si="95"/>
        <v>8</v>
      </c>
      <c r="G445" s="505">
        <v>16500</v>
      </c>
      <c r="H445" s="505">
        <v>16416.669999999998</v>
      </c>
      <c r="I445" s="505">
        <v>17666.669999999998</v>
      </c>
      <c r="J445" s="505">
        <v>17666.669999999998</v>
      </c>
      <c r="K445" s="505">
        <v>15666.67</v>
      </c>
      <c r="L445" s="505">
        <v>11583.33</v>
      </c>
      <c r="M445" s="505">
        <v>16666.669999999998</v>
      </c>
      <c r="N445" s="505">
        <v>11833.33</v>
      </c>
    </row>
    <row r="446" spans="1:14" x14ac:dyDescent="0.25">
      <c r="A446" s="750"/>
      <c r="B446" s="58" t="s">
        <v>1121</v>
      </c>
      <c r="C446" s="68" t="s">
        <v>11</v>
      </c>
      <c r="D446" s="185">
        <f t="shared" si="94"/>
        <v>16676.041250000002</v>
      </c>
      <c r="F446" s="506">
        <f t="shared" si="95"/>
        <v>8</v>
      </c>
      <c r="G446" s="507">
        <v>17000</v>
      </c>
      <c r="H446" s="507">
        <v>17808.330000000002</v>
      </c>
      <c r="I446" s="507">
        <v>19033.330000000002</v>
      </c>
      <c r="J446" s="507">
        <v>19033.330000000002</v>
      </c>
      <c r="K446" s="507">
        <v>16916.669999999998</v>
      </c>
      <c r="L446" s="507">
        <v>12883.33</v>
      </c>
      <c r="M446" s="507">
        <v>17666.669999999998</v>
      </c>
      <c r="N446" s="507">
        <v>13066.67</v>
      </c>
    </row>
    <row r="447" spans="1:14" x14ac:dyDescent="0.25">
      <c r="A447" s="750"/>
      <c r="B447" s="192" t="s">
        <v>1122</v>
      </c>
      <c r="C447" s="137" t="s">
        <v>11</v>
      </c>
      <c r="D447" s="184">
        <f t="shared" si="94"/>
        <v>17606.25</v>
      </c>
      <c r="F447" s="504">
        <f t="shared" si="95"/>
        <v>8</v>
      </c>
      <c r="G447" s="505">
        <v>17500</v>
      </c>
      <c r="H447" s="505">
        <v>19083.330000000002</v>
      </c>
      <c r="I447" s="505">
        <v>20416.669999999998</v>
      </c>
      <c r="J447" s="505">
        <v>20100</v>
      </c>
      <c r="K447" s="505">
        <v>16500</v>
      </c>
      <c r="L447" s="505">
        <v>14250</v>
      </c>
      <c r="M447" s="505">
        <v>18666.669999999998</v>
      </c>
      <c r="N447" s="505">
        <v>14333.33</v>
      </c>
    </row>
    <row r="448" spans="1:14" x14ac:dyDescent="0.25">
      <c r="A448" s="750"/>
      <c r="B448" s="58" t="s">
        <v>1123</v>
      </c>
      <c r="C448" s="68" t="s">
        <v>11</v>
      </c>
      <c r="D448" s="185">
        <f t="shared" si="94"/>
        <v>19458.33625</v>
      </c>
      <c r="F448" s="506">
        <f t="shared" si="95"/>
        <v>8</v>
      </c>
      <c r="G448" s="507">
        <v>18000</v>
      </c>
      <c r="H448" s="507">
        <v>19666.669999999998</v>
      </c>
      <c r="I448" s="507">
        <v>19666.669999999998</v>
      </c>
      <c r="J448" s="507">
        <v>19666.669999999998</v>
      </c>
      <c r="K448" s="507">
        <v>19666.669999999998</v>
      </c>
      <c r="L448" s="507">
        <v>19666.669999999998</v>
      </c>
      <c r="M448" s="507">
        <v>19666.669999999998</v>
      </c>
      <c r="N448" s="507">
        <v>19666.669999999998</v>
      </c>
    </row>
    <row r="449" spans="1:14" x14ac:dyDescent="0.25">
      <c r="A449" s="750"/>
      <c r="B449" s="192" t="s">
        <v>1124</v>
      </c>
      <c r="C449" s="137" t="s">
        <v>11</v>
      </c>
      <c r="D449" s="184">
        <f t="shared" si="94"/>
        <v>20083.330000000002</v>
      </c>
      <c r="F449" s="504">
        <f t="shared" si="95"/>
        <v>8</v>
      </c>
      <c r="G449" s="505">
        <v>18333.330000000002</v>
      </c>
      <c r="H449" s="505">
        <v>20333.330000000002</v>
      </c>
      <c r="I449" s="505">
        <v>20333.330000000002</v>
      </c>
      <c r="J449" s="505">
        <v>20333.330000000002</v>
      </c>
      <c r="K449" s="505">
        <v>20333.330000000002</v>
      </c>
      <c r="L449" s="505">
        <v>20333.330000000002</v>
      </c>
      <c r="M449" s="505">
        <v>20333.330000000002</v>
      </c>
      <c r="N449" s="505">
        <v>20333.330000000002</v>
      </c>
    </row>
    <row r="450" spans="1:14" x14ac:dyDescent="0.25">
      <c r="A450" s="750"/>
      <c r="B450" s="58" t="s">
        <v>1125</v>
      </c>
      <c r="C450" s="68" t="s">
        <v>11</v>
      </c>
      <c r="D450" s="185">
        <f t="shared" si="94"/>
        <v>12683.123750000001</v>
      </c>
      <c r="F450" s="506">
        <f t="shared" si="95"/>
        <v>8</v>
      </c>
      <c r="G450" s="507">
        <v>13833.33</v>
      </c>
      <c r="H450" s="507">
        <v>13750</v>
      </c>
      <c r="I450" s="507">
        <v>12916.67</v>
      </c>
      <c r="J450" s="507">
        <v>12833.33</v>
      </c>
      <c r="K450" s="507">
        <v>11333.33</v>
      </c>
      <c r="L450" s="507">
        <v>9215</v>
      </c>
      <c r="M450" s="507">
        <v>15333.33</v>
      </c>
      <c r="N450" s="507">
        <v>12250</v>
      </c>
    </row>
    <row r="451" spans="1:14" x14ac:dyDescent="0.25">
      <c r="A451" s="750"/>
      <c r="B451" s="192" t="s">
        <v>1126</v>
      </c>
      <c r="C451" s="137" t="s">
        <v>11</v>
      </c>
      <c r="D451" s="184">
        <f t="shared" si="94"/>
        <v>13940.3575</v>
      </c>
      <c r="F451" s="504">
        <f t="shared" si="95"/>
        <v>8</v>
      </c>
      <c r="G451" s="505">
        <v>14250</v>
      </c>
      <c r="H451" s="505">
        <v>14808.33</v>
      </c>
      <c r="I451" s="505">
        <v>14200</v>
      </c>
      <c r="J451" s="505">
        <v>14200</v>
      </c>
      <c r="K451" s="505">
        <v>12583.33</v>
      </c>
      <c r="L451" s="505">
        <v>11897.86</v>
      </c>
      <c r="M451" s="505">
        <v>16166.67</v>
      </c>
      <c r="N451" s="505">
        <v>13416.67</v>
      </c>
    </row>
    <row r="452" spans="1:14" x14ac:dyDescent="0.25">
      <c r="A452" s="750"/>
      <c r="B452" s="58" t="s">
        <v>1127</v>
      </c>
      <c r="C452" s="68" t="s">
        <v>11</v>
      </c>
      <c r="D452" s="185">
        <f t="shared" si="94"/>
        <v>15035.893749999999</v>
      </c>
      <c r="F452" s="506">
        <f t="shared" si="95"/>
        <v>8</v>
      </c>
      <c r="G452" s="507">
        <v>14666.67</v>
      </c>
      <c r="H452" s="507">
        <v>16000</v>
      </c>
      <c r="I452" s="507">
        <v>15500</v>
      </c>
      <c r="J452" s="507">
        <v>15416.67</v>
      </c>
      <c r="K452" s="507">
        <v>13750</v>
      </c>
      <c r="L452" s="507">
        <v>13287.14</v>
      </c>
      <c r="M452" s="507">
        <v>17000</v>
      </c>
      <c r="N452" s="507">
        <v>14666.67</v>
      </c>
    </row>
    <row r="453" spans="1:14" x14ac:dyDescent="0.25">
      <c r="A453" s="750"/>
      <c r="B453" s="192" t="s">
        <v>1128</v>
      </c>
      <c r="C453" s="137" t="s">
        <v>11</v>
      </c>
      <c r="D453" s="184">
        <f t="shared" si="94"/>
        <v>17391.195</v>
      </c>
      <c r="F453" s="504">
        <f t="shared" si="95"/>
        <v>8</v>
      </c>
      <c r="G453" s="505">
        <v>15083.33</v>
      </c>
      <c r="H453" s="505">
        <v>17833.330000000002</v>
      </c>
      <c r="I453" s="505">
        <v>17833.330000000002</v>
      </c>
      <c r="J453" s="505">
        <v>17833.330000000002</v>
      </c>
      <c r="K453" s="505">
        <v>17833.330000000002</v>
      </c>
      <c r="L453" s="505">
        <v>17046.25</v>
      </c>
      <c r="M453" s="505">
        <v>17833.330000000002</v>
      </c>
      <c r="N453" s="505">
        <v>17833.330000000002</v>
      </c>
    </row>
    <row r="454" spans="1:14" x14ac:dyDescent="0.25">
      <c r="A454" s="750"/>
      <c r="B454" s="58" t="s">
        <v>1129</v>
      </c>
      <c r="C454" s="68" t="s">
        <v>11</v>
      </c>
      <c r="D454" s="185">
        <f t="shared" si="94"/>
        <v>18243.752499999999</v>
      </c>
      <c r="F454" s="506">
        <f t="shared" si="95"/>
        <v>8</v>
      </c>
      <c r="G454" s="507">
        <v>15500</v>
      </c>
      <c r="H454" s="507">
        <v>18666.669999999998</v>
      </c>
      <c r="I454" s="507">
        <v>18666.669999999998</v>
      </c>
      <c r="J454" s="507">
        <v>18666.669999999998</v>
      </c>
      <c r="K454" s="507">
        <v>18666.669999999998</v>
      </c>
      <c r="L454" s="507">
        <v>18450</v>
      </c>
      <c r="M454" s="507">
        <v>18666.669999999998</v>
      </c>
      <c r="N454" s="507">
        <v>18666.669999999998</v>
      </c>
    </row>
    <row r="455" spans="1:14" x14ac:dyDescent="0.25">
      <c r="A455" s="750"/>
      <c r="B455" s="192" t="s">
        <v>1130</v>
      </c>
      <c r="C455" s="137" t="s">
        <v>11</v>
      </c>
      <c r="D455" s="184">
        <f t="shared" si="94"/>
        <v>10581.25</v>
      </c>
      <c r="F455" s="504">
        <f t="shared" si="95"/>
        <v>8</v>
      </c>
      <c r="G455" s="505">
        <v>9325</v>
      </c>
      <c r="H455" s="505">
        <v>11000</v>
      </c>
      <c r="I455" s="505">
        <v>9325</v>
      </c>
      <c r="J455" s="505">
        <v>11000</v>
      </c>
      <c r="K455" s="505">
        <v>11000</v>
      </c>
      <c r="L455" s="505">
        <v>11000</v>
      </c>
      <c r="M455" s="505">
        <v>11000</v>
      </c>
      <c r="N455" s="505">
        <v>11000</v>
      </c>
    </row>
    <row r="456" spans="1:14" x14ac:dyDescent="0.25">
      <c r="A456" s="750"/>
      <c r="B456" s="58" t="s">
        <v>1131</v>
      </c>
      <c r="C456" s="68" t="s">
        <v>11</v>
      </c>
      <c r="D456" s="185">
        <f t="shared" si="94"/>
        <v>12093.75</v>
      </c>
      <c r="F456" s="506">
        <f t="shared" si="95"/>
        <v>8</v>
      </c>
      <c r="G456" s="507">
        <v>10875</v>
      </c>
      <c r="H456" s="507">
        <v>12500</v>
      </c>
      <c r="I456" s="507">
        <v>10875</v>
      </c>
      <c r="J456" s="507">
        <v>12500</v>
      </c>
      <c r="K456" s="507">
        <v>12500</v>
      </c>
      <c r="L456" s="507">
        <v>12500</v>
      </c>
      <c r="M456" s="507">
        <v>12500</v>
      </c>
      <c r="N456" s="507">
        <v>12500</v>
      </c>
    </row>
    <row r="457" spans="1:14" x14ac:dyDescent="0.25">
      <c r="A457" s="750"/>
      <c r="B457" s="192" t="s">
        <v>1132</v>
      </c>
      <c r="C457" s="137" t="s">
        <v>11</v>
      </c>
      <c r="D457" s="184">
        <f t="shared" si="94"/>
        <v>13750</v>
      </c>
      <c r="F457" s="504">
        <f t="shared" si="95"/>
        <v>8</v>
      </c>
      <c r="G457" s="505">
        <v>13000</v>
      </c>
      <c r="H457" s="505">
        <v>14000</v>
      </c>
      <c r="I457" s="505">
        <v>13000</v>
      </c>
      <c r="J457" s="505">
        <v>14000</v>
      </c>
      <c r="K457" s="505">
        <v>14000</v>
      </c>
      <c r="L457" s="505">
        <v>14000</v>
      </c>
      <c r="M457" s="505">
        <v>14000</v>
      </c>
      <c r="N457" s="505">
        <v>14000</v>
      </c>
    </row>
    <row r="458" spans="1:14" x14ac:dyDescent="0.25">
      <c r="A458" s="750"/>
      <c r="B458" s="58" t="s">
        <v>1133</v>
      </c>
      <c r="C458" s="68" t="s">
        <v>11</v>
      </c>
      <c r="D458" s="185">
        <f t="shared" si="94"/>
        <v>15717.5</v>
      </c>
      <c r="F458" s="506">
        <f t="shared" si="95"/>
        <v>8</v>
      </c>
      <c r="G458" s="507">
        <v>16000</v>
      </c>
      <c r="H458" s="507">
        <v>16000</v>
      </c>
      <c r="I458" s="507">
        <v>16000</v>
      </c>
      <c r="J458" s="507">
        <v>16000</v>
      </c>
      <c r="K458" s="507">
        <v>16000</v>
      </c>
      <c r="L458" s="507">
        <v>14240</v>
      </c>
      <c r="M458" s="507">
        <v>19500</v>
      </c>
      <c r="N458" s="507">
        <v>12000</v>
      </c>
    </row>
    <row r="459" spans="1:14" x14ac:dyDescent="0.25">
      <c r="A459" s="750"/>
      <c r="B459" s="192" t="s">
        <v>1134</v>
      </c>
      <c r="C459" s="137" t="s">
        <v>11</v>
      </c>
      <c r="D459" s="184">
        <f t="shared" si="94"/>
        <v>20114.285714285714</v>
      </c>
      <c r="F459" s="504">
        <f t="shared" si="95"/>
        <v>7</v>
      </c>
      <c r="G459" s="505" t="s">
        <v>93</v>
      </c>
      <c r="H459" s="505">
        <v>20000</v>
      </c>
      <c r="I459" s="505">
        <v>20000</v>
      </c>
      <c r="J459" s="505">
        <v>20000</v>
      </c>
      <c r="K459" s="505">
        <v>20000</v>
      </c>
      <c r="L459" s="505">
        <v>17800</v>
      </c>
      <c r="M459" s="505">
        <v>28000</v>
      </c>
      <c r="N459" s="505">
        <v>15000</v>
      </c>
    </row>
    <row r="460" spans="1:14" x14ac:dyDescent="0.25">
      <c r="A460" s="750"/>
      <c r="B460" s="58" t="s">
        <v>1135</v>
      </c>
      <c r="C460" s="68" t="s">
        <v>11</v>
      </c>
      <c r="D460" s="185">
        <f t="shared" si="94"/>
        <v>8948.6112499999999</v>
      </c>
      <c r="F460" s="506">
        <f t="shared" si="95"/>
        <v>8</v>
      </c>
      <c r="G460" s="507">
        <v>8555.56</v>
      </c>
      <c r="H460" s="507">
        <v>10450</v>
      </c>
      <c r="I460" s="507">
        <v>10333.33</v>
      </c>
      <c r="J460" s="507">
        <v>10083.33</v>
      </c>
      <c r="K460" s="507">
        <v>9416.67</v>
      </c>
      <c r="L460" s="507">
        <v>7000</v>
      </c>
      <c r="M460" s="507">
        <v>7000</v>
      </c>
      <c r="N460" s="507">
        <v>8750</v>
      </c>
    </row>
    <row r="461" spans="1:14" x14ac:dyDescent="0.25">
      <c r="A461" s="750"/>
      <c r="B461" s="192" t="s">
        <v>1136</v>
      </c>
      <c r="C461" s="137" t="s">
        <v>11</v>
      </c>
      <c r="D461" s="184">
        <f t="shared" si="94"/>
        <v>13027.7775</v>
      </c>
      <c r="F461" s="504">
        <f t="shared" si="95"/>
        <v>8</v>
      </c>
      <c r="G461" s="505">
        <v>10055.56</v>
      </c>
      <c r="H461" s="505">
        <v>12733.33</v>
      </c>
      <c r="I461" s="505">
        <v>12633.33</v>
      </c>
      <c r="J461" s="505">
        <v>12633.33</v>
      </c>
      <c r="K461" s="505">
        <v>11666.67</v>
      </c>
      <c r="L461" s="505">
        <v>23416.67</v>
      </c>
      <c r="M461" s="505">
        <v>10000</v>
      </c>
      <c r="N461" s="505">
        <v>11083.33</v>
      </c>
    </row>
    <row r="462" spans="1:14" x14ac:dyDescent="0.25">
      <c r="A462" s="750"/>
      <c r="B462" s="58" t="s">
        <v>1137</v>
      </c>
      <c r="C462" s="68" t="s">
        <v>11</v>
      </c>
      <c r="D462" s="185">
        <f t="shared" si="94"/>
        <v>13740.2775</v>
      </c>
      <c r="F462" s="506">
        <f t="shared" si="95"/>
        <v>8</v>
      </c>
      <c r="G462" s="507">
        <v>11555.56</v>
      </c>
      <c r="H462" s="507">
        <v>15000</v>
      </c>
      <c r="I462" s="507">
        <v>15083.33</v>
      </c>
      <c r="J462" s="507">
        <v>14700</v>
      </c>
      <c r="K462" s="507">
        <v>14000</v>
      </c>
      <c r="L462" s="507">
        <v>13000</v>
      </c>
      <c r="M462" s="507">
        <v>13000</v>
      </c>
      <c r="N462" s="507">
        <v>13583.33</v>
      </c>
    </row>
    <row r="463" spans="1:14" x14ac:dyDescent="0.25">
      <c r="A463" s="750"/>
      <c r="B463" s="192" t="s">
        <v>1138</v>
      </c>
      <c r="C463" s="137" t="s">
        <v>11</v>
      </c>
      <c r="D463" s="184">
        <f t="shared" si="94"/>
        <v>15752.5</v>
      </c>
      <c r="F463" s="504">
        <f t="shared" si="95"/>
        <v>8</v>
      </c>
      <c r="G463" s="505">
        <v>18000</v>
      </c>
      <c r="H463" s="505">
        <v>15000</v>
      </c>
      <c r="I463" s="505">
        <v>14000</v>
      </c>
      <c r="J463" s="505">
        <v>14000</v>
      </c>
      <c r="K463" s="505">
        <v>18000</v>
      </c>
      <c r="L463" s="505">
        <v>16020</v>
      </c>
      <c r="M463" s="505">
        <v>17500</v>
      </c>
      <c r="N463" s="505">
        <v>13500</v>
      </c>
    </row>
    <row r="464" spans="1:14" ht="15.75" thickBot="1" x14ac:dyDescent="0.3">
      <c r="A464" s="751"/>
      <c r="B464" s="59" t="s">
        <v>1139</v>
      </c>
      <c r="C464" s="69" t="s">
        <v>11</v>
      </c>
      <c r="D464" s="238">
        <f t="shared" si="94"/>
        <v>18842.5</v>
      </c>
      <c r="F464" s="506">
        <f t="shared" si="95"/>
        <v>8</v>
      </c>
      <c r="G464" s="507">
        <v>21000</v>
      </c>
      <c r="H464" s="507">
        <v>19000</v>
      </c>
      <c r="I464" s="507">
        <v>18000</v>
      </c>
      <c r="J464" s="507">
        <v>18000</v>
      </c>
      <c r="K464" s="507">
        <v>21300</v>
      </c>
      <c r="L464" s="507">
        <v>18690</v>
      </c>
      <c r="M464" s="507">
        <v>19000</v>
      </c>
      <c r="N464" s="507">
        <v>15750</v>
      </c>
    </row>
    <row r="465" spans="1:14" x14ac:dyDescent="0.25">
      <c r="A465" s="746" t="s">
        <v>1140</v>
      </c>
      <c r="B465" s="524" t="s">
        <v>1141</v>
      </c>
      <c r="C465" s="137" t="s">
        <v>11</v>
      </c>
      <c r="D465" s="508">
        <f t="shared" si="94"/>
        <v>7246.875</v>
      </c>
      <c r="F465" s="504">
        <f t="shared" si="95"/>
        <v>8</v>
      </c>
      <c r="G465" s="505">
        <v>8000</v>
      </c>
      <c r="H465" s="505">
        <v>7000</v>
      </c>
      <c r="I465" s="505">
        <v>7975</v>
      </c>
      <c r="J465" s="505">
        <v>7000</v>
      </c>
      <c r="K465" s="505">
        <v>7000</v>
      </c>
      <c r="L465" s="505">
        <v>7000</v>
      </c>
      <c r="M465" s="505">
        <v>7000</v>
      </c>
      <c r="N465" s="505">
        <v>7000</v>
      </c>
    </row>
    <row r="466" spans="1:14" x14ac:dyDescent="0.25">
      <c r="A466" s="747"/>
      <c r="B466" s="329" t="s">
        <v>1142</v>
      </c>
      <c r="C466" s="68" t="s">
        <v>1070</v>
      </c>
      <c r="D466" s="509">
        <f t="shared" si="94"/>
        <v>8771.875</v>
      </c>
      <c r="F466" s="506">
        <f t="shared" si="95"/>
        <v>8</v>
      </c>
      <c r="G466" s="507">
        <v>9625</v>
      </c>
      <c r="H466" s="507">
        <v>8500</v>
      </c>
      <c r="I466" s="507">
        <v>9550</v>
      </c>
      <c r="J466" s="507">
        <v>8500</v>
      </c>
      <c r="K466" s="507">
        <v>8500</v>
      </c>
      <c r="L466" s="507">
        <v>8500</v>
      </c>
      <c r="M466" s="507">
        <v>8500</v>
      </c>
      <c r="N466" s="507">
        <v>8500</v>
      </c>
    </row>
    <row r="467" spans="1:14" x14ac:dyDescent="0.25">
      <c r="A467" s="747"/>
      <c r="B467" s="525" t="s">
        <v>1143</v>
      </c>
      <c r="C467" s="137" t="s">
        <v>1071</v>
      </c>
      <c r="D467" s="510">
        <f t="shared" ref="D467:D530" si="96">AVERAGE(G467:N467)</f>
        <v>10368.75</v>
      </c>
      <c r="F467" s="504">
        <f t="shared" si="95"/>
        <v>8</v>
      </c>
      <c r="G467" s="505">
        <v>11500</v>
      </c>
      <c r="H467" s="505">
        <v>10000</v>
      </c>
      <c r="I467" s="505">
        <v>11450</v>
      </c>
      <c r="J467" s="505">
        <v>10000</v>
      </c>
      <c r="K467" s="505">
        <v>10000</v>
      </c>
      <c r="L467" s="505">
        <v>10000</v>
      </c>
      <c r="M467" s="505">
        <v>10000</v>
      </c>
      <c r="N467" s="505">
        <v>10000</v>
      </c>
    </row>
    <row r="468" spans="1:14" x14ac:dyDescent="0.25">
      <c r="A468" s="747"/>
      <c r="B468" s="329" t="s">
        <v>1144</v>
      </c>
      <c r="C468" s="68" t="s">
        <v>1071</v>
      </c>
      <c r="D468" s="509">
        <f t="shared" si="96"/>
        <v>17500</v>
      </c>
      <c r="F468" s="506">
        <f>COUNT(G468:N468)</f>
        <v>8</v>
      </c>
      <c r="G468" s="507">
        <v>18000</v>
      </c>
      <c r="H468" s="507">
        <v>18000</v>
      </c>
      <c r="I468" s="507">
        <v>17700</v>
      </c>
      <c r="J468" s="507">
        <v>17700</v>
      </c>
      <c r="K468" s="507">
        <v>17500</v>
      </c>
      <c r="L468" s="507">
        <v>17300</v>
      </c>
      <c r="M468" s="507">
        <v>17000</v>
      </c>
      <c r="N468" s="507">
        <v>16800</v>
      </c>
    </row>
    <row r="469" spans="1:14" x14ac:dyDescent="0.25">
      <c r="A469" s="747"/>
      <c r="B469" s="525" t="s">
        <v>1145</v>
      </c>
      <c r="C469" s="137" t="s">
        <v>11</v>
      </c>
      <c r="D469" s="510">
        <f t="shared" si="96"/>
        <v>22257.142857142859</v>
      </c>
      <c r="F469" s="504">
        <f t="shared" si="95"/>
        <v>7</v>
      </c>
      <c r="G469" s="505" t="s">
        <v>93</v>
      </c>
      <c r="H469" s="505">
        <v>23000</v>
      </c>
      <c r="I469" s="505">
        <v>22500</v>
      </c>
      <c r="J469" s="505">
        <v>22500</v>
      </c>
      <c r="K469" s="505">
        <v>22300</v>
      </c>
      <c r="L469" s="505">
        <v>22100</v>
      </c>
      <c r="M469" s="505">
        <v>21800</v>
      </c>
      <c r="N469" s="505">
        <v>21600</v>
      </c>
    </row>
    <row r="470" spans="1:14" x14ac:dyDescent="0.25">
      <c r="A470" s="747"/>
      <c r="B470" s="329" t="s">
        <v>1146</v>
      </c>
      <c r="C470" s="68" t="s">
        <v>11</v>
      </c>
      <c r="D470" s="509">
        <f t="shared" si="96"/>
        <v>7859.3774999999987</v>
      </c>
      <c r="F470" s="506">
        <f t="shared" ref="F470:F533" si="97">COUNT(G470:N470)</f>
        <v>8</v>
      </c>
      <c r="G470" s="507">
        <v>8500</v>
      </c>
      <c r="H470" s="507">
        <v>7666.67</v>
      </c>
      <c r="I470" s="507">
        <v>8375</v>
      </c>
      <c r="J470" s="507">
        <v>7666.67</v>
      </c>
      <c r="K470" s="507">
        <v>7666.67</v>
      </c>
      <c r="L470" s="507">
        <v>7666.67</v>
      </c>
      <c r="M470" s="507">
        <v>7666.67</v>
      </c>
      <c r="N470" s="507">
        <v>7666.67</v>
      </c>
    </row>
    <row r="471" spans="1:14" x14ac:dyDescent="0.25">
      <c r="A471" s="747"/>
      <c r="B471" s="525" t="s">
        <v>1147</v>
      </c>
      <c r="C471" s="137" t="s">
        <v>1070</v>
      </c>
      <c r="D471" s="510">
        <f t="shared" si="96"/>
        <v>8921.8774999999987</v>
      </c>
      <c r="F471" s="504">
        <f t="shared" si="97"/>
        <v>8</v>
      </c>
      <c r="G471" s="505">
        <v>9750</v>
      </c>
      <c r="H471" s="505">
        <v>8666.67</v>
      </c>
      <c r="I471" s="505">
        <v>9625</v>
      </c>
      <c r="J471" s="505">
        <v>8666.67</v>
      </c>
      <c r="K471" s="505">
        <v>8666.67</v>
      </c>
      <c r="L471" s="505">
        <v>8666.67</v>
      </c>
      <c r="M471" s="505">
        <v>8666.67</v>
      </c>
      <c r="N471" s="505">
        <v>8666.67</v>
      </c>
    </row>
    <row r="472" spans="1:14" x14ac:dyDescent="0.25">
      <c r="A472" s="747"/>
      <c r="B472" s="329" t="s">
        <v>1148</v>
      </c>
      <c r="C472" s="68" t="s">
        <v>1071</v>
      </c>
      <c r="D472" s="509">
        <f t="shared" si="96"/>
        <v>10984.377499999999</v>
      </c>
      <c r="F472" s="506">
        <f t="shared" si="97"/>
        <v>8</v>
      </c>
      <c r="G472" s="507">
        <v>12000</v>
      </c>
      <c r="H472" s="507">
        <v>10666.67</v>
      </c>
      <c r="I472" s="507">
        <v>11875</v>
      </c>
      <c r="J472" s="507">
        <v>10666.67</v>
      </c>
      <c r="K472" s="507">
        <v>10666.67</v>
      </c>
      <c r="L472" s="507">
        <v>10666.67</v>
      </c>
      <c r="M472" s="507">
        <v>10666.67</v>
      </c>
      <c r="N472" s="507">
        <v>10666.67</v>
      </c>
    </row>
    <row r="473" spans="1:14" x14ac:dyDescent="0.25">
      <c r="A473" s="747"/>
      <c r="B473" s="525" t="s">
        <v>1149</v>
      </c>
      <c r="C473" s="137" t="s">
        <v>1071</v>
      </c>
      <c r="D473" s="510">
        <f t="shared" si="96"/>
        <v>17500</v>
      </c>
      <c r="F473" s="504">
        <f t="shared" si="97"/>
        <v>8</v>
      </c>
      <c r="G473" s="505">
        <v>18000</v>
      </c>
      <c r="H473" s="505">
        <v>18000</v>
      </c>
      <c r="I473" s="505">
        <v>17700</v>
      </c>
      <c r="J473" s="505">
        <v>17700</v>
      </c>
      <c r="K473" s="505">
        <v>17500</v>
      </c>
      <c r="L473" s="505">
        <v>17300</v>
      </c>
      <c r="M473" s="505">
        <v>17000</v>
      </c>
      <c r="N473" s="505">
        <v>16800</v>
      </c>
    </row>
    <row r="474" spans="1:14" x14ac:dyDescent="0.25">
      <c r="A474" s="747"/>
      <c r="B474" s="329" t="s">
        <v>1150</v>
      </c>
      <c r="C474" s="68" t="s">
        <v>11</v>
      </c>
      <c r="D474" s="509">
        <f t="shared" si="96"/>
        <v>22257.142857142859</v>
      </c>
      <c r="F474" s="506">
        <f t="shared" si="97"/>
        <v>7</v>
      </c>
      <c r="G474" s="507" t="s">
        <v>93</v>
      </c>
      <c r="H474" s="507">
        <v>23000</v>
      </c>
      <c r="I474" s="507">
        <v>22500</v>
      </c>
      <c r="J474" s="507">
        <v>22500</v>
      </c>
      <c r="K474" s="507">
        <v>22300</v>
      </c>
      <c r="L474" s="507">
        <v>22100</v>
      </c>
      <c r="M474" s="507">
        <v>21800</v>
      </c>
      <c r="N474" s="507">
        <v>21600</v>
      </c>
    </row>
    <row r="475" spans="1:14" x14ac:dyDescent="0.25">
      <c r="A475" s="747"/>
      <c r="B475" s="525" t="s">
        <v>1151</v>
      </c>
      <c r="C475" s="137" t="s">
        <v>11</v>
      </c>
      <c r="D475" s="510">
        <f t="shared" si="96"/>
        <v>7859.3774999999987</v>
      </c>
      <c r="F475" s="504">
        <f t="shared" si="97"/>
        <v>8</v>
      </c>
      <c r="G475" s="505">
        <v>8500</v>
      </c>
      <c r="H475" s="505">
        <v>7666.67</v>
      </c>
      <c r="I475" s="505">
        <v>8375</v>
      </c>
      <c r="J475" s="505">
        <v>7666.67</v>
      </c>
      <c r="K475" s="505">
        <v>7666.67</v>
      </c>
      <c r="L475" s="505">
        <v>7666.67</v>
      </c>
      <c r="M475" s="505">
        <v>7666.67</v>
      </c>
      <c r="N475" s="505">
        <v>7666.67</v>
      </c>
    </row>
    <row r="476" spans="1:14" x14ac:dyDescent="0.25">
      <c r="A476" s="747"/>
      <c r="B476" s="329" t="s">
        <v>1152</v>
      </c>
      <c r="C476" s="68" t="s">
        <v>1070</v>
      </c>
      <c r="D476" s="509">
        <f t="shared" si="96"/>
        <v>8921.8774999999987</v>
      </c>
      <c r="F476" s="506">
        <f t="shared" si="97"/>
        <v>8</v>
      </c>
      <c r="G476" s="507">
        <v>9750</v>
      </c>
      <c r="H476" s="507">
        <v>8666.67</v>
      </c>
      <c r="I476" s="507">
        <v>9625</v>
      </c>
      <c r="J476" s="507">
        <v>8666.67</v>
      </c>
      <c r="K476" s="507">
        <v>8666.67</v>
      </c>
      <c r="L476" s="507">
        <v>8666.67</v>
      </c>
      <c r="M476" s="507">
        <v>8666.67</v>
      </c>
      <c r="N476" s="507">
        <v>8666.67</v>
      </c>
    </row>
    <row r="477" spans="1:14" x14ac:dyDescent="0.25">
      <c r="A477" s="747"/>
      <c r="B477" s="525" t="s">
        <v>1153</v>
      </c>
      <c r="C477" s="137" t="s">
        <v>1071</v>
      </c>
      <c r="D477" s="510">
        <f t="shared" si="96"/>
        <v>10984.377499999999</v>
      </c>
      <c r="F477" s="504">
        <f t="shared" si="97"/>
        <v>8</v>
      </c>
      <c r="G477" s="505">
        <v>12000</v>
      </c>
      <c r="H477" s="505">
        <v>10666.67</v>
      </c>
      <c r="I477" s="505">
        <v>11875</v>
      </c>
      <c r="J477" s="505">
        <v>10666.67</v>
      </c>
      <c r="K477" s="505">
        <v>10666.67</v>
      </c>
      <c r="L477" s="505">
        <v>10666.67</v>
      </c>
      <c r="M477" s="505">
        <v>10666.67</v>
      </c>
      <c r="N477" s="505">
        <v>10666.67</v>
      </c>
    </row>
    <row r="478" spans="1:14" x14ac:dyDescent="0.25">
      <c r="A478" s="747"/>
      <c r="B478" s="329" t="s">
        <v>1154</v>
      </c>
      <c r="C478" s="68" t="s">
        <v>1071</v>
      </c>
      <c r="D478" s="509">
        <f t="shared" si="96"/>
        <v>17500</v>
      </c>
      <c r="F478" s="506">
        <f t="shared" si="97"/>
        <v>8</v>
      </c>
      <c r="G478" s="507">
        <v>18000</v>
      </c>
      <c r="H478" s="507">
        <v>18000</v>
      </c>
      <c r="I478" s="507">
        <v>17700</v>
      </c>
      <c r="J478" s="507">
        <v>17700</v>
      </c>
      <c r="K478" s="507">
        <v>17500</v>
      </c>
      <c r="L478" s="507">
        <v>17300</v>
      </c>
      <c r="M478" s="507">
        <v>17000</v>
      </c>
      <c r="N478" s="507">
        <v>16800</v>
      </c>
    </row>
    <row r="479" spans="1:14" ht="15.75" thickBot="1" x14ac:dyDescent="0.3">
      <c r="A479" s="748"/>
      <c r="B479" s="574" t="s">
        <v>1155</v>
      </c>
      <c r="C479" s="137" t="s">
        <v>11</v>
      </c>
      <c r="D479" s="511">
        <f t="shared" si="96"/>
        <v>22242.857142857141</v>
      </c>
      <c r="F479" s="504">
        <f t="shared" si="97"/>
        <v>7</v>
      </c>
      <c r="G479" s="505" t="s">
        <v>93</v>
      </c>
      <c r="H479" s="505">
        <v>23000</v>
      </c>
      <c r="I479" s="505">
        <v>22500</v>
      </c>
      <c r="J479" s="505">
        <v>22500</v>
      </c>
      <c r="K479" s="505">
        <v>22200</v>
      </c>
      <c r="L479" s="505">
        <v>22000</v>
      </c>
      <c r="M479" s="505">
        <v>21800</v>
      </c>
      <c r="N479" s="505">
        <v>21700</v>
      </c>
    </row>
    <row r="480" spans="1:14" x14ac:dyDescent="0.25">
      <c r="A480" s="746" t="s">
        <v>1156</v>
      </c>
      <c r="B480" s="512" t="s">
        <v>1157</v>
      </c>
      <c r="C480" s="66" t="s">
        <v>11</v>
      </c>
      <c r="D480" s="513">
        <f t="shared" si="96"/>
        <v>7121.8725000000013</v>
      </c>
      <c r="F480" s="506">
        <f t="shared" si="97"/>
        <v>8</v>
      </c>
      <c r="G480" s="507">
        <v>6500</v>
      </c>
      <c r="H480" s="507">
        <v>7333.33</v>
      </c>
      <c r="I480" s="507">
        <v>6475</v>
      </c>
      <c r="J480" s="507">
        <v>7333.33</v>
      </c>
      <c r="K480" s="507">
        <v>7333.33</v>
      </c>
      <c r="L480" s="507">
        <v>7333.33</v>
      </c>
      <c r="M480" s="507">
        <v>7333.33</v>
      </c>
      <c r="N480" s="507">
        <v>7333.33</v>
      </c>
    </row>
    <row r="481" spans="1:14" x14ac:dyDescent="0.25">
      <c r="A481" s="747"/>
      <c r="B481" s="242" t="s">
        <v>1158</v>
      </c>
      <c r="C481" s="137" t="s">
        <v>11</v>
      </c>
      <c r="D481" s="510">
        <f t="shared" si="96"/>
        <v>8515.6274999999987</v>
      </c>
      <c r="F481" s="504">
        <f t="shared" si="97"/>
        <v>8</v>
      </c>
      <c r="G481" s="505">
        <v>8125</v>
      </c>
      <c r="H481" s="505">
        <v>8666.67</v>
      </c>
      <c r="I481" s="505">
        <v>8000</v>
      </c>
      <c r="J481" s="505">
        <v>8666.67</v>
      </c>
      <c r="K481" s="505">
        <v>8666.67</v>
      </c>
      <c r="L481" s="505">
        <v>8666.67</v>
      </c>
      <c r="M481" s="505">
        <v>8666.67</v>
      </c>
      <c r="N481" s="505">
        <v>8666.67</v>
      </c>
    </row>
    <row r="482" spans="1:14" x14ac:dyDescent="0.25">
      <c r="A482" s="747"/>
      <c r="B482" s="113" t="s">
        <v>1159</v>
      </c>
      <c r="C482" s="68" t="s">
        <v>11</v>
      </c>
      <c r="D482" s="509">
        <f t="shared" si="96"/>
        <v>9879.0649999999987</v>
      </c>
      <c r="F482" s="506">
        <f t="shared" si="97"/>
        <v>8</v>
      </c>
      <c r="G482" s="507">
        <v>9615.75</v>
      </c>
      <c r="H482" s="507">
        <v>9987.67</v>
      </c>
      <c r="I482" s="507">
        <v>9490.75</v>
      </c>
      <c r="J482" s="507">
        <v>9987.67</v>
      </c>
      <c r="K482" s="507">
        <v>9987.67</v>
      </c>
      <c r="L482" s="507">
        <v>9987.67</v>
      </c>
      <c r="M482" s="507">
        <v>9987.67</v>
      </c>
      <c r="N482" s="507">
        <v>9987.67</v>
      </c>
    </row>
    <row r="483" spans="1:14" x14ac:dyDescent="0.25">
      <c r="A483" s="747"/>
      <c r="B483" s="242" t="s">
        <v>1160</v>
      </c>
      <c r="C483" s="137" t="s">
        <v>11</v>
      </c>
      <c r="D483" s="510">
        <f t="shared" si="96"/>
        <v>9637.5</v>
      </c>
      <c r="F483" s="504">
        <f t="shared" si="97"/>
        <v>8</v>
      </c>
      <c r="G483" s="505">
        <v>10000</v>
      </c>
      <c r="H483" s="505">
        <v>10000</v>
      </c>
      <c r="I483" s="505">
        <v>9800</v>
      </c>
      <c r="J483" s="505">
        <v>9800</v>
      </c>
      <c r="K483" s="505">
        <v>9700</v>
      </c>
      <c r="L483" s="505">
        <v>9500</v>
      </c>
      <c r="M483" s="505">
        <v>9300</v>
      </c>
      <c r="N483" s="505">
        <v>9000</v>
      </c>
    </row>
    <row r="484" spans="1:14" x14ac:dyDescent="0.25">
      <c r="A484" s="747"/>
      <c r="B484" s="113" t="s">
        <v>1161</v>
      </c>
      <c r="C484" s="68" t="s">
        <v>11</v>
      </c>
      <c r="D484" s="509">
        <f t="shared" si="96"/>
        <v>12525</v>
      </c>
      <c r="F484" s="506">
        <f t="shared" si="97"/>
        <v>8</v>
      </c>
      <c r="G484" s="507">
        <v>13000</v>
      </c>
      <c r="H484" s="507">
        <v>13000</v>
      </c>
      <c r="I484" s="507">
        <v>12700</v>
      </c>
      <c r="J484" s="507">
        <v>12700</v>
      </c>
      <c r="K484" s="507">
        <v>12500</v>
      </c>
      <c r="L484" s="507">
        <v>12300</v>
      </c>
      <c r="M484" s="507">
        <v>12100</v>
      </c>
      <c r="N484" s="507">
        <v>11900</v>
      </c>
    </row>
    <row r="485" spans="1:14" x14ac:dyDescent="0.25">
      <c r="A485" s="747"/>
      <c r="B485" s="242" t="s">
        <v>1162</v>
      </c>
      <c r="C485" s="137" t="s">
        <v>569</v>
      </c>
      <c r="D485" s="510">
        <f t="shared" si="96"/>
        <v>4970.6225000000004</v>
      </c>
      <c r="F485" s="504">
        <f t="shared" si="97"/>
        <v>8</v>
      </c>
      <c r="G485" s="505">
        <v>4689</v>
      </c>
      <c r="H485" s="505">
        <v>5085.33</v>
      </c>
      <c r="I485" s="505">
        <v>4564</v>
      </c>
      <c r="J485" s="505">
        <v>5085.33</v>
      </c>
      <c r="K485" s="505">
        <v>5085.33</v>
      </c>
      <c r="L485" s="505">
        <v>5085.33</v>
      </c>
      <c r="M485" s="505">
        <v>5085.33</v>
      </c>
      <c r="N485" s="505">
        <v>5085.33</v>
      </c>
    </row>
    <row r="486" spans="1:14" x14ac:dyDescent="0.25">
      <c r="A486" s="747"/>
      <c r="B486" s="113" t="s">
        <v>1163</v>
      </c>
      <c r="C486" s="68" t="s">
        <v>570</v>
      </c>
      <c r="D486" s="509">
        <f t="shared" si="96"/>
        <v>6776.0387500000006</v>
      </c>
      <c r="F486" s="506">
        <f t="shared" si="97"/>
        <v>8</v>
      </c>
      <c r="G486" s="507">
        <v>6833.33</v>
      </c>
      <c r="H486" s="507">
        <v>6833.33</v>
      </c>
      <c r="I486" s="507">
        <v>6375</v>
      </c>
      <c r="J486" s="507">
        <v>6833.33</v>
      </c>
      <c r="K486" s="507">
        <v>6833.33</v>
      </c>
      <c r="L486" s="507">
        <v>6833.33</v>
      </c>
      <c r="M486" s="507">
        <v>6833.33</v>
      </c>
      <c r="N486" s="507">
        <v>6833.33</v>
      </c>
    </row>
    <row r="487" spans="1:14" x14ac:dyDescent="0.25">
      <c r="A487" s="747"/>
      <c r="B487" s="242" t="s">
        <v>1164</v>
      </c>
      <c r="C487" s="137" t="s">
        <v>571</v>
      </c>
      <c r="D487" s="510">
        <f t="shared" si="96"/>
        <v>8677.0862500000003</v>
      </c>
      <c r="F487" s="504">
        <f t="shared" si="97"/>
        <v>8</v>
      </c>
      <c r="G487" s="505">
        <v>8666.67</v>
      </c>
      <c r="H487" s="505">
        <v>8666.67</v>
      </c>
      <c r="I487" s="505">
        <v>8750</v>
      </c>
      <c r="J487" s="505">
        <v>8666.67</v>
      </c>
      <c r="K487" s="505">
        <v>8666.67</v>
      </c>
      <c r="L487" s="505">
        <v>8666.67</v>
      </c>
      <c r="M487" s="505">
        <v>8666.67</v>
      </c>
      <c r="N487" s="505">
        <v>8666.67</v>
      </c>
    </row>
    <row r="488" spans="1:14" x14ac:dyDescent="0.25">
      <c r="A488" s="747"/>
      <c r="B488" s="268" t="s">
        <v>1165</v>
      </c>
      <c r="C488" s="68" t="s">
        <v>571</v>
      </c>
      <c r="D488" s="509">
        <f>AVERAGE(G488:N488)</f>
        <v>11757.142857142857</v>
      </c>
      <c r="F488" s="506">
        <f t="shared" si="97"/>
        <v>7</v>
      </c>
      <c r="G488" s="507" t="s">
        <v>93</v>
      </c>
      <c r="H488" s="507">
        <v>12500</v>
      </c>
      <c r="I488" s="507">
        <v>12000</v>
      </c>
      <c r="J488" s="507">
        <v>12000</v>
      </c>
      <c r="K488" s="507">
        <v>11750</v>
      </c>
      <c r="L488" s="507">
        <v>11550</v>
      </c>
      <c r="M488" s="507">
        <v>11350</v>
      </c>
      <c r="N488" s="507">
        <v>11150</v>
      </c>
    </row>
    <row r="489" spans="1:14" x14ac:dyDescent="0.25">
      <c r="A489" s="747"/>
      <c r="B489" s="267" t="s">
        <v>1166</v>
      </c>
      <c r="C489" s="137" t="s">
        <v>11</v>
      </c>
      <c r="D489" s="510">
        <f t="shared" si="96"/>
        <v>13785.714285714286</v>
      </c>
      <c r="F489" s="504">
        <f t="shared" si="97"/>
        <v>7</v>
      </c>
      <c r="G489" s="505" t="s">
        <v>93</v>
      </c>
      <c r="H489" s="505">
        <v>14500</v>
      </c>
      <c r="I489" s="505">
        <v>14000</v>
      </c>
      <c r="J489" s="505">
        <v>14000</v>
      </c>
      <c r="K489" s="505">
        <v>13800</v>
      </c>
      <c r="L489" s="505">
        <v>13600</v>
      </c>
      <c r="M489" s="505">
        <v>13400</v>
      </c>
      <c r="N489" s="505">
        <v>13200</v>
      </c>
    </row>
    <row r="490" spans="1:14" x14ac:dyDescent="0.25">
      <c r="A490" s="747"/>
      <c r="B490" s="268" t="s">
        <v>1167</v>
      </c>
      <c r="C490" s="68" t="s">
        <v>569</v>
      </c>
      <c r="D490" s="509">
        <f t="shared" si="96"/>
        <v>4750</v>
      </c>
      <c r="F490" s="506">
        <f t="shared" si="97"/>
        <v>8</v>
      </c>
      <c r="G490" s="507">
        <v>4750</v>
      </c>
      <c r="H490" s="507">
        <v>4750</v>
      </c>
      <c r="I490" s="507">
        <v>4750</v>
      </c>
      <c r="J490" s="507">
        <v>4750</v>
      </c>
      <c r="K490" s="507">
        <v>4750</v>
      </c>
      <c r="L490" s="507">
        <v>4750</v>
      </c>
      <c r="M490" s="507">
        <v>4750</v>
      </c>
      <c r="N490" s="507">
        <v>4750</v>
      </c>
    </row>
    <row r="491" spans="1:14" x14ac:dyDescent="0.25">
      <c r="A491" s="747"/>
      <c r="B491" s="267" t="s">
        <v>1168</v>
      </c>
      <c r="C491" s="137" t="s">
        <v>570</v>
      </c>
      <c r="D491" s="510">
        <f t="shared" si="96"/>
        <v>6250</v>
      </c>
      <c r="F491" s="504">
        <f t="shared" si="97"/>
        <v>8</v>
      </c>
      <c r="G491" s="505">
        <v>6250</v>
      </c>
      <c r="H491" s="505">
        <v>6250</v>
      </c>
      <c r="I491" s="505">
        <v>6250</v>
      </c>
      <c r="J491" s="505">
        <v>6250</v>
      </c>
      <c r="K491" s="505">
        <v>6250</v>
      </c>
      <c r="L491" s="505">
        <v>6250</v>
      </c>
      <c r="M491" s="505">
        <v>6250</v>
      </c>
      <c r="N491" s="505">
        <v>6250</v>
      </c>
    </row>
    <row r="492" spans="1:14" x14ac:dyDescent="0.25">
      <c r="A492" s="747"/>
      <c r="B492" s="268" t="s">
        <v>1169</v>
      </c>
      <c r="C492" s="68" t="s">
        <v>571</v>
      </c>
      <c r="D492" s="509">
        <f t="shared" si="96"/>
        <v>9250</v>
      </c>
      <c r="F492" s="506">
        <f t="shared" si="97"/>
        <v>8</v>
      </c>
      <c r="G492" s="507">
        <v>9250</v>
      </c>
      <c r="H492" s="507">
        <v>9250</v>
      </c>
      <c r="I492" s="507">
        <v>9250</v>
      </c>
      <c r="J492" s="507">
        <v>9250</v>
      </c>
      <c r="K492" s="507">
        <v>9250</v>
      </c>
      <c r="L492" s="507">
        <v>9250</v>
      </c>
      <c r="M492" s="507">
        <v>9250</v>
      </c>
      <c r="N492" s="507">
        <v>9250</v>
      </c>
    </row>
    <row r="493" spans="1:14" x14ac:dyDescent="0.25">
      <c r="A493" s="747"/>
      <c r="B493" s="267" t="s">
        <v>1170</v>
      </c>
      <c r="C493" s="137" t="s">
        <v>571</v>
      </c>
      <c r="D493" s="510">
        <f t="shared" si="96"/>
        <v>12950</v>
      </c>
      <c r="F493" s="504">
        <f t="shared" si="97"/>
        <v>8</v>
      </c>
      <c r="G493" s="505">
        <v>13800</v>
      </c>
      <c r="H493" s="505">
        <v>13800</v>
      </c>
      <c r="I493" s="505">
        <v>13000</v>
      </c>
      <c r="J493" s="505">
        <v>13000</v>
      </c>
      <c r="K493" s="505">
        <v>12800</v>
      </c>
      <c r="L493" s="505">
        <v>12600</v>
      </c>
      <c r="M493" s="505">
        <v>12400</v>
      </c>
      <c r="N493" s="505">
        <v>12200</v>
      </c>
    </row>
    <row r="494" spans="1:14" x14ac:dyDescent="0.25">
      <c r="A494" s="747"/>
      <c r="B494" s="268" t="s">
        <v>1171</v>
      </c>
      <c r="C494" s="68" t="s">
        <v>11</v>
      </c>
      <c r="D494" s="509">
        <f t="shared" si="96"/>
        <v>14450</v>
      </c>
      <c r="F494" s="506">
        <f t="shared" si="97"/>
        <v>8</v>
      </c>
      <c r="G494" s="507">
        <v>15000</v>
      </c>
      <c r="H494" s="507">
        <v>15000</v>
      </c>
      <c r="I494" s="507">
        <v>14600</v>
      </c>
      <c r="J494" s="507">
        <v>14600</v>
      </c>
      <c r="K494" s="507">
        <v>14400</v>
      </c>
      <c r="L494" s="507">
        <v>14200</v>
      </c>
      <c r="M494" s="507">
        <v>14000</v>
      </c>
      <c r="N494" s="507">
        <v>13800</v>
      </c>
    </row>
    <row r="495" spans="1:14" x14ac:dyDescent="0.25">
      <c r="A495" s="747"/>
      <c r="B495" s="242" t="s">
        <v>1172</v>
      </c>
      <c r="C495" s="137" t="s">
        <v>11</v>
      </c>
      <c r="D495" s="510">
        <f t="shared" si="96"/>
        <v>11104.163750000002</v>
      </c>
      <c r="F495" s="504">
        <f t="shared" si="97"/>
        <v>8</v>
      </c>
      <c r="G495" s="505">
        <v>9500</v>
      </c>
      <c r="H495" s="505">
        <v>11333.33</v>
      </c>
      <c r="I495" s="505">
        <v>11333.33</v>
      </c>
      <c r="J495" s="505">
        <v>11333.33</v>
      </c>
      <c r="K495" s="505">
        <v>11333.33</v>
      </c>
      <c r="L495" s="505">
        <v>11333.33</v>
      </c>
      <c r="M495" s="505">
        <v>11333.33</v>
      </c>
      <c r="N495" s="505">
        <v>11333.33</v>
      </c>
    </row>
    <row r="496" spans="1:14" x14ac:dyDescent="0.25">
      <c r="A496" s="747"/>
      <c r="B496" s="113" t="s">
        <v>1173</v>
      </c>
      <c r="C496" s="68" t="s">
        <v>11</v>
      </c>
      <c r="D496" s="509">
        <f t="shared" si="96"/>
        <v>12333.33</v>
      </c>
      <c r="F496" s="506">
        <f t="shared" si="97"/>
        <v>8</v>
      </c>
      <c r="G496" s="507">
        <v>12333.33</v>
      </c>
      <c r="H496" s="507">
        <v>12333.33</v>
      </c>
      <c r="I496" s="507">
        <v>12333.33</v>
      </c>
      <c r="J496" s="507">
        <v>12333.33</v>
      </c>
      <c r="K496" s="507">
        <v>12333.33</v>
      </c>
      <c r="L496" s="507">
        <v>12333.33</v>
      </c>
      <c r="M496" s="507">
        <v>12333.33</v>
      </c>
      <c r="N496" s="507">
        <v>12333.33</v>
      </c>
    </row>
    <row r="497" spans="1:14" x14ac:dyDescent="0.25">
      <c r="A497" s="747"/>
      <c r="B497" s="242" t="s">
        <v>1174</v>
      </c>
      <c r="C497" s="137" t="s">
        <v>11</v>
      </c>
      <c r="D497" s="510">
        <f t="shared" si="96"/>
        <v>13333.33</v>
      </c>
      <c r="F497" s="504">
        <f t="shared" si="97"/>
        <v>8</v>
      </c>
      <c r="G497" s="505">
        <v>13333.33</v>
      </c>
      <c r="H497" s="505">
        <v>13333.33</v>
      </c>
      <c r="I497" s="505">
        <v>13333.33</v>
      </c>
      <c r="J497" s="505">
        <v>13333.33</v>
      </c>
      <c r="K497" s="505">
        <v>13333.33</v>
      </c>
      <c r="L497" s="505">
        <v>13333.33</v>
      </c>
      <c r="M497" s="505">
        <v>13333.33</v>
      </c>
      <c r="N497" s="505">
        <v>13333.33</v>
      </c>
    </row>
    <row r="498" spans="1:14" x14ac:dyDescent="0.25">
      <c r="A498" s="747"/>
      <c r="B498" s="113" t="s">
        <v>1175</v>
      </c>
      <c r="C498" s="68" t="s">
        <v>11</v>
      </c>
      <c r="D498" s="509">
        <f t="shared" si="96"/>
        <v>14333.33</v>
      </c>
      <c r="F498" s="506">
        <f t="shared" si="97"/>
        <v>8</v>
      </c>
      <c r="G498" s="507">
        <v>14333.33</v>
      </c>
      <c r="H498" s="507">
        <v>14333.33</v>
      </c>
      <c r="I498" s="507">
        <v>14333.33</v>
      </c>
      <c r="J498" s="507">
        <v>14333.33</v>
      </c>
      <c r="K498" s="507">
        <v>14333.33</v>
      </c>
      <c r="L498" s="507">
        <v>14333.33</v>
      </c>
      <c r="M498" s="507">
        <v>14333.33</v>
      </c>
      <c r="N498" s="507">
        <v>14333.33</v>
      </c>
    </row>
    <row r="499" spans="1:14" x14ac:dyDescent="0.25">
      <c r="A499" s="747"/>
      <c r="B499" s="242" t="s">
        <v>1176</v>
      </c>
      <c r="C499" s="137" t="s">
        <v>11</v>
      </c>
      <c r="D499" s="510">
        <f t="shared" si="96"/>
        <v>15333.33</v>
      </c>
      <c r="F499" s="504">
        <f t="shared" si="97"/>
        <v>8</v>
      </c>
      <c r="G499" s="505">
        <v>15333.33</v>
      </c>
      <c r="H499" s="505">
        <v>15333.33</v>
      </c>
      <c r="I499" s="505">
        <v>15333.33</v>
      </c>
      <c r="J499" s="505">
        <v>15333.33</v>
      </c>
      <c r="K499" s="505">
        <v>15333.33</v>
      </c>
      <c r="L499" s="505">
        <v>15333.33</v>
      </c>
      <c r="M499" s="505">
        <v>15333.33</v>
      </c>
      <c r="N499" s="505">
        <v>15333.33</v>
      </c>
    </row>
    <row r="500" spans="1:14" x14ac:dyDescent="0.25">
      <c r="A500" s="747"/>
      <c r="B500" s="113" t="s">
        <v>1177</v>
      </c>
      <c r="C500" s="68" t="s">
        <v>11</v>
      </c>
      <c r="D500" s="509">
        <f t="shared" si="96"/>
        <v>8421.875</v>
      </c>
      <c r="F500" s="506">
        <f t="shared" si="97"/>
        <v>8</v>
      </c>
      <c r="G500" s="507">
        <v>9750</v>
      </c>
      <c r="H500" s="507">
        <v>8000</v>
      </c>
      <c r="I500" s="507">
        <v>9625</v>
      </c>
      <c r="J500" s="507">
        <v>8000</v>
      </c>
      <c r="K500" s="507">
        <v>8000</v>
      </c>
      <c r="L500" s="507">
        <v>8000</v>
      </c>
      <c r="M500" s="507">
        <v>8000</v>
      </c>
      <c r="N500" s="507">
        <v>8000</v>
      </c>
    </row>
    <row r="501" spans="1:14" x14ac:dyDescent="0.25">
      <c r="A501" s="747"/>
      <c r="B501" s="242" t="s">
        <v>1178</v>
      </c>
      <c r="C501" s="137" t="s">
        <v>11</v>
      </c>
      <c r="D501" s="510">
        <f t="shared" si="96"/>
        <v>9896.875</v>
      </c>
      <c r="F501" s="504">
        <f t="shared" si="97"/>
        <v>8</v>
      </c>
      <c r="G501" s="505">
        <v>11125</v>
      </c>
      <c r="H501" s="505">
        <v>9500</v>
      </c>
      <c r="I501" s="505">
        <v>11050</v>
      </c>
      <c r="J501" s="505">
        <v>9500</v>
      </c>
      <c r="K501" s="505">
        <v>9500</v>
      </c>
      <c r="L501" s="505">
        <v>9500</v>
      </c>
      <c r="M501" s="505">
        <v>9500</v>
      </c>
      <c r="N501" s="505">
        <v>9500</v>
      </c>
    </row>
    <row r="502" spans="1:14" x14ac:dyDescent="0.25">
      <c r="A502" s="747"/>
      <c r="B502" s="113" t="s">
        <v>1179</v>
      </c>
      <c r="C502" s="68" t="s">
        <v>11</v>
      </c>
      <c r="D502" s="509">
        <f t="shared" si="96"/>
        <v>11421.875</v>
      </c>
      <c r="F502" s="506">
        <f>COUNT(G502:N502)</f>
        <v>8</v>
      </c>
      <c r="G502" s="507">
        <v>12750</v>
      </c>
      <c r="H502" s="507">
        <v>11000</v>
      </c>
      <c r="I502" s="507">
        <v>12625</v>
      </c>
      <c r="J502" s="507">
        <v>11000</v>
      </c>
      <c r="K502" s="507">
        <v>11000</v>
      </c>
      <c r="L502" s="507">
        <v>11000</v>
      </c>
      <c r="M502" s="507">
        <v>11000</v>
      </c>
      <c r="N502" s="507">
        <v>11000</v>
      </c>
    </row>
    <row r="503" spans="1:14" x14ac:dyDescent="0.25">
      <c r="A503" s="747"/>
      <c r="B503" s="242" t="s">
        <v>1180</v>
      </c>
      <c r="C503" s="137" t="s">
        <v>11</v>
      </c>
      <c r="D503" s="510">
        <f t="shared" si="96"/>
        <v>18500</v>
      </c>
      <c r="F503" s="504">
        <f t="shared" si="97"/>
        <v>8</v>
      </c>
      <c r="G503" s="505">
        <v>19000</v>
      </c>
      <c r="H503" s="505">
        <v>19000</v>
      </c>
      <c r="I503" s="505">
        <v>18700</v>
      </c>
      <c r="J503" s="505">
        <v>18700</v>
      </c>
      <c r="K503" s="505">
        <v>18500</v>
      </c>
      <c r="L503" s="505">
        <v>18300</v>
      </c>
      <c r="M503" s="505">
        <v>18000</v>
      </c>
      <c r="N503" s="505">
        <v>17800</v>
      </c>
    </row>
    <row r="504" spans="1:14" x14ac:dyDescent="0.25">
      <c r="A504" s="747"/>
      <c r="B504" s="113" t="s">
        <v>1181</v>
      </c>
      <c r="C504" s="68" t="s">
        <v>11</v>
      </c>
      <c r="D504" s="509">
        <f t="shared" si="96"/>
        <v>19300</v>
      </c>
      <c r="F504" s="506">
        <f t="shared" si="97"/>
        <v>7</v>
      </c>
      <c r="G504" s="507" t="s">
        <v>93</v>
      </c>
      <c r="H504" s="507">
        <v>20000</v>
      </c>
      <c r="I504" s="507">
        <v>19600</v>
      </c>
      <c r="J504" s="507">
        <v>19600</v>
      </c>
      <c r="K504" s="507">
        <v>19300</v>
      </c>
      <c r="L504" s="507">
        <v>19100</v>
      </c>
      <c r="M504" s="507">
        <v>18900</v>
      </c>
      <c r="N504" s="507">
        <v>18600</v>
      </c>
    </row>
    <row r="505" spans="1:14" x14ac:dyDescent="0.25">
      <c r="A505" s="747"/>
      <c r="B505" s="242" t="s">
        <v>1182</v>
      </c>
      <c r="C505" s="137" t="s">
        <v>11</v>
      </c>
      <c r="D505" s="510">
        <f t="shared" si="96"/>
        <v>10202.08375</v>
      </c>
      <c r="F505" s="504">
        <f t="shared" si="97"/>
        <v>8</v>
      </c>
      <c r="G505" s="505">
        <v>9666.67</v>
      </c>
      <c r="H505" s="505">
        <v>11866.67</v>
      </c>
      <c r="I505" s="505">
        <v>12500</v>
      </c>
      <c r="J505" s="505">
        <v>12583.33</v>
      </c>
      <c r="K505" s="505">
        <v>10750</v>
      </c>
      <c r="L505" s="505">
        <v>11250</v>
      </c>
      <c r="M505" s="505">
        <v>6500</v>
      </c>
      <c r="N505" s="505">
        <v>6500</v>
      </c>
    </row>
    <row r="506" spans="1:14" x14ac:dyDescent="0.25">
      <c r="A506" s="747"/>
      <c r="B506" s="113" t="s">
        <v>1183</v>
      </c>
      <c r="C506" s="68" t="s">
        <v>11</v>
      </c>
      <c r="D506" s="509">
        <f t="shared" si="96"/>
        <v>14128.4725</v>
      </c>
      <c r="F506" s="506">
        <f t="shared" si="97"/>
        <v>8</v>
      </c>
      <c r="G506" s="507">
        <v>12744.44</v>
      </c>
      <c r="H506" s="507">
        <v>15450</v>
      </c>
      <c r="I506" s="507">
        <v>16116.67</v>
      </c>
      <c r="J506" s="507">
        <v>16116.67</v>
      </c>
      <c r="K506" s="507">
        <v>14166.67</v>
      </c>
      <c r="L506" s="507">
        <v>14766.67</v>
      </c>
      <c r="M506" s="507">
        <v>11833.33</v>
      </c>
      <c r="N506" s="507">
        <v>11833.33</v>
      </c>
    </row>
    <row r="507" spans="1:14" x14ac:dyDescent="0.25">
      <c r="A507" s="747"/>
      <c r="B507" s="242" t="s">
        <v>1184</v>
      </c>
      <c r="C507" s="137" t="s">
        <v>11</v>
      </c>
      <c r="D507" s="510">
        <f t="shared" si="96"/>
        <v>17104.168750000001</v>
      </c>
      <c r="F507" s="504">
        <f t="shared" si="97"/>
        <v>8</v>
      </c>
      <c r="G507" s="505">
        <v>15333.33</v>
      </c>
      <c r="H507" s="505">
        <v>18166.669999999998</v>
      </c>
      <c r="I507" s="505">
        <v>18916.669999999998</v>
      </c>
      <c r="J507" s="505">
        <v>18916.669999999998</v>
      </c>
      <c r="K507" s="505">
        <v>16666.669999999998</v>
      </c>
      <c r="L507" s="505">
        <v>17500</v>
      </c>
      <c r="M507" s="505">
        <v>15666.67</v>
      </c>
      <c r="N507" s="505">
        <v>15666.67</v>
      </c>
    </row>
    <row r="508" spans="1:14" x14ac:dyDescent="0.25">
      <c r="A508" s="747"/>
      <c r="B508" s="113" t="s">
        <v>1185</v>
      </c>
      <c r="C508" s="68" t="s">
        <v>11</v>
      </c>
      <c r="D508" s="509">
        <f t="shared" si="96"/>
        <v>15487.5</v>
      </c>
      <c r="F508" s="506">
        <f t="shared" si="97"/>
        <v>8</v>
      </c>
      <c r="G508" s="507">
        <v>16000</v>
      </c>
      <c r="H508" s="507">
        <v>16000</v>
      </c>
      <c r="I508" s="507">
        <v>15700</v>
      </c>
      <c r="J508" s="507">
        <v>15700</v>
      </c>
      <c r="K508" s="507">
        <v>15500</v>
      </c>
      <c r="L508" s="507">
        <v>15300</v>
      </c>
      <c r="M508" s="507">
        <v>15000</v>
      </c>
      <c r="N508" s="507">
        <v>14700</v>
      </c>
    </row>
    <row r="509" spans="1:14" x14ac:dyDescent="0.25">
      <c r="A509" s="747"/>
      <c r="B509" s="242" t="s">
        <v>1186</v>
      </c>
      <c r="C509" s="137" t="s">
        <v>11</v>
      </c>
      <c r="D509" s="510">
        <f t="shared" si="96"/>
        <v>19257.142857142859</v>
      </c>
      <c r="F509" s="504">
        <f t="shared" si="97"/>
        <v>7</v>
      </c>
      <c r="G509" s="505" t="s">
        <v>93</v>
      </c>
      <c r="H509" s="505">
        <v>20000</v>
      </c>
      <c r="I509" s="505">
        <v>19500</v>
      </c>
      <c r="J509" s="505">
        <v>19500</v>
      </c>
      <c r="K509" s="505">
        <v>19300</v>
      </c>
      <c r="L509" s="505">
        <v>19100</v>
      </c>
      <c r="M509" s="505">
        <v>18800</v>
      </c>
      <c r="N509" s="505">
        <v>18600</v>
      </c>
    </row>
    <row r="510" spans="1:14" x14ac:dyDescent="0.25">
      <c r="A510" s="747"/>
      <c r="B510" s="113" t="s">
        <v>1187</v>
      </c>
      <c r="C510" s="68" t="s">
        <v>11</v>
      </c>
      <c r="D510" s="509">
        <f t="shared" si="96"/>
        <v>9567.7087499999998</v>
      </c>
      <c r="F510" s="506">
        <f t="shared" si="97"/>
        <v>8</v>
      </c>
      <c r="G510" s="507">
        <v>8566.67</v>
      </c>
      <c r="H510" s="507">
        <v>9266.67</v>
      </c>
      <c r="I510" s="507">
        <v>9266.67</v>
      </c>
      <c r="J510" s="507">
        <v>9266.67</v>
      </c>
      <c r="K510" s="507">
        <v>8500</v>
      </c>
      <c r="L510" s="507">
        <v>9008.33</v>
      </c>
      <c r="M510" s="507">
        <v>11333.33</v>
      </c>
      <c r="N510" s="507">
        <v>11333.33</v>
      </c>
    </row>
    <row r="511" spans="1:14" x14ac:dyDescent="0.25">
      <c r="A511" s="747"/>
      <c r="B511" s="242" t="s">
        <v>1188</v>
      </c>
      <c r="C511" s="137" t="s">
        <v>11</v>
      </c>
      <c r="D511" s="510">
        <f t="shared" si="96"/>
        <v>11901.735000000001</v>
      </c>
      <c r="F511" s="504">
        <f t="shared" si="97"/>
        <v>8</v>
      </c>
      <c r="G511" s="505">
        <v>10888.89</v>
      </c>
      <c r="H511" s="505">
        <v>12333.33</v>
      </c>
      <c r="I511" s="505">
        <v>11583.33</v>
      </c>
      <c r="J511" s="505">
        <v>11583.33</v>
      </c>
      <c r="K511" s="505">
        <v>10916.67</v>
      </c>
      <c r="L511" s="505">
        <v>11908.33</v>
      </c>
      <c r="M511" s="505">
        <v>13000</v>
      </c>
      <c r="N511" s="505">
        <v>13000</v>
      </c>
    </row>
    <row r="512" spans="1:14" x14ac:dyDescent="0.25">
      <c r="A512" s="747"/>
      <c r="B512" s="113" t="s">
        <v>1189</v>
      </c>
      <c r="C512" s="68" t="s">
        <v>11</v>
      </c>
      <c r="D512" s="509">
        <f t="shared" si="96"/>
        <v>13716.31875</v>
      </c>
      <c r="F512" s="506">
        <f t="shared" si="97"/>
        <v>8</v>
      </c>
      <c r="G512" s="507">
        <v>12922.22</v>
      </c>
      <c r="H512" s="507">
        <v>14633.33</v>
      </c>
      <c r="I512" s="507">
        <v>13625</v>
      </c>
      <c r="J512" s="507">
        <v>13625</v>
      </c>
      <c r="K512" s="507">
        <v>12833.33</v>
      </c>
      <c r="L512" s="507">
        <v>14091.67</v>
      </c>
      <c r="M512" s="507">
        <v>14000</v>
      </c>
      <c r="N512" s="507">
        <v>14000</v>
      </c>
    </row>
    <row r="513" spans="1:14" x14ac:dyDescent="0.25">
      <c r="A513" s="747"/>
      <c r="B513" s="242" t="s">
        <v>1190</v>
      </c>
      <c r="C513" s="137" t="s">
        <v>11</v>
      </c>
      <c r="D513" s="510">
        <f t="shared" si="96"/>
        <v>15000</v>
      </c>
      <c r="F513" s="504">
        <f t="shared" si="97"/>
        <v>8</v>
      </c>
      <c r="G513" s="505">
        <v>15000</v>
      </c>
      <c r="H513" s="505">
        <v>15000</v>
      </c>
      <c r="I513" s="505">
        <v>15000</v>
      </c>
      <c r="J513" s="505">
        <v>15000</v>
      </c>
      <c r="K513" s="505">
        <v>15000</v>
      </c>
      <c r="L513" s="505">
        <v>15000</v>
      </c>
      <c r="M513" s="505">
        <v>15000</v>
      </c>
      <c r="N513" s="505">
        <v>15000</v>
      </c>
    </row>
    <row r="514" spans="1:14" x14ac:dyDescent="0.25">
      <c r="A514" s="747"/>
      <c r="B514" s="113" t="s">
        <v>1191</v>
      </c>
      <c r="C514" s="68" t="s">
        <v>11</v>
      </c>
      <c r="D514" s="509">
        <f t="shared" si="96"/>
        <v>16000</v>
      </c>
      <c r="F514" s="506">
        <f t="shared" si="97"/>
        <v>8</v>
      </c>
      <c r="G514" s="507">
        <v>16000</v>
      </c>
      <c r="H514" s="507">
        <v>16000</v>
      </c>
      <c r="I514" s="507">
        <v>16000</v>
      </c>
      <c r="J514" s="507">
        <v>16000</v>
      </c>
      <c r="K514" s="507">
        <v>16000</v>
      </c>
      <c r="L514" s="507">
        <v>16000</v>
      </c>
      <c r="M514" s="507">
        <v>16000</v>
      </c>
      <c r="N514" s="507">
        <v>16000</v>
      </c>
    </row>
    <row r="515" spans="1:14" x14ac:dyDescent="0.25">
      <c r="A515" s="747"/>
      <c r="B515" s="242" t="s">
        <v>1192</v>
      </c>
      <c r="C515" s="137" t="s">
        <v>11</v>
      </c>
      <c r="D515" s="510">
        <f t="shared" si="96"/>
        <v>6500</v>
      </c>
      <c r="F515" s="504">
        <f t="shared" si="97"/>
        <v>8</v>
      </c>
      <c r="G515" s="505">
        <v>6500</v>
      </c>
      <c r="H515" s="505">
        <v>6500</v>
      </c>
      <c r="I515" s="505">
        <v>6500</v>
      </c>
      <c r="J515" s="505">
        <v>6500</v>
      </c>
      <c r="K515" s="505">
        <v>6500</v>
      </c>
      <c r="L515" s="505">
        <v>6500</v>
      </c>
      <c r="M515" s="505">
        <v>6500</v>
      </c>
      <c r="N515" s="505">
        <v>6500</v>
      </c>
    </row>
    <row r="516" spans="1:14" x14ac:dyDescent="0.25">
      <c r="A516" s="747"/>
      <c r="B516" s="113" t="s">
        <v>1193</v>
      </c>
      <c r="C516" s="68" t="s">
        <v>11</v>
      </c>
      <c r="D516" s="509">
        <f t="shared" si="96"/>
        <v>11833.33</v>
      </c>
      <c r="F516" s="506">
        <f t="shared" si="97"/>
        <v>8</v>
      </c>
      <c r="G516" s="507">
        <v>11833.33</v>
      </c>
      <c r="H516" s="507">
        <v>11833.33</v>
      </c>
      <c r="I516" s="507">
        <v>11833.33</v>
      </c>
      <c r="J516" s="507">
        <v>11833.33</v>
      </c>
      <c r="K516" s="507">
        <v>11833.33</v>
      </c>
      <c r="L516" s="507">
        <v>11833.33</v>
      </c>
      <c r="M516" s="507">
        <v>11833.33</v>
      </c>
      <c r="N516" s="507">
        <v>11833.33</v>
      </c>
    </row>
    <row r="517" spans="1:14" x14ac:dyDescent="0.25">
      <c r="A517" s="747"/>
      <c r="B517" s="242" t="s">
        <v>1194</v>
      </c>
      <c r="C517" s="137" t="s">
        <v>11</v>
      </c>
      <c r="D517" s="510">
        <f t="shared" si="96"/>
        <v>15666.67</v>
      </c>
      <c r="F517" s="504">
        <f t="shared" si="97"/>
        <v>8</v>
      </c>
      <c r="G517" s="505">
        <v>15666.67</v>
      </c>
      <c r="H517" s="505">
        <v>15666.67</v>
      </c>
      <c r="I517" s="505">
        <v>15666.67</v>
      </c>
      <c r="J517" s="505">
        <v>15666.67</v>
      </c>
      <c r="K517" s="505">
        <v>15666.67</v>
      </c>
      <c r="L517" s="505">
        <v>15666.67</v>
      </c>
      <c r="M517" s="505">
        <v>15666.67</v>
      </c>
      <c r="N517" s="505">
        <v>15666.67</v>
      </c>
    </row>
    <row r="518" spans="1:14" x14ac:dyDescent="0.25">
      <c r="A518" s="747"/>
      <c r="B518" s="113" t="s">
        <v>1195</v>
      </c>
      <c r="C518" s="68" t="s">
        <v>11</v>
      </c>
      <c r="D518" s="509">
        <f t="shared" si="96"/>
        <v>16500</v>
      </c>
      <c r="F518" s="506">
        <f t="shared" si="97"/>
        <v>8</v>
      </c>
      <c r="G518" s="507">
        <v>17000</v>
      </c>
      <c r="H518" s="507">
        <v>17000</v>
      </c>
      <c r="I518" s="507">
        <v>16700</v>
      </c>
      <c r="J518" s="507">
        <v>16700</v>
      </c>
      <c r="K518" s="507">
        <v>16500</v>
      </c>
      <c r="L518" s="507">
        <v>16300</v>
      </c>
      <c r="M518" s="507">
        <v>16000</v>
      </c>
      <c r="N518" s="507">
        <v>15800</v>
      </c>
    </row>
    <row r="519" spans="1:14" x14ac:dyDescent="0.25">
      <c r="A519" s="747"/>
      <c r="B519" s="242" t="s">
        <v>1196</v>
      </c>
      <c r="C519" s="137" t="s">
        <v>11</v>
      </c>
      <c r="D519" s="510">
        <f t="shared" si="96"/>
        <v>19550</v>
      </c>
      <c r="F519" s="504">
        <f t="shared" si="97"/>
        <v>8</v>
      </c>
      <c r="G519" s="505">
        <v>20000</v>
      </c>
      <c r="H519" s="505">
        <v>20000</v>
      </c>
      <c r="I519" s="505">
        <v>19800</v>
      </c>
      <c r="J519" s="505">
        <v>19800</v>
      </c>
      <c r="K519" s="505">
        <v>19600</v>
      </c>
      <c r="L519" s="505">
        <v>19400</v>
      </c>
      <c r="M519" s="505">
        <v>19000</v>
      </c>
      <c r="N519" s="505">
        <v>18800</v>
      </c>
    </row>
    <row r="520" spans="1:14" x14ac:dyDescent="0.25">
      <c r="A520" s="747"/>
      <c r="B520" s="113" t="s">
        <v>1197</v>
      </c>
      <c r="C520" s="68" t="s">
        <v>11</v>
      </c>
      <c r="D520" s="509">
        <f t="shared" si="96"/>
        <v>6625</v>
      </c>
      <c r="F520" s="506">
        <f t="shared" si="97"/>
        <v>8</v>
      </c>
      <c r="G520" s="507">
        <v>7500</v>
      </c>
      <c r="H520" s="507">
        <v>6500</v>
      </c>
      <c r="I520" s="507">
        <v>6500</v>
      </c>
      <c r="J520" s="507">
        <v>6500</v>
      </c>
      <c r="K520" s="507">
        <v>6500</v>
      </c>
      <c r="L520" s="507">
        <v>6500</v>
      </c>
      <c r="M520" s="507">
        <v>6500</v>
      </c>
      <c r="N520" s="507">
        <v>6500</v>
      </c>
    </row>
    <row r="521" spans="1:14" x14ac:dyDescent="0.25">
      <c r="A521" s="747"/>
      <c r="B521" s="242" t="s">
        <v>1198</v>
      </c>
      <c r="C521" s="137" t="s">
        <v>11</v>
      </c>
      <c r="D521" s="510">
        <f t="shared" si="96"/>
        <v>8109.1799999999985</v>
      </c>
      <c r="F521" s="504">
        <f t="shared" si="97"/>
        <v>8</v>
      </c>
      <c r="G521" s="505">
        <v>8987.75</v>
      </c>
      <c r="H521" s="505">
        <v>7983.67</v>
      </c>
      <c r="I521" s="505">
        <v>7983.67</v>
      </c>
      <c r="J521" s="505">
        <v>7983.67</v>
      </c>
      <c r="K521" s="505">
        <v>7983.67</v>
      </c>
      <c r="L521" s="505">
        <v>7983.67</v>
      </c>
      <c r="M521" s="505">
        <v>7983.67</v>
      </c>
      <c r="N521" s="505">
        <v>7983.67</v>
      </c>
    </row>
    <row r="522" spans="1:14" x14ac:dyDescent="0.25">
      <c r="A522" s="747"/>
      <c r="B522" s="113" t="s">
        <v>1199</v>
      </c>
      <c r="C522" s="68" t="s">
        <v>11</v>
      </c>
      <c r="D522" s="509">
        <f t="shared" si="96"/>
        <v>9640.625</v>
      </c>
      <c r="F522" s="506">
        <f t="shared" si="97"/>
        <v>8</v>
      </c>
      <c r="G522" s="507">
        <v>10625</v>
      </c>
      <c r="H522" s="507">
        <v>9500</v>
      </c>
      <c r="I522" s="507">
        <v>9500</v>
      </c>
      <c r="J522" s="507">
        <v>9500</v>
      </c>
      <c r="K522" s="507">
        <v>9500</v>
      </c>
      <c r="L522" s="507">
        <v>9500</v>
      </c>
      <c r="M522" s="507">
        <v>9500</v>
      </c>
      <c r="N522" s="507">
        <v>9500</v>
      </c>
    </row>
    <row r="523" spans="1:14" x14ac:dyDescent="0.25">
      <c r="A523" s="747"/>
      <c r="B523" s="242" t="s">
        <v>1200</v>
      </c>
      <c r="C523" s="137" t="s">
        <v>11</v>
      </c>
      <c r="D523" s="510">
        <f t="shared" si="96"/>
        <v>15600</v>
      </c>
      <c r="F523" s="504">
        <f t="shared" si="97"/>
        <v>8</v>
      </c>
      <c r="G523" s="505">
        <v>16000</v>
      </c>
      <c r="H523" s="505">
        <v>16000</v>
      </c>
      <c r="I523" s="505">
        <v>15800</v>
      </c>
      <c r="J523" s="505">
        <v>15800</v>
      </c>
      <c r="K523" s="505">
        <v>15600</v>
      </c>
      <c r="L523" s="505">
        <v>15400</v>
      </c>
      <c r="M523" s="505">
        <v>15200</v>
      </c>
      <c r="N523" s="505">
        <v>15000</v>
      </c>
    </row>
    <row r="524" spans="1:14" x14ac:dyDescent="0.25">
      <c r="A524" s="747"/>
      <c r="B524" s="113" t="s">
        <v>1201</v>
      </c>
      <c r="C524" s="68" t="s">
        <v>11</v>
      </c>
      <c r="D524" s="509">
        <f t="shared" si="96"/>
        <v>17462.5</v>
      </c>
      <c r="F524" s="506">
        <f t="shared" si="97"/>
        <v>8</v>
      </c>
      <c r="G524" s="507">
        <v>18000</v>
      </c>
      <c r="H524" s="507">
        <v>18000</v>
      </c>
      <c r="I524" s="507">
        <v>17600</v>
      </c>
      <c r="J524" s="507">
        <v>17600</v>
      </c>
      <c r="K524" s="507">
        <v>17400</v>
      </c>
      <c r="L524" s="507">
        <v>17200</v>
      </c>
      <c r="M524" s="507">
        <v>17000</v>
      </c>
      <c r="N524" s="507">
        <v>16900</v>
      </c>
    </row>
    <row r="525" spans="1:14" x14ac:dyDescent="0.25">
      <c r="A525" s="747"/>
      <c r="B525" s="242" t="s">
        <v>1202</v>
      </c>
      <c r="C525" s="137" t="s">
        <v>11</v>
      </c>
      <c r="D525" s="510">
        <f t="shared" si="96"/>
        <v>22656.25</v>
      </c>
      <c r="F525" s="504">
        <f t="shared" si="97"/>
        <v>8</v>
      </c>
      <c r="G525" s="505">
        <v>20250</v>
      </c>
      <c r="H525" s="505">
        <v>23000</v>
      </c>
      <c r="I525" s="505">
        <v>23000</v>
      </c>
      <c r="J525" s="505">
        <v>23000</v>
      </c>
      <c r="K525" s="505">
        <v>23000</v>
      </c>
      <c r="L525" s="505">
        <v>23000</v>
      </c>
      <c r="M525" s="505">
        <v>23000</v>
      </c>
      <c r="N525" s="505">
        <v>23000</v>
      </c>
    </row>
    <row r="526" spans="1:14" x14ac:dyDescent="0.25">
      <c r="A526" s="747"/>
      <c r="B526" s="113" t="s">
        <v>1203</v>
      </c>
      <c r="C526" s="68" t="s">
        <v>11</v>
      </c>
      <c r="D526" s="509">
        <f t="shared" si="96"/>
        <v>24500</v>
      </c>
      <c r="F526" s="506">
        <f t="shared" si="97"/>
        <v>8</v>
      </c>
      <c r="G526" s="507">
        <v>24500</v>
      </c>
      <c r="H526" s="507">
        <v>24500</v>
      </c>
      <c r="I526" s="507">
        <v>24500</v>
      </c>
      <c r="J526" s="507">
        <v>24500</v>
      </c>
      <c r="K526" s="507">
        <v>24500</v>
      </c>
      <c r="L526" s="507">
        <v>24500</v>
      </c>
      <c r="M526" s="507">
        <v>24500</v>
      </c>
      <c r="N526" s="507">
        <v>24500</v>
      </c>
    </row>
    <row r="527" spans="1:14" x14ac:dyDescent="0.25">
      <c r="A527" s="747"/>
      <c r="B527" s="242" t="s">
        <v>1204</v>
      </c>
      <c r="C527" s="137" t="s">
        <v>11</v>
      </c>
      <c r="D527" s="510">
        <f t="shared" si="96"/>
        <v>26000</v>
      </c>
      <c r="F527" s="504">
        <f t="shared" si="97"/>
        <v>8</v>
      </c>
      <c r="G527" s="505">
        <v>26000</v>
      </c>
      <c r="H527" s="505">
        <v>26000</v>
      </c>
      <c r="I527" s="505">
        <v>26000</v>
      </c>
      <c r="J527" s="505">
        <v>26000</v>
      </c>
      <c r="K527" s="505">
        <v>26000</v>
      </c>
      <c r="L527" s="505">
        <v>26000</v>
      </c>
      <c r="M527" s="505">
        <v>26000</v>
      </c>
      <c r="N527" s="505">
        <v>26000</v>
      </c>
    </row>
    <row r="528" spans="1:14" x14ac:dyDescent="0.25">
      <c r="A528" s="747"/>
      <c r="B528" s="113" t="s">
        <v>1205</v>
      </c>
      <c r="C528" s="68" t="s">
        <v>11</v>
      </c>
      <c r="D528" s="509">
        <f t="shared" si="96"/>
        <v>27500</v>
      </c>
      <c r="F528" s="506">
        <f t="shared" si="97"/>
        <v>8</v>
      </c>
      <c r="G528" s="507">
        <v>27500</v>
      </c>
      <c r="H528" s="507">
        <v>27500</v>
      </c>
      <c r="I528" s="507">
        <v>27500</v>
      </c>
      <c r="J528" s="507">
        <v>27500</v>
      </c>
      <c r="K528" s="507">
        <v>27500</v>
      </c>
      <c r="L528" s="507">
        <v>27500</v>
      </c>
      <c r="M528" s="507">
        <v>27500</v>
      </c>
      <c r="N528" s="507">
        <v>27500</v>
      </c>
    </row>
    <row r="529" spans="1:14" x14ac:dyDescent="0.25">
      <c r="A529" s="747"/>
      <c r="B529" s="242" t="s">
        <v>1206</v>
      </c>
      <c r="C529" s="137" t="s">
        <v>11</v>
      </c>
      <c r="D529" s="510">
        <f t="shared" si="96"/>
        <v>29000</v>
      </c>
      <c r="F529" s="504">
        <f t="shared" si="97"/>
        <v>8</v>
      </c>
      <c r="G529" s="505">
        <v>29000</v>
      </c>
      <c r="H529" s="505">
        <v>29000</v>
      </c>
      <c r="I529" s="505">
        <v>29000</v>
      </c>
      <c r="J529" s="505">
        <v>29000</v>
      </c>
      <c r="K529" s="505">
        <v>29000</v>
      </c>
      <c r="L529" s="505">
        <v>29000</v>
      </c>
      <c r="M529" s="505">
        <v>29000</v>
      </c>
      <c r="N529" s="505">
        <v>29000</v>
      </c>
    </row>
    <row r="530" spans="1:14" x14ac:dyDescent="0.25">
      <c r="A530" s="747"/>
      <c r="B530" s="113" t="s">
        <v>1207</v>
      </c>
      <c r="C530" s="68" t="s">
        <v>11</v>
      </c>
      <c r="D530" s="509">
        <f t="shared" si="96"/>
        <v>5357.2887500000006</v>
      </c>
      <c r="F530" s="506">
        <f t="shared" si="97"/>
        <v>8</v>
      </c>
      <c r="G530" s="507">
        <v>4825</v>
      </c>
      <c r="H530" s="507">
        <v>5433.33</v>
      </c>
      <c r="I530" s="507">
        <v>5433.33</v>
      </c>
      <c r="J530" s="507">
        <v>5433.33</v>
      </c>
      <c r="K530" s="507">
        <v>5433.33</v>
      </c>
      <c r="L530" s="507">
        <v>5433.33</v>
      </c>
      <c r="M530" s="507">
        <v>5433.33</v>
      </c>
      <c r="N530" s="507">
        <v>5433.33</v>
      </c>
    </row>
    <row r="531" spans="1:14" x14ac:dyDescent="0.25">
      <c r="A531" s="747"/>
      <c r="B531" s="242" t="s">
        <v>1208</v>
      </c>
      <c r="C531" s="137" t="s">
        <v>11</v>
      </c>
      <c r="D531" s="510">
        <f t="shared" ref="D531:D594" si="98">AVERAGE(G531:N531)</f>
        <v>6716.8125</v>
      </c>
      <c r="F531" s="504">
        <f t="shared" si="97"/>
        <v>8</v>
      </c>
      <c r="G531" s="505">
        <v>6148.5</v>
      </c>
      <c r="H531" s="505">
        <v>6798</v>
      </c>
      <c r="I531" s="505">
        <v>6798</v>
      </c>
      <c r="J531" s="505">
        <v>6798</v>
      </c>
      <c r="K531" s="505">
        <v>6798</v>
      </c>
      <c r="L531" s="505">
        <v>6798</v>
      </c>
      <c r="M531" s="505">
        <v>6798</v>
      </c>
      <c r="N531" s="505">
        <v>6798</v>
      </c>
    </row>
    <row r="532" spans="1:14" x14ac:dyDescent="0.25">
      <c r="A532" s="747"/>
      <c r="B532" s="113" t="s">
        <v>1209</v>
      </c>
      <c r="C532" s="68" t="s">
        <v>11</v>
      </c>
      <c r="D532" s="509">
        <f t="shared" si="98"/>
        <v>8421.875</v>
      </c>
      <c r="F532" s="506">
        <f t="shared" si="97"/>
        <v>8</v>
      </c>
      <c r="G532" s="507">
        <v>7875</v>
      </c>
      <c r="H532" s="507">
        <v>8500</v>
      </c>
      <c r="I532" s="507">
        <v>8500</v>
      </c>
      <c r="J532" s="507">
        <v>8500</v>
      </c>
      <c r="K532" s="507">
        <v>8500</v>
      </c>
      <c r="L532" s="507">
        <v>8500</v>
      </c>
      <c r="M532" s="507">
        <v>8500</v>
      </c>
      <c r="N532" s="507">
        <v>8500</v>
      </c>
    </row>
    <row r="533" spans="1:14" x14ac:dyDescent="0.25">
      <c r="A533" s="747"/>
      <c r="B533" s="242" t="s">
        <v>1210</v>
      </c>
      <c r="C533" s="137" t="s">
        <v>11</v>
      </c>
      <c r="D533" s="510">
        <f t="shared" si="98"/>
        <v>7300</v>
      </c>
      <c r="F533" s="504">
        <f t="shared" si="97"/>
        <v>8</v>
      </c>
      <c r="G533" s="505">
        <v>7800</v>
      </c>
      <c r="H533" s="505">
        <v>7800</v>
      </c>
      <c r="I533" s="505">
        <v>7500</v>
      </c>
      <c r="J533" s="505">
        <v>7500</v>
      </c>
      <c r="K533" s="505">
        <v>7300</v>
      </c>
      <c r="L533" s="505">
        <v>7100</v>
      </c>
      <c r="M533" s="505">
        <v>6800</v>
      </c>
      <c r="N533" s="505">
        <v>6600</v>
      </c>
    </row>
    <row r="534" spans="1:14" ht="15.75" thickBot="1" x14ac:dyDescent="0.3">
      <c r="A534" s="748"/>
      <c r="B534" s="514" t="s">
        <v>1211</v>
      </c>
      <c r="C534" s="69" t="s">
        <v>11</v>
      </c>
      <c r="D534" s="515">
        <f t="shared" si="98"/>
        <v>8575</v>
      </c>
      <c r="F534" s="506">
        <f t="shared" ref="F534:F597" si="99">COUNT(G534:N534)</f>
        <v>8</v>
      </c>
      <c r="G534" s="507">
        <v>9000</v>
      </c>
      <c r="H534" s="507">
        <v>9000</v>
      </c>
      <c r="I534" s="507">
        <v>8800</v>
      </c>
      <c r="J534" s="507">
        <v>8800</v>
      </c>
      <c r="K534" s="507">
        <v>8600</v>
      </c>
      <c r="L534" s="507">
        <v>8400</v>
      </c>
      <c r="M534" s="507">
        <v>8100</v>
      </c>
      <c r="N534" s="507">
        <v>7900</v>
      </c>
    </row>
    <row r="535" spans="1:14" x14ac:dyDescent="0.25">
      <c r="A535" s="746" t="s">
        <v>1212</v>
      </c>
      <c r="B535" s="516" t="s">
        <v>1213</v>
      </c>
      <c r="C535" s="137" t="s">
        <v>572</v>
      </c>
      <c r="D535" s="508">
        <f t="shared" si="98"/>
        <v>6526.5625</v>
      </c>
      <c r="F535" s="504">
        <f t="shared" si="99"/>
        <v>8</v>
      </c>
      <c r="G535" s="505">
        <v>6012.5</v>
      </c>
      <c r="H535" s="505">
        <v>6600</v>
      </c>
      <c r="I535" s="505">
        <v>6600</v>
      </c>
      <c r="J535" s="505">
        <v>6600</v>
      </c>
      <c r="K535" s="505">
        <v>6600</v>
      </c>
      <c r="L535" s="505">
        <v>6600</v>
      </c>
      <c r="M535" s="505">
        <v>6600</v>
      </c>
      <c r="N535" s="505">
        <v>6600</v>
      </c>
    </row>
    <row r="536" spans="1:14" x14ac:dyDescent="0.25">
      <c r="A536" s="747"/>
      <c r="B536" s="113" t="s">
        <v>1214</v>
      </c>
      <c r="C536" s="68" t="s">
        <v>573</v>
      </c>
      <c r="D536" s="509">
        <f t="shared" si="98"/>
        <v>8230.5074999999997</v>
      </c>
      <c r="F536" s="506">
        <f t="shared" si="99"/>
        <v>8</v>
      </c>
      <c r="G536" s="507">
        <v>7839.75</v>
      </c>
      <c r="H536" s="507">
        <v>8286.33</v>
      </c>
      <c r="I536" s="507">
        <v>8286.33</v>
      </c>
      <c r="J536" s="507">
        <v>8286.33</v>
      </c>
      <c r="K536" s="507">
        <v>8286.33</v>
      </c>
      <c r="L536" s="507">
        <v>8286.33</v>
      </c>
      <c r="M536" s="507">
        <v>8286.33</v>
      </c>
      <c r="N536" s="507">
        <v>8286.33</v>
      </c>
    </row>
    <row r="537" spans="1:14" x14ac:dyDescent="0.25">
      <c r="A537" s="747"/>
      <c r="B537" s="242" t="s">
        <v>1215</v>
      </c>
      <c r="C537" s="137" t="s">
        <v>574</v>
      </c>
      <c r="D537" s="510">
        <f t="shared" si="98"/>
        <v>9960.9375</v>
      </c>
      <c r="F537" s="504">
        <f t="shared" si="99"/>
        <v>8</v>
      </c>
      <c r="G537" s="505">
        <v>9687.5</v>
      </c>
      <c r="H537" s="505">
        <v>10000</v>
      </c>
      <c r="I537" s="505">
        <v>10000</v>
      </c>
      <c r="J537" s="505">
        <v>10000</v>
      </c>
      <c r="K537" s="505">
        <v>10000</v>
      </c>
      <c r="L537" s="505">
        <v>10000</v>
      </c>
      <c r="M537" s="505">
        <v>10000</v>
      </c>
      <c r="N537" s="505">
        <v>10000</v>
      </c>
    </row>
    <row r="538" spans="1:14" x14ac:dyDescent="0.25">
      <c r="A538" s="747"/>
      <c r="B538" s="268" t="s">
        <v>1216</v>
      </c>
      <c r="C538" s="68" t="s">
        <v>574</v>
      </c>
      <c r="D538" s="509">
        <f t="shared" si="98"/>
        <v>10613.75</v>
      </c>
      <c r="F538" s="506">
        <f t="shared" si="99"/>
        <v>8</v>
      </c>
      <c r="G538" s="507">
        <v>11500</v>
      </c>
      <c r="H538" s="507">
        <v>11500</v>
      </c>
      <c r="I538" s="507">
        <v>12000</v>
      </c>
      <c r="J538" s="507">
        <v>11500</v>
      </c>
      <c r="K538" s="507">
        <v>10350</v>
      </c>
      <c r="L538" s="507">
        <v>10235</v>
      </c>
      <c r="M538" s="507">
        <v>9200</v>
      </c>
      <c r="N538" s="507">
        <v>8625</v>
      </c>
    </row>
    <row r="539" spans="1:14" x14ac:dyDescent="0.25">
      <c r="A539" s="747"/>
      <c r="B539" s="267" t="s">
        <v>1217</v>
      </c>
      <c r="C539" s="137" t="s">
        <v>11</v>
      </c>
      <c r="D539" s="510">
        <f t="shared" si="98"/>
        <v>14535.25</v>
      </c>
      <c r="F539" s="504">
        <f t="shared" si="99"/>
        <v>8</v>
      </c>
      <c r="G539" s="505">
        <v>16000</v>
      </c>
      <c r="H539" s="505">
        <v>16000</v>
      </c>
      <c r="I539" s="505">
        <v>14842</v>
      </c>
      <c r="J539" s="505">
        <v>16000</v>
      </c>
      <c r="K539" s="505">
        <v>14400</v>
      </c>
      <c r="L539" s="505">
        <v>14240</v>
      </c>
      <c r="M539" s="505">
        <v>12800</v>
      </c>
      <c r="N539" s="505">
        <v>12000</v>
      </c>
    </row>
    <row r="540" spans="1:14" x14ac:dyDescent="0.25">
      <c r="A540" s="747"/>
      <c r="B540" s="113" t="s">
        <v>1218</v>
      </c>
      <c r="C540" s="68" t="s">
        <v>11</v>
      </c>
      <c r="D540" s="509">
        <f t="shared" si="98"/>
        <v>9677.0849999999991</v>
      </c>
      <c r="F540" s="506">
        <f t="shared" si="99"/>
        <v>8</v>
      </c>
      <c r="G540" s="507">
        <v>12416.67</v>
      </c>
      <c r="H540" s="507">
        <v>12416.67</v>
      </c>
      <c r="I540" s="507">
        <v>11333.33</v>
      </c>
      <c r="J540" s="507">
        <v>11416.67</v>
      </c>
      <c r="K540" s="507">
        <v>11333.33</v>
      </c>
      <c r="L540" s="507">
        <v>6166.67</v>
      </c>
      <c r="M540" s="507">
        <v>6166.67</v>
      </c>
      <c r="N540" s="507">
        <v>6166.67</v>
      </c>
    </row>
    <row r="541" spans="1:14" x14ac:dyDescent="0.25">
      <c r="A541" s="747"/>
      <c r="B541" s="242" t="s">
        <v>1219</v>
      </c>
      <c r="C541" s="137" t="s">
        <v>11</v>
      </c>
      <c r="D541" s="510">
        <f t="shared" si="98"/>
        <v>11256.251249999999</v>
      </c>
      <c r="F541" s="504">
        <f t="shared" si="99"/>
        <v>8</v>
      </c>
      <c r="G541" s="505">
        <v>14025</v>
      </c>
      <c r="H541" s="505">
        <v>14025</v>
      </c>
      <c r="I541" s="505">
        <v>13000</v>
      </c>
      <c r="J541" s="505">
        <v>13000</v>
      </c>
      <c r="K541" s="505">
        <v>13000</v>
      </c>
      <c r="L541" s="505">
        <v>7666.67</v>
      </c>
      <c r="M541" s="505">
        <v>7666.67</v>
      </c>
      <c r="N541" s="505">
        <v>7666.67</v>
      </c>
    </row>
    <row r="542" spans="1:14" x14ac:dyDescent="0.25">
      <c r="A542" s="747"/>
      <c r="B542" s="113" t="s">
        <v>1220</v>
      </c>
      <c r="C542" s="68" t="s">
        <v>11</v>
      </c>
      <c r="D542" s="509">
        <f t="shared" si="98"/>
        <v>12833.33375</v>
      </c>
      <c r="F542" s="506">
        <f t="shared" si="99"/>
        <v>8</v>
      </c>
      <c r="G542" s="507">
        <v>15583.33</v>
      </c>
      <c r="H542" s="507">
        <v>15583.33</v>
      </c>
      <c r="I542" s="507">
        <v>14750</v>
      </c>
      <c r="J542" s="507">
        <v>14666.67</v>
      </c>
      <c r="K542" s="507">
        <v>14583.33</v>
      </c>
      <c r="L542" s="507">
        <v>9166.67</v>
      </c>
      <c r="M542" s="507">
        <v>9166.67</v>
      </c>
      <c r="N542" s="507">
        <v>9166.67</v>
      </c>
    </row>
    <row r="543" spans="1:14" x14ac:dyDescent="0.25">
      <c r="A543" s="747"/>
      <c r="B543" s="242" t="s">
        <v>1221</v>
      </c>
      <c r="C543" s="137" t="s">
        <v>11</v>
      </c>
      <c r="D543" s="510">
        <f t="shared" si="98"/>
        <v>15326.7225</v>
      </c>
      <c r="F543" s="504">
        <f t="shared" si="99"/>
        <v>8</v>
      </c>
      <c r="G543" s="505">
        <v>16000</v>
      </c>
      <c r="H543" s="505">
        <v>16000</v>
      </c>
      <c r="I543" s="505">
        <v>21133.78</v>
      </c>
      <c r="J543" s="505">
        <v>16000</v>
      </c>
      <c r="K543" s="505">
        <v>14440</v>
      </c>
      <c r="L543" s="505">
        <v>14240</v>
      </c>
      <c r="M543" s="505">
        <v>12800</v>
      </c>
      <c r="N543" s="505">
        <v>12000</v>
      </c>
    </row>
    <row r="544" spans="1:14" x14ac:dyDescent="0.25">
      <c r="A544" s="747"/>
      <c r="B544" s="113" t="s">
        <v>1222</v>
      </c>
      <c r="C544" s="68" t="s">
        <v>11</v>
      </c>
      <c r="D544" s="509">
        <f t="shared" si="98"/>
        <v>18323.021249999998</v>
      </c>
      <c r="F544" s="506">
        <f t="shared" si="99"/>
        <v>8</v>
      </c>
      <c r="G544" s="507">
        <v>19000</v>
      </c>
      <c r="H544" s="507">
        <v>19000</v>
      </c>
      <c r="I544" s="507">
        <v>26124.17</v>
      </c>
      <c r="J544" s="507">
        <v>19000</v>
      </c>
      <c r="K544" s="507">
        <v>17100</v>
      </c>
      <c r="L544" s="507">
        <v>16910</v>
      </c>
      <c r="M544" s="507">
        <v>15200</v>
      </c>
      <c r="N544" s="507">
        <v>14250</v>
      </c>
    </row>
    <row r="545" spans="1:14" x14ac:dyDescent="0.25">
      <c r="A545" s="747"/>
      <c r="B545" s="242" t="s">
        <v>1223</v>
      </c>
      <c r="C545" s="137" t="s">
        <v>11</v>
      </c>
      <c r="D545" s="510">
        <f t="shared" si="98"/>
        <v>4652.0862499999994</v>
      </c>
      <c r="F545" s="504">
        <f t="shared" si="99"/>
        <v>8</v>
      </c>
      <c r="G545" s="505">
        <v>4550</v>
      </c>
      <c r="H545" s="505">
        <v>4666.67</v>
      </c>
      <c r="I545" s="505">
        <v>4666.67</v>
      </c>
      <c r="J545" s="505">
        <v>4666.67</v>
      </c>
      <c r="K545" s="505">
        <v>4666.67</v>
      </c>
      <c r="L545" s="505">
        <v>4666.67</v>
      </c>
      <c r="M545" s="505">
        <v>4666.67</v>
      </c>
      <c r="N545" s="505">
        <v>4666.67</v>
      </c>
    </row>
    <row r="546" spans="1:14" x14ac:dyDescent="0.25">
      <c r="A546" s="747"/>
      <c r="B546" s="113" t="s">
        <v>1224</v>
      </c>
      <c r="C546" s="68" t="s">
        <v>11</v>
      </c>
      <c r="D546" s="509">
        <f t="shared" si="98"/>
        <v>5720.8362499999994</v>
      </c>
      <c r="F546" s="506">
        <f t="shared" si="99"/>
        <v>8</v>
      </c>
      <c r="G546" s="507">
        <v>6100</v>
      </c>
      <c r="H546" s="507">
        <v>5666.67</v>
      </c>
      <c r="I546" s="507">
        <v>5666.67</v>
      </c>
      <c r="J546" s="507">
        <v>5666.67</v>
      </c>
      <c r="K546" s="507">
        <v>5666.67</v>
      </c>
      <c r="L546" s="507">
        <v>5666.67</v>
      </c>
      <c r="M546" s="507">
        <v>5666.67</v>
      </c>
      <c r="N546" s="507">
        <v>5666.67</v>
      </c>
    </row>
    <row r="547" spans="1:14" x14ac:dyDescent="0.25">
      <c r="A547" s="747"/>
      <c r="B547" s="242" t="s">
        <v>1225</v>
      </c>
      <c r="C547" s="137" t="s">
        <v>11</v>
      </c>
      <c r="D547" s="510">
        <f t="shared" si="98"/>
        <v>7140.625</v>
      </c>
      <c r="F547" s="504">
        <f t="shared" si="99"/>
        <v>8</v>
      </c>
      <c r="G547" s="505">
        <v>8125</v>
      </c>
      <c r="H547" s="505">
        <v>7000</v>
      </c>
      <c r="I547" s="505">
        <v>7000</v>
      </c>
      <c r="J547" s="505">
        <v>7000</v>
      </c>
      <c r="K547" s="505">
        <v>7000</v>
      </c>
      <c r="L547" s="505">
        <v>7000</v>
      </c>
      <c r="M547" s="505">
        <v>7000</v>
      </c>
      <c r="N547" s="505">
        <v>7000</v>
      </c>
    </row>
    <row r="548" spans="1:14" x14ac:dyDescent="0.25">
      <c r="A548" s="747"/>
      <c r="B548" s="113" t="s">
        <v>1226</v>
      </c>
      <c r="C548" s="68" t="s">
        <v>11</v>
      </c>
      <c r="D548" s="509">
        <f t="shared" si="98"/>
        <v>15199.25</v>
      </c>
      <c r="F548" s="506">
        <f t="shared" si="99"/>
        <v>8</v>
      </c>
      <c r="G548" s="507">
        <v>15700</v>
      </c>
      <c r="H548" s="507">
        <v>15700</v>
      </c>
      <c r="I548" s="507">
        <v>20800</v>
      </c>
      <c r="J548" s="507">
        <v>15700</v>
      </c>
      <c r="K548" s="507">
        <v>15386</v>
      </c>
      <c r="L548" s="507">
        <v>13973</v>
      </c>
      <c r="M548" s="507">
        <v>12560</v>
      </c>
      <c r="N548" s="507">
        <v>11775</v>
      </c>
    </row>
    <row r="549" spans="1:14" x14ac:dyDescent="0.25">
      <c r="A549" s="747"/>
      <c r="B549" s="242" t="s">
        <v>1227</v>
      </c>
      <c r="C549" s="137" t="s">
        <v>11</v>
      </c>
      <c r="D549" s="510">
        <f t="shared" si="98"/>
        <v>19175</v>
      </c>
      <c r="F549" s="504">
        <f t="shared" si="99"/>
        <v>8</v>
      </c>
      <c r="G549" s="505">
        <v>20000</v>
      </c>
      <c r="H549" s="505">
        <v>20000</v>
      </c>
      <c r="I549" s="505">
        <v>25000</v>
      </c>
      <c r="J549" s="505">
        <v>20000</v>
      </c>
      <c r="K549" s="505">
        <v>19600</v>
      </c>
      <c r="L549" s="505">
        <v>17800</v>
      </c>
      <c r="M549" s="505">
        <v>16000</v>
      </c>
      <c r="N549" s="505">
        <v>15000</v>
      </c>
    </row>
    <row r="550" spans="1:14" x14ac:dyDescent="0.25">
      <c r="A550" s="747"/>
      <c r="B550" s="113" t="s">
        <v>1228</v>
      </c>
      <c r="C550" s="68" t="s">
        <v>581</v>
      </c>
      <c r="D550" s="509">
        <f t="shared" si="98"/>
        <v>5880.125</v>
      </c>
      <c r="F550" s="506">
        <f t="shared" si="99"/>
        <v>8</v>
      </c>
      <c r="G550" s="507">
        <v>5580</v>
      </c>
      <c r="H550" s="507">
        <v>6000</v>
      </c>
      <c r="I550" s="507">
        <v>6000</v>
      </c>
      <c r="J550" s="507">
        <v>6000</v>
      </c>
      <c r="K550" s="507">
        <v>6000</v>
      </c>
      <c r="L550" s="507">
        <v>5461</v>
      </c>
      <c r="M550" s="507">
        <v>6000</v>
      </c>
      <c r="N550" s="507">
        <v>6000</v>
      </c>
    </row>
    <row r="551" spans="1:14" x14ac:dyDescent="0.25">
      <c r="A551" s="747"/>
      <c r="B551" s="242" t="s">
        <v>1229</v>
      </c>
      <c r="C551" s="137" t="s">
        <v>582</v>
      </c>
      <c r="D551" s="510">
        <f t="shared" si="98"/>
        <v>7458.25</v>
      </c>
      <c r="F551" s="504">
        <f t="shared" si="99"/>
        <v>8</v>
      </c>
      <c r="G551" s="505">
        <v>7432.5</v>
      </c>
      <c r="H551" s="505">
        <v>7500</v>
      </c>
      <c r="I551" s="505">
        <v>7500</v>
      </c>
      <c r="J551" s="505">
        <v>7500</v>
      </c>
      <c r="K551" s="505">
        <v>7500</v>
      </c>
      <c r="L551" s="505">
        <v>7233.5</v>
      </c>
      <c r="M551" s="505">
        <v>7500</v>
      </c>
      <c r="N551" s="505">
        <v>7500</v>
      </c>
    </row>
    <row r="552" spans="1:14" x14ac:dyDescent="0.25">
      <c r="A552" s="747"/>
      <c r="B552" s="113" t="s">
        <v>1230</v>
      </c>
      <c r="C552" s="68" t="s">
        <v>583</v>
      </c>
      <c r="D552" s="509">
        <f t="shared" si="98"/>
        <v>9061.1875</v>
      </c>
      <c r="F552" s="506">
        <f t="shared" si="99"/>
        <v>8</v>
      </c>
      <c r="G552" s="507">
        <v>9390</v>
      </c>
      <c r="H552" s="507">
        <v>9000</v>
      </c>
      <c r="I552" s="507">
        <v>9000</v>
      </c>
      <c r="J552" s="507">
        <v>9000</v>
      </c>
      <c r="K552" s="507">
        <v>9000</v>
      </c>
      <c r="L552" s="507">
        <v>9099.5</v>
      </c>
      <c r="M552" s="507">
        <v>9000</v>
      </c>
      <c r="N552" s="507">
        <v>9000</v>
      </c>
    </row>
    <row r="553" spans="1:14" x14ac:dyDescent="0.25">
      <c r="A553" s="747"/>
      <c r="B553" s="267" t="s">
        <v>1231</v>
      </c>
      <c r="C553" s="137" t="s">
        <v>583</v>
      </c>
      <c r="D553" s="510">
        <f t="shared" si="98"/>
        <v>11732.125</v>
      </c>
      <c r="F553" s="504">
        <f t="shared" si="99"/>
        <v>8</v>
      </c>
      <c r="G553" s="505">
        <v>13500</v>
      </c>
      <c r="H553" s="505">
        <v>13500</v>
      </c>
      <c r="I553" s="505">
        <v>13900</v>
      </c>
      <c r="J553" s="505">
        <v>9700</v>
      </c>
      <c r="K553" s="505">
        <v>10317</v>
      </c>
      <c r="L553" s="505">
        <v>12015</v>
      </c>
      <c r="M553" s="505">
        <v>10800</v>
      </c>
      <c r="N553" s="505">
        <v>10125</v>
      </c>
    </row>
    <row r="554" spans="1:14" x14ac:dyDescent="0.25">
      <c r="A554" s="747"/>
      <c r="B554" s="268" t="s">
        <v>1232</v>
      </c>
      <c r="C554" s="68" t="s">
        <v>11</v>
      </c>
      <c r="D554" s="509">
        <f t="shared" si="98"/>
        <v>14636.25</v>
      </c>
      <c r="F554" s="506">
        <f t="shared" si="99"/>
        <v>8</v>
      </c>
      <c r="G554" s="507">
        <v>16500</v>
      </c>
      <c r="H554" s="507">
        <v>16500</v>
      </c>
      <c r="I554" s="507">
        <v>17000</v>
      </c>
      <c r="J554" s="507">
        <v>12000</v>
      </c>
      <c r="K554" s="507">
        <v>14830</v>
      </c>
      <c r="L554" s="507">
        <v>14685</v>
      </c>
      <c r="M554" s="507">
        <v>13200</v>
      </c>
      <c r="N554" s="507">
        <v>12375</v>
      </c>
    </row>
    <row r="555" spans="1:14" x14ac:dyDescent="0.25">
      <c r="A555" s="747"/>
      <c r="B555" s="267" t="s">
        <v>1233</v>
      </c>
      <c r="C555" s="137" t="s">
        <v>581</v>
      </c>
      <c r="D555" s="510">
        <f t="shared" si="98"/>
        <v>5745.8325000000004</v>
      </c>
      <c r="F555" s="504">
        <f t="shared" si="99"/>
        <v>8</v>
      </c>
      <c r="G555" s="505">
        <v>5833.33</v>
      </c>
      <c r="H555" s="505">
        <v>7366.67</v>
      </c>
      <c r="I555" s="505">
        <v>7383.33</v>
      </c>
      <c r="J555" s="505">
        <v>7383.33</v>
      </c>
      <c r="K555" s="505">
        <v>5833.33</v>
      </c>
      <c r="L555" s="505">
        <v>5000</v>
      </c>
      <c r="M555" s="505">
        <v>4000</v>
      </c>
      <c r="N555" s="505">
        <v>3166.67</v>
      </c>
    </row>
    <row r="556" spans="1:14" x14ac:dyDescent="0.25">
      <c r="A556" s="747"/>
      <c r="B556" s="268" t="s">
        <v>1234</v>
      </c>
      <c r="C556" s="68" t="s">
        <v>582</v>
      </c>
      <c r="D556" s="509">
        <f t="shared" si="98"/>
        <v>9602.0849999999991</v>
      </c>
      <c r="F556" s="506">
        <f t="shared" si="99"/>
        <v>8</v>
      </c>
      <c r="G556" s="507">
        <v>9166.67</v>
      </c>
      <c r="H556" s="507">
        <v>12216.67</v>
      </c>
      <c r="I556" s="507">
        <v>12216.67</v>
      </c>
      <c r="J556" s="507">
        <v>12216.67</v>
      </c>
      <c r="K556" s="507">
        <v>10000</v>
      </c>
      <c r="L556" s="507">
        <v>8500</v>
      </c>
      <c r="M556" s="507">
        <v>7000</v>
      </c>
      <c r="N556" s="507">
        <v>5500</v>
      </c>
    </row>
    <row r="557" spans="1:14" x14ac:dyDescent="0.25">
      <c r="A557" s="747"/>
      <c r="B557" s="267" t="s">
        <v>1235</v>
      </c>
      <c r="C557" s="137" t="s">
        <v>583</v>
      </c>
      <c r="D557" s="510">
        <f t="shared" si="98"/>
        <v>12893.75</v>
      </c>
      <c r="F557" s="504">
        <f t="shared" si="99"/>
        <v>8</v>
      </c>
      <c r="G557" s="505">
        <v>14333.33</v>
      </c>
      <c r="H557" s="505">
        <v>16283.33</v>
      </c>
      <c r="I557" s="505">
        <v>15266.67</v>
      </c>
      <c r="J557" s="505">
        <v>15266.67</v>
      </c>
      <c r="K557" s="505">
        <v>13333.33</v>
      </c>
      <c r="L557" s="505">
        <v>11666.67</v>
      </c>
      <c r="M557" s="505">
        <v>9333.33</v>
      </c>
      <c r="N557" s="505">
        <v>7666.67</v>
      </c>
    </row>
    <row r="558" spans="1:14" x14ac:dyDescent="0.25">
      <c r="A558" s="747"/>
      <c r="B558" s="268" t="s">
        <v>1236</v>
      </c>
      <c r="C558" s="68" t="s">
        <v>583</v>
      </c>
      <c r="D558" s="509">
        <f t="shared" si="98"/>
        <v>12841.875</v>
      </c>
      <c r="F558" s="506">
        <f t="shared" si="99"/>
        <v>8</v>
      </c>
      <c r="G558" s="507">
        <v>14000</v>
      </c>
      <c r="H558" s="507">
        <v>14000</v>
      </c>
      <c r="I558" s="507">
        <v>14500</v>
      </c>
      <c r="J558" s="507">
        <v>13175</v>
      </c>
      <c r="K558" s="507">
        <v>12900</v>
      </c>
      <c r="L558" s="507">
        <v>12460</v>
      </c>
      <c r="M558" s="507">
        <v>11200</v>
      </c>
      <c r="N558" s="507">
        <v>10500</v>
      </c>
    </row>
    <row r="559" spans="1:14" x14ac:dyDescent="0.25">
      <c r="A559" s="747"/>
      <c r="B559" s="267" t="s">
        <v>1237</v>
      </c>
      <c r="C559" s="137" t="s">
        <v>11</v>
      </c>
      <c r="D559" s="510">
        <f t="shared" si="98"/>
        <v>15874.375</v>
      </c>
      <c r="F559" s="504">
        <f t="shared" si="99"/>
        <v>8</v>
      </c>
      <c r="G559" s="505">
        <v>18000</v>
      </c>
      <c r="H559" s="505">
        <v>18000</v>
      </c>
      <c r="I559" s="505">
        <v>17500</v>
      </c>
      <c r="J559" s="505">
        <v>16675</v>
      </c>
      <c r="K559" s="505">
        <v>12900</v>
      </c>
      <c r="L559" s="505">
        <v>16020</v>
      </c>
      <c r="M559" s="505">
        <v>14400</v>
      </c>
      <c r="N559" s="505">
        <v>13500</v>
      </c>
    </row>
    <row r="560" spans="1:14" x14ac:dyDescent="0.25">
      <c r="A560" s="747"/>
      <c r="B560" s="113" t="s">
        <v>1238</v>
      </c>
      <c r="C560" s="68" t="s">
        <v>11</v>
      </c>
      <c r="D560" s="509">
        <f t="shared" si="98"/>
        <v>8125.0012499999993</v>
      </c>
      <c r="F560" s="506">
        <f t="shared" si="99"/>
        <v>8</v>
      </c>
      <c r="G560" s="507">
        <v>6833.33</v>
      </c>
      <c r="H560" s="507">
        <v>20616.669999999998</v>
      </c>
      <c r="I560" s="507">
        <v>7191.67</v>
      </c>
      <c r="J560" s="507">
        <v>7191.67</v>
      </c>
      <c r="K560" s="507">
        <v>6416.67</v>
      </c>
      <c r="L560" s="507">
        <v>6000</v>
      </c>
      <c r="M560" s="507">
        <v>5500</v>
      </c>
      <c r="N560" s="507">
        <v>5250</v>
      </c>
    </row>
    <row r="561" spans="1:14" x14ac:dyDescent="0.25">
      <c r="A561" s="747"/>
      <c r="B561" s="242" t="s">
        <v>1239</v>
      </c>
      <c r="C561" s="137" t="s">
        <v>11</v>
      </c>
      <c r="D561" s="510">
        <f t="shared" si="98"/>
        <v>10887.5</v>
      </c>
      <c r="F561" s="504">
        <f t="shared" si="99"/>
        <v>8</v>
      </c>
      <c r="G561" s="505">
        <v>11166.67</v>
      </c>
      <c r="H561" s="505">
        <v>12150</v>
      </c>
      <c r="I561" s="505">
        <v>12100</v>
      </c>
      <c r="J561" s="505">
        <v>12100</v>
      </c>
      <c r="K561" s="505">
        <v>11000</v>
      </c>
      <c r="L561" s="505">
        <v>10250</v>
      </c>
      <c r="M561" s="505">
        <v>9500</v>
      </c>
      <c r="N561" s="505">
        <v>8833.33</v>
      </c>
    </row>
    <row r="562" spans="1:14" x14ac:dyDescent="0.25">
      <c r="A562" s="747"/>
      <c r="B562" s="113" t="s">
        <v>1240</v>
      </c>
      <c r="C562" s="68" t="s">
        <v>11</v>
      </c>
      <c r="D562" s="509">
        <f t="shared" si="98"/>
        <v>14468.751249999999</v>
      </c>
      <c r="F562" s="506">
        <f t="shared" si="99"/>
        <v>8</v>
      </c>
      <c r="G562" s="507">
        <v>15800</v>
      </c>
      <c r="H562" s="507">
        <v>14991.67</v>
      </c>
      <c r="I562" s="507">
        <v>15650</v>
      </c>
      <c r="J562" s="507">
        <v>15641.67</v>
      </c>
      <c r="K562" s="507">
        <v>14916.67</v>
      </c>
      <c r="L562" s="507">
        <v>13666.67</v>
      </c>
      <c r="M562" s="507">
        <v>12833.33</v>
      </c>
      <c r="N562" s="507">
        <v>12250</v>
      </c>
    </row>
    <row r="563" spans="1:14" x14ac:dyDescent="0.25">
      <c r="A563" s="747"/>
      <c r="B563" s="242" t="s">
        <v>1241</v>
      </c>
      <c r="C563" s="137" t="s">
        <v>11</v>
      </c>
      <c r="D563" s="510">
        <f t="shared" si="98"/>
        <v>11998.375</v>
      </c>
      <c r="F563" s="504">
        <f t="shared" si="99"/>
        <v>8</v>
      </c>
      <c r="G563" s="505">
        <v>13000</v>
      </c>
      <c r="H563" s="505">
        <v>13000</v>
      </c>
      <c r="I563" s="505">
        <v>13000</v>
      </c>
      <c r="J563" s="505">
        <v>11900</v>
      </c>
      <c r="K563" s="505">
        <v>13367</v>
      </c>
      <c r="L563" s="505">
        <v>11570</v>
      </c>
      <c r="M563" s="505">
        <v>10400</v>
      </c>
      <c r="N563" s="505">
        <v>9750</v>
      </c>
    </row>
    <row r="564" spans="1:14" x14ac:dyDescent="0.25">
      <c r="A564" s="747"/>
      <c r="B564" s="113" t="s">
        <v>1242</v>
      </c>
      <c r="C564" s="68" t="s">
        <v>11</v>
      </c>
      <c r="D564" s="509">
        <f t="shared" si="98"/>
        <v>15560</v>
      </c>
      <c r="F564" s="506">
        <f t="shared" si="99"/>
        <v>8</v>
      </c>
      <c r="G564" s="507">
        <v>17000</v>
      </c>
      <c r="H564" s="507">
        <v>17000</v>
      </c>
      <c r="I564" s="507">
        <v>17000</v>
      </c>
      <c r="J564" s="507">
        <v>15000</v>
      </c>
      <c r="K564" s="507">
        <v>17000</v>
      </c>
      <c r="L564" s="507">
        <v>15130</v>
      </c>
      <c r="M564" s="507">
        <v>13600</v>
      </c>
      <c r="N564" s="507">
        <v>12750</v>
      </c>
    </row>
    <row r="565" spans="1:14" x14ac:dyDescent="0.25">
      <c r="A565" s="747"/>
      <c r="B565" s="242" t="s">
        <v>1243</v>
      </c>
      <c r="C565" s="137" t="s">
        <v>11</v>
      </c>
      <c r="D565" s="510">
        <f t="shared" si="98"/>
        <v>6476.7212499999996</v>
      </c>
      <c r="F565" s="504">
        <f t="shared" si="99"/>
        <v>8</v>
      </c>
      <c r="G565" s="505">
        <v>6583.33</v>
      </c>
      <c r="H565" s="505">
        <v>6941.67</v>
      </c>
      <c r="I565" s="505">
        <v>6941.67</v>
      </c>
      <c r="J565" s="505">
        <v>6941.67</v>
      </c>
      <c r="K565" s="505">
        <v>6166.67</v>
      </c>
      <c r="L565" s="505">
        <v>6155.43</v>
      </c>
      <c r="M565" s="505">
        <v>6500</v>
      </c>
      <c r="N565" s="505">
        <v>5583.33</v>
      </c>
    </row>
    <row r="566" spans="1:14" x14ac:dyDescent="0.25">
      <c r="A566" s="747"/>
      <c r="B566" s="113" t="s">
        <v>1244</v>
      </c>
      <c r="C566" s="68" t="s">
        <v>11</v>
      </c>
      <c r="D566" s="509">
        <f t="shared" si="98"/>
        <v>11349.49375</v>
      </c>
      <c r="F566" s="506">
        <f t="shared" si="99"/>
        <v>8</v>
      </c>
      <c r="G566" s="507">
        <v>11000</v>
      </c>
      <c r="H566" s="507">
        <v>12266.67</v>
      </c>
      <c r="I566" s="507">
        <v>12008.33</v>
      </c>
      <c r="J566" s="507">
        <v>12008.33</v>
      </c>
      <c r="K566" s="507">
        <v>11000</v>
      </c>
      <c r="L566" s="507">
        <v>11179.29</v>
      </c>
      <c r="M566" s="507">
        <v>11833.33</v>
      </c>
      <c r="N566" s="507">
        <v>9500</v>
      </c>
    </row>
    <row r="567" spans="1:14" x14ac:dyDescent="0.25">
      <c r="A567" s="747"/>
      <c r="B567" s="242" t="s">
        <v>1245</v>
      </c>
      <c r="C567" s="137" t="s">
        <v>11</v>
      </c>
      <c r="D567" s="510">
        <f t="shared" si="98"/>
        <v>16714.137499999997</v>
      </c>
      <c r="F567" s="504">
        <f t="shared" si="99"/>
        <v>8</v>
      </c>
      <c r="G567" s="505">
        <v>16916.669999999998</v>
      </c>
      <c r="H567" s="505">
        <v>17900</v>
      </c>
      <c r="I567" s="505">
        <v>16891.669999999998</v>
      </c>
      <c r="J567" s="505">
        <v>16891.669999999998</v>
      </c>
      <c r="K567" s="505">
        <v>16083.33</v>
      </c>
      <c r="L567" s="505">
        <v>16196.43</v>
      </c>
      <c r="M567" s="505">
        <v>18500</v>
      </c>
      <c r="N567" s="505">
        <v>14333.33</v>
      </c>
    </row>
    <row r="568" spans="1:14" x14ac:dyDescent="0.25">
      <c r="A568" s="747"/>
      <c r="B568" s="113" t="s">
        <v>1246</v>
      </c>
      <c r="C568" s="68" t="s">
        <v>11</v>
      </c>
      <c r="D568" s="509">
        <f t="shared" si="98"/>
        <v>15299</v>
      </c>
      <c r="F568" s="506">
        <f t="shared" si="99"/>
        <v>8</v>
      </c>
      <c r="G568" s="507">
        <v>18000</v>
      </c>
      <c r="H568" s="507">
        <v>18000</v>
      </c>
      <c r="I568" s="507">
        <v>12416</v>
      </c>
      <c r="J568" s="507">
        <v>12416</v>
      </c>
      <c r="K568" s="507">
        <v>17640</v>
      </c>
      <c r="L568" s="507">
        <v>16020</v>
      </c>
      <c r="M568" s="507">
        <v>14400</v>
      </c>
      <c r="N568" s="507">
        <v>13500</v>
      </c>
    </row>
    <row r="569" spans="1:14" x14ac:dyDescent="0.25">
      <c r="A569" s="747"/>
      <c r="B569" s="242" t="s">
        <v>1247</v>
      </c>
      <c r="C569" s="137" t="s">
        <v>11</v>
      </c>
      <c r="D569" s="510">
        <f t="shared" si="98"/>
        <v>18555</v>
      </c>
      <c r="F569" s="504">
        <f t="shared" si="99"/>
        <v>8</v>
      </c>
      <c r="G569" s="505">
        <v>22000</v>
      </c>
      <c r="H569" s="505">
        <v>22000</v>
      </c>
      <c r="I569" s="505">
        <v>14600</v>
      </c>
      <c r="J569" s="505">
        <v>14600</v>
      </c>
      <c r="K569" s="505">
        <v>21560</v>
      </c>
      <c r="L569" s="505">
        <v>19580</v>
      </c>
      <c r="M569" s="505">
        <v>17600</v>
      </c>
      <c r="N569" s="505">
        <v>16500</v>
      </c>
    </row>
    <row r="570" spans="1:14" x14ac:dyDescent="0.25">
      <c r="A570" s="747"/>
      <c r="B570" s="113" t="s">
        <v>1248</v>
      </c>
      <c r="C570" s="68" t="s">
        <v>11</v>
      </c>
      <c r="D570" s="509">
        <f t="shared" si="98"/>
        <v>7000</v>
      </c>
      <c r="F570" s="506">
        <f t="shared" si="99"/>
        <v>8</v>
      </c>
      <c r="G570" s="507">
        <v>7000</v>
      </c>
      <c r="H570" s="507">
        <v>7000</v>
      </c>
      <c r="I570" s="507">
        <v>7000</v>
      </c>
      <c r="J570" s="507">
        <v>7000</v>
      </c>
      <c r="K570" s="507">
        <v>7000</v>
      </c>
      <c r="L570" s="507">
        <v>7000</v>
      </c>
      <c r="M570" s="507">
        <v>7000</v>
      </c>
      <c r="N570" s="507">
        <v>7000</v>
      </c>
    </row>
    <row r="571" spans="1:14" x14ac:dyDescent="0.25">
      <c r="A571" s="747"/>
      <c r="B571" s="242" t="s">
        <v>1249</v>
      </c>
      <c r="C571" s="137" t="s">
        <v>11</v>
      </c>
      <c r="D571" s="510">
        <f t="shared" si="98"/>
        <v>12000</v>
      </c>
      <c r="F571" s="504">
        <f t="shared" si="99"/>
        <v>8</v>
      </c>
      <c r="G571" s="505">
        <v>12000</v>
      </c>
      <c r="H571" s="505">
        <v>12000</v>
      </c>
      <c r="I571" s="505">
        <v>12000</v>
      </c>
      <c r="J571" s="505">
        <v>12000</v>
      </c>
      <c r="K571" s="505">
        <v>12000</v>
      </c>
      <c r="L571" s="505">
        <v>12000</v>
      </c>
      <c r="M571" s="505">
        <v>12000</v>
      </c>
      <c r="N571" s="505">
        <v>12000</v>
      </c>
    </row>
    <row r="572" spans="1:14" x14ac:dyDescent="0.25">
      <c r="A572" s="747"/>
      <c r="B572" s="113" t="s">
        <v>1250</v>
      </c>
      <c r="C572" s="68" t="s">
        <v>11</v>
      </c>
      <c r="D572" s="509">
        <f t="shared" si="98"/>
        <v>16000</v>
      </c>
      <c r="F572" s="506">
        <f t="shared" si="99"/>
        <v>8</v>
      </c>
      <c r="G572" s="507">
        <v>16000</v>
      </c>
      <c r="H572" s="507">
        <v>16000</v>
      </c>
      <c r="I572" s="507">
        <v>16000</v>
      </c>
      <c r="J572" s="507">
        <v>16000</v>
      </c>
      <c r="K572" s="507">
        <v>16000</v>
      </c>
      <c r="L572" s="507">
        <v>16000</v>
      </c>
      <c r="M572" s="507">
        <v>16000</v>
      </c>
      <c r="N572" s="507">
        <v>16000</v>
      </c>
    </row>
    <row r="573" spans="1:14" x14ac:dyDescent="0.25">
      <c r="A573" s="747"/>
      <c r="B573" s="242" t="s">
        <v>1251</v>
      </c>
      <c r="C573" s="137" t="s">
        <v>11</v>
      </c>
      <c r="D573" s="510">
        <f t="shared" si="98"/>
        <v>14840</v>
      </c>
      <c r="F573" s="504">
        <f t="shared" si="99"/>
        <v>8</v>
      </c>
      <c r="G573" s="505">
        <v>16000</v>
      </c>
      <c r="H573" s="505">
        <v>16000</v>
      </c>
      <c r="I573" s="505">
        <v>16000</v>
      </c>
      <c r="J573" s="505">
        <v>16000</v>
      </c>
      <c r="K573" s="505">
        <v>15680</v>
      </c>
      <c r="L573" s="505">
        <v>14240</v>
      </c>
      <c r="M573" s="505">
        <v>12800</v>
      </c>
      <c r="N573" s="505">
        <v>12000</v>
      </c>
    </row>
    <row r="574" spans="1:14" x14ac:dyDescent="0.25">
      <c r="A574" s="747"/>
      <c r="B574" s="113" t="s">
        <v>1252</v>
      </c>
      <c r="C574" s="68" t="s">
        <v>11</v>
      </c>
      <c r="D574" s="509">
        <f t="shared" si="98"/>
        <v>21332.5</v>
      </c>
      <c r="F574" s="506">
        <f t="shared" si="99"/>
        <v>8</v>
      </c>
      <c r="G574" s="507">
        <v>23000</v>
      </c>
      <c r="H574" s="507">
        <v>23000</v>
      </c>
      <c r="I574" s="507">
        <v>23000</v>
      </c>
      <c r="J574" s="507">
        <v>23000</v>
      </c>
      <c r="K574" s="507">
        <v>22540</v>
      </c>
      <c r="L574" s="507">
        <v>20470</v>
      </c>
      <c r="M574" s="507">
        <v>18400</v>
      </c>
      <c r="N574" s="507">
        <v>17250</v>
      </c>
    </row>
    <row r="575" spans="1:14" x14ac:dyDescent="0.25">
      <c r="A575" s="747"/>
      <c r="B575" s="242" t="s">
        <v>1253</v>
      </c>
      <c r="C575" s="137" t="s">
        <v>11</v>
      </c>
      <c r="D575" s="510">
        <f t="shared" si="98"/>
        <v>7000</v>
      </c>
      <c r="F575" s="504">
        <f t="shared" si="99"/>
        <v>8</v>
      </c>
      <c r="G575" s="505">
        <v>7000</v>
      </c>
      <c r="H575" s="505">
        <v>7000</v>
      </c>
      <c r="I575" s="505">
        <v>7000</v>
      </c>
      <c r="J575" s="505">
        <v>7000</v>
      </c>
      <c r="K575" s="505">
        <v>7000</v>
      </c>
      <c r="L575" s="505">
        <v>7000</v>
      </c>
      <c r="M575" s="505">
        <v>7000</v>
      </c>
      <c r="N575" s="505">
        <v>7000</v>
      </c>
    </row>
    <row r="576" spans="1:14" x14ac:dyDescent="0.25">
      <c r="A576" s="747"/>
      <c r="B576" s="113" t="s">
        <v>1254</v>
      </c>
      <c r="C576" s="68" t="s">
        <v>11</v>
      </c>
      <c r="D576" s="509">
        <f t="shared" si="98"/>
        <v>12000</v>
      </c>
      <c r="F576" s="506">
        <f t="shared" si="99"/>
        <v>8</v>
      </c>
      <c r="G576" s="507">
        <v>12000</v>
      </c>
      <c r="H576" s="507">
        <v>12000</v>
      </c>
      <c r="I576" s="507">
        <v>12000</v>
      </c>
      <c r="J576" s="507">
        <v>12000</v>
      </c>
      <c r="K576" s="507">
        <v>12000</v>
      </c>
      <c r="L576" s="507">
        <v>12000</v>
      </c>
      <c r="M576" s="507">
        <v>12000</v>
      </c>
      <c r="N576" s="507">
        <v>12000</v>
      </c>
    </row>
    <row r="577" spans="1:14" x14ac:dyDescent="0.25">
      <c r="A577" s="747"/>
      <c r="B577" s="242" t="s">
        <v>1255</v>
      </c>
      <c r="C577" s="137" t="s">
        <v>11</v>
      </c>
      <c r="D577" s="510">
        <f t="shared" si="98"/>
        <v>16000</v>
      </c>
      <c r="F577" s="504">
        <f t="shared" si="99"/>
        <v>8</v>
      </c>
      <c r="G577" s="505">
        <v>16000</v>
      </c>
      <c r="H577" s="505">
        <v>16000</v>
      </c>
      <c r="I577" s="505">
        <v>16000</v>
      </c>
      <c r="J577" s="505">
        <v>16000</v>
      </c>
      <c r="K577" s="505">
        <v>16000</v>
      </c>
      <c r="L577" s="505">
        <v>16000</v>
      </c>
      <c r="M577" s="505">
        <v>16000</v>
      </c>
      <c r="N577" s="505">
        <v>16000</v>
      </c>
    </row>
    <row r="578" spans="1:14" x14ac:dyDescent="0.25">
      <c r="A578" s="747"/>
      <c r="B578" s="113" t="s">
        <v>1256</v>
      </c>
      <c r="C578" s="68" t="s">
        <v>11</v>
      </c>
      <c r="D578" s="509">
        <f t="shared" si="98"/>
        <v>12841.875</v>
      </c>
      <c r="F578" s="506">
        <f t="shared" si="99"/>
        <v>8</v>
      </c>
      <c r="G578" s="507">
        <v>14000</v>
      </c>
      <c r="H578" s="507">
        <v>14000</v>
      </c>
      <c r="I578" s="507">
        <v>14500</v>
      </c>
      <c r="J578" s="507">
        <v>13175</v>
      </c>
      <c r="K578" s="507">
        <v>12900</v>
      </c>
      <c r="L578" s="507">
        <v>12460</v>
      </c>
      <c r="M578" s="507">
        <v>11200</v>
      </c>
      <c r="N578" s="507">
        <v>10500</v>
      </c>
    </row>
    <row r="579" spans="1:14" x14ac:dyDescent="0.25">
      <c r="A579" s="747"/>
      <c r="B579" s="242" t="s">
        <v>1257</v>
      </c>
      <c r="C579" s="137" t="s">
        <v>11</v>
      </c>
      <c r="D579" s="510">
        <f t="shared" si="98"/>
        <v>16374.375</v>
      </c>
      <c r="F579" s="504">
        <f t="shared" si="99"/>
        <v>8</v>
      </c>
      <c r="G579" s="505">
        <v>18000</v>
      </c>
      <c r="H579" s="505">
        <v>18000</v>
      </c>
      <c r="I579" s="505">
        <v>17500</v>
      </c>
      <c r="J579" s="505">
        <v>16675</v>
      </c>
      <c r="K579" s="505">
        <v>16400</v>
      </c>
      <c r="L579" s="505">
        <v>16020</v>
      </c>
      <c r="M579" s="505">
        <v>14400</v>
      </c>
      <c r="N579" s="505">
        <v>14000</v>
      </c>
    </row>
    <row r="580" spans="1:14" x14ac:dyDescent="0.25">
      <c r="A580" s="747"/>
      <c r="B580" s="113" t="s">
        <v>1258</v>
      </c>
      <c r="C580" s="68" t="s">
        <v>11</v>
      </c>
      <c r="D580" s="509">
        <f t="shared" si="98"/>
        <v>6517.7087499999998</v>
      </c>
      <c r="F580" s="506">
        <f t="shared" si="99"/>
        <v>8</v>
      </c>
      <c r="G580" s="507">
        <v>6500</v>
      </c>
      <c r="H580" s="507">
        <v>6950</v>
      </c>
      <c r="I580" s="507">
        <v>6941.67</v>
      </c>
      <c r="J580" s="507">
        <v>6941.67</v>
      </c>
      <c r="K580" s="507">
        <v>6166.67</v>
      </c>
      <c r="L580" s="507">
        <v>6558.33</v>
      </c>
      <c r="M580" s="507">
        <v>6500</v>
      </c>
      <c r="N580" s="507">
        <v>5583.33</v>
      </c>
    </row>
    <row r="581" spans="1:14" x14ac:dyDescent="0.25">
      <c r="A581" s="747"/>
      <c r="B581" s="242" t="s">
        <v>1259</v>
      </c>
      <c r="C581" s="137" t="s">
        <v>11</v>
      </c>
      <c r="D581" s="510">
        <f t="shared" si="98"/>
        <v>11523.51</v>
      </c>
      <c r="F581" s="504">
        <f t="shared" si="99"/>
        <v>8</v>
      </c>
      <c r="G581" s="505">
        <v>11833.33</v>
      </c>
      <c r="H581" s="505">
        <v>12371.43</v>
      </c>
      <c r="I581" s="505">
        <v>12008.33</v>
      </c>
      <c r="J581" s="505">
        <v>12008.33</v>
      </c>
      <c r="K581" s="505">
        <v>11000</v>
      </c>
      <c r="L581" s="505">
        <v>11633.33</v>
      </c>
      <c r="M581" s="505">
        <v>11833.33</v>
      </c>
      <c r="N581" s="505">
        <v>9500</v>
      </c>
    </row>
    <row r="582" spans="1:14" x14ac:dyDescent="0.25">
      <c r="A582" s="747"/>
      <c r="B582" s="113" t="s">
        <v>1260</v>
      </c>
      <c r="C582" s="68" t="s">
        <v>11</v>
      </c>
      <c r="D582" s="509">
        <f t="shared" si="98"/>
        <v>17055.208749999998</v>
      </c>
      <c r="F582" s="506">
        <f t="shared" si="99"/>
        <v>8</v>
      </c>
      <c r="G582" s="507">
        <v>18500</v>
      </c>
      <c r="H582" s="507">
        <v>18200</v>
      </c>
      <c r="I582" s="507">
        <v>16891.669999999998</v>
      </c>
      <c r="J582" s="507">
        <v>16891.669999999998</v>
      </c>
      <c r="K582" s="507">
        <v>16083.33</v>
      </c>
      <c r="L582" s="507">
        <v>17041.669999999998</v>
      </c>
      <c r="M582" s="507">
        <v>18500</v>
      </c>
      <c r="N582" s="507">
        <v>14333.33</v>
      </c>
    </row>
    <row r="583" spans="1:14" x14ac:dyDescent="0.25">
      <c r="A583" s="747"/>
      <c r="B583" s="242" t="s">
        <v>1261</v>
      </c>
      <c r="C583" s="137" t="s">
        <v>11</v>
      </c>
      <c r="D583" s="510">
        <f t="shared" si="98"/>
        <v>16695</v>
      </c>
      <c r="F583" s="504">
        <f t="shared" si="99"/>
        <v>8</v>
      </c>
      <c r="G583" s="505">
        <v>18000</v>
      </c>
      <c r="H583" s="505">
        <v>18000</v>
      </c>
      <c r="I583" s="505">
        <v>18000</v>
      </c>
      <c r="J583" s="505">
        <v>18000</v>
      </c>
      <c r="K583" s="505">
        <v>17640</v>
      </c>
      <c r="L583" s="505">
        <v>16020</v>
      </c>
      <c r="M583" s="505">
        <v>14400</v>
      </c>
      <c r="N583" s="505">
        <v>13500</v>
      </c>
    </row>
    <row r="584" spans="1:14" x14ac:dyDescent="0.25">
      <c r="A584" s="747"/>
      <c r="B584" s="113" t="s">
        <v>1262</v>
      </c>
      <c r="C584" s="68" t="s">
        <v>11</v>
      </c>
      <c r="D584" s="509">
        <f t="shared" si="98"/>
        <v>18550</v>
      </c>
      <c r="F584" s="506">
        <f t="shared" si="99"/>
        <v>8</v>
      </c>
      <c r="G584" s="507">
        <v>20000</v>
      </c>
      <c r="H584" s="507">
        <v>20000</v>
      </c>
      <c r="I584" s="507">
        <v>20000</v>
      </c>
      <c r="J584" s="507">
        <v>20000</v>
      </c>
      <c r="K584" s="507">
        <v>19600</v>
      </c>
      <c r="L584" s="507">
        <v>17800</v>
      </c>
      <c r="M584" s="507">
        <v>16000</v>
      </c>
      <c r="N584" s="507">
        <v>15000</v>
      </c>
    </row>
    <row r="585" spans="1:14" x14ac:dyDescent="0.25">
      <c r="A585" s="747"/>
      <c r="B585" s="267" t="s">
        <v>1263</v>
      </c>
      <c r="C585" s="137" t="s">
        <v>581</v>
      </c>
      <c r="D585" s="510">
        <f t="shared" si="98"/>
        <v>6500</v>
      </c>
      <c r="F585" s="504">
        <f t="shared" si="99"/>
        <v>8</v>
      </c>
      <c r="G585" s="505">
        <v>6500</v>
      </c>
      <c r="H585" s="505">
        <v>6500</v>
      </c>
      <c r="I585" s="505">
        <v>6500</v>
      </c>
      <c r="J585" s="505">
        <v>6500</v>
      </c>
      <c r="K585" s="505">
        <v>6500</v>
      </c>
      <c r="L585" s="505">
        <v>6500</v>
      </c>
      <c r="M585" s="505">
        <v>6500</v>
      </c>
      <c r="N585" s="505">
        <v>6500</v>
      </c>
    </row>
    <row r="586" spans="1:14" x14ac:dyDescent="0.25">
      <c r="A586" s="747"/>
      <c r="B586" s="268" t="s">
        <v>1264</v>
      </c>
      <c r="C586" s="68" t="s">
        <v>582</v>
      </c>
      <c r="D586" s="509">
        <f t="shared" si="98"/>
        <v>9333.33</v>
      </c>
      <c r="F586" s="506">
        <f t="shared" si="99"/>
        <v>8</v>
      </c>
      <c r="G586" s="507">
        <v>9333.33</v>
      </c>
      <c r="H586" s="507">
        <v>9333.33</v>
      </c>
      <c r="I586" s="507">
        <v>9333.33</v>
      </c>
      <c r="J586" s="507">
        <v>9333.33</v>
      </c>
      <c r="K586" s="507">
        <v>9333.33</v>
      </c>
      <c r="L586" s="507">
        <v>9333.33</v>
      </c>
      <c r="M586" s="507">
        <v>9333.33</v>
      </c>
      <c r="N586" s="507">
        <v>9333.33</v>
      </c>
    </row>
    <row r="587" spans="1:14" x14ac:dyDescent="0.25">
      <c r="A587" s="747"/>
      <c r="B587" s="267" t="s">
        <v>1265</v>
      </c>
      <c r="C587" s="137" t="s">
        <v>583</v>
      </c>
      <c r="D587" s="510">
        <f t="shared" si="98"/>
        <v>12500</v>
      </c>
      <c r="F587" s="504">
        <f t="shared" si="99"/>
        <v>8</v>
      </c>
      <c r="G587" s="505">
        <v>12500</v>
      </c>
      <c r="H587" s="505">
        <v>12500</v>
      </c>
      <c r="I587" s="505">
        <v>12500</v>
      </c>
      <c r="J587" s="505">
        <v>12500</v>
      </c>
      <c r="K587" s="505">
        <v>12500</v>
      </c>
      <c r="L587" s="505">
        <v>12500</v>
      </c>
      <c r="M587" s="505">
        <v>12500</v>
      </c>
      <c r="N587" s="505">
        <v>12500</v>
      </c>
    </row>
    <row r="588" spans="1:14" x14ac:dyDescent="0.25">
      <c r="A588" s="747"/>
      <c r="B588" s="268" t="s">
        <v>1266</v>
      </c>
      <c r="C588" s="68" t="s">
        <v>583</v>
      </c>
      <c r="D588" s="509">
        <f t="shared" si="98"/>
        <v>12182.5</v>
      </c>
      <c r="F588" s="506">
        <f t="shared" si="99"/>
        <v>8</v>
      </c>
      <c r="G588" s="507">
        <v>13000</v>
      </c>
      <c r="H588" s="507">
        <v>13000</v>
      </c>
      <c r="I588" s="507">
        <v>13500</v>
      </c>
      <c r="J588" s="507">
        <v>13500</v>
      </c>
      <c r="K588" s="507">
        <v>12740</v>
      </c>
      <c r="L588" s="507">
        <v>11570</v>
      </c>
      <c r="M588" s="507">
        <v>10400</v>
      </c>
      <c r="N588" s="507">
        <v>9750</v>
      </c>
    </row>
    <row r="589" spans="1:14" x14ac:dyDescent="0.25">
      <c r="A589" s="747"/>
      <c r="B589" s="267" t="s">
        <v>1267</v>
      </c>
      <c r="C589" s="137" t="s">
        <v>11</v>
      </c>
      <c r="D589" s="510">
        <f t="shared" si="98"/>
        <v>14614.285714285714</v>
      </c>
      <c r="F589" s="504">
        <f t="shared" si="99"/>
        <v>7</v>
      </c>
      <c r="G589" s="505" t="s">
        <v>93</v>
      </c>
      <c r="H589" s="505">
        <v>15000</v>
      </c>
      <c r="I589" s="505">
        <v>18000</v>
      </c>
      <c r="J589" s="505">
        <v>18000</v>
      </c>
      <c r="K589" s="505">
        <v>14700</v>
      </c>
      <c r="L589" s="505">
        <v>13350</v>
      </c>
      <c r="M589" s="505">
        <v>12000</v>
      </c>
      <c r="N589" s="505">
        <v>11250</v>
      </c>
    </row>
    <row r="590" spans="1:14" x14ac:dyDescent="0.25">
      <c r="A590" s="747"/>
      <c r="B590" s="113" t="s">
        <v>1268</v>
      </c>
      <c r="C590" s="68" t="s">
        <v>11</v>
      </c>
      <c r="D590" s="509">
        <f t="shared" si="98"/>
        <v>6333.3300000000008</v>
      </c>
      <c r="F590" s="506">
        <f t="shared" si="99"/>
        <v>8</v>
      </c>
      <c r="G590" s="507">
        <v>6333.33</v>
      </c>
      <c r="H590" s="507">
        <v>6333.33</v>
      </c>
      <c r="I590" s="507">
        <v>6333.33</v>
      </c>
      <c r="J590" s="507">
        <v>6333.33</v>
      </c>
      <c r="K590" s="507">
        <v>6333.33</v>
      </c>
      <c r="L590" s="507">
        <v>6333.33</v>
      </c>
      <c r="M590" s="507">
        <v>6333.33</v>
      </c>
      <c r="N590" s="507">
        <v>6333.33</v>
      </c>
    </row>
    <row r="591" spans="1:14" x14ac:dyDescent="0.25">
      <c r="A591" s="747"/>
      <c r="B591" s="242" t="s">
        <v>1269</v>
      </c>
      <c r="C591" s="137" t="s">
        <v>11</v>
      </c>
      <c r="D591" s="510">
        <f t="shared" si="98"/>
        <v>9500</v>
      </c>
      <c r="F591" s="504">
        <f t="shared" si="99"/>
        <v>8</v>
      </c>
      <c r="G591" s="505">
        <v>9500</v>
      </c>
      <c r="H591" s="505">
        <v>9500</v>
      </c>
      <c r="I591" s="505">
        <v>9500</v>
      </c>
      <c r="J591" s="505">
        <v>9500</v>
      </c>
      <c r="K591" s="505">
        <v>9500</v>
      </c>
      <c r="L591" s="505">
        <v>9500</v>
      </c>
      <c r="M591" s="505">
        <v>9500</v>
      </c>
      <c r="N591" s="505">
        <v>9500</v>
      </c>
    </row>
    <row r="592" spans="1:14" x14ac:dyDescent="0.25">
      <c r="A592" s="747"/>
      <c r="B592" s="113" t="s">
        <v>1270</v>
      </c>
      <c r="C592" s="68" t="s">
        <v>11</v>
      </c>
      <c r="D592" s="509">
        <f t="shared" si="98"/>
        <v>13000</v>
      </c>
      <c r="F592" s="506">
        <f t="shared" si="99"/>
        <v>8</v>
      </c>
      <c r="G592" s="507">
        <v>13000</v>
      </c>
      <c r="H592" s="507">
        <v>13000</v>
      </c>
      <c r="I592" s="507">
        <v>13000</v>
      </c>
      <c r="J592" s="507">
        <v>13000</v>
      </c>
      <c r="K592" s="507">
        <v>13000</v>
      </c>
      <c r="L592" s="507">
        <v>13000</v>
      </c>
      <c r="M592" s="507">
        <v>13000</v>
      </c>
      <c r="N592" s="507">
        <v>13000</v>
      </c>
    </row>
    <row r="593" spans="1:14" x14ac:dyDescent="0.25">
      <c r="A593" s="747"/>
      <c r="B593" s="242" t="s">
        <v>1271</v>
      </c>
      <c r="C593" s="137" t="s">
        <v>11</v>
      </c>
      <c r="D593" s="510">
        <f t="shared" si="98"/>
        <v>12872.028571428571</v>
      </c>
      <c r="F593" s="504">
        <f t="shared" si="99"/>
        <v>7</v>
      </c>
      <c r="G593" s="505" t="s">
        <v>93</v>
      </c>
      <c r="H593" s="505">
        <v>14755</v>
      </c>
      <c r="I593" s="505">
        <v>13000</v>
      </c>
      <c r="J593" s="505">
        <v>12710</v>
      </c>
      <c r="K593" s="505">
        <v>13641</v>
      </c>
      <c r="L593" s="505">
        <v>13131.95</v>
      </c>
      <c r="M593" s="505">
        <v>11800</v>
      </c>
      <c r="N593" s="505">
        <v>11066.25</v>
      </c>
    </row>
    <row r="594" spans="1:14" x14ac:dyDescent="0.25">
      <c r="A594" s="747"/>
      <c r="B594" s="113" t="s">
        <v>1272</v>
      </c>
      <c r="C594" s="68" t="s">
        <v>11</v>
      </c>
      <c r="D594" s="509">
        <f t="shared" si="98"/>
        <v>15999.028571428571</v>
      </c>
      <c r="F594" s="506">
        <f t="shared" si="99"/>
        <v>7</v>
      </c>
      <c r="G594" s="507" t="s">
        <v>93</v>
      </c>
      <c r="H594" s="507">
        <v>18255</v>
      </c>
      <c r="I594" s="507">
        <v>16000</v>
      </c>
      <c r="J594" s="507">
        <v>15700</v>
      </c>
      <c r="K594" s="507">
        <v>17500</v>
      </c>
      <c r="L594" s="507">
        <v>16246.95</v>
      </c>
      <c r="M594" s="507">
        <v>14600</v>
      </c>
      <c r="N594" s="507">
        <v>13691.25</v>
      </c>
    </row>
    <row r="595" spans="1:14" x14ac:dyDescent="0.25">
      <c r="A595" s="747"/>
      <c r="B595" s="242" t="s">
        <v>1273</v>
      </c>
      <c r="C595" s="137" t="s">
        <v>11</v>
      </c>
      <c r="D595" s="510">
        <f t="shared" ref="D595:D658" si="100">AVERAGE(G595:N595)</f>
        <v>6500</v>
      </c>
      <c r="F595" s="504">
        <f t="shared" si="99"/>
        <v>8</v>
      </c>
      <c r="G595" s="505">
        <v>6500</v>
      </c>
      <c r="H595" s="505">
        <v>6500</v>
      </c>
      <c r="I595" s="505">
        <v>6500</v>
      </c>
      <c r="J595" s="505">
        <v>6500</v>
      </c>
      <c r="K595" s="505">
        <v>6500</v>
      </c>
      <c r="L595" s="505">
        <v>6500</v>
      </c>
      <c r="M595" s="505">
        <v>6500</v>
      </c>
      <c r="N595" s="505">
        <v>6500</v>
      </c>
    </row>
    <row r="596" spans="1:14" x14ac:dyDescent="0.25">
      <c r="A596" s="747"/>
      <c r="B596" s="113" t="s">
        <v>1274</v>
      </c>
      <c r="C596" s="68" t="s">
        <v>11</v>
      </c>
      <c r="D596" s="509">
        <f t="shared" si="100"/>
        <v>8500</v>
      </c>
      <c r="F596" s="506">
        <f t="shared" si="99"/>
        <v>8</v>
      </c>
      <c r="G596" s="507">
        <v>8500</v>
      </c>
      <c r="H596" s="507">
        <v>8500</v>
      </c>
      <c r="I596" s="507">
        <v>8500</v>
      </c>
      <c r="J596" s="507">
        <v>8500</v>
      </c>
      <c r="K596" s="507">
        <v>8500</v>
      </c>
      <c r="L596" s="507">
        <v>8500</v>
      </c>
      <c r="M596" s="507">
        <v>8500</v>
      </c>
      <c r="N596" s="507">
        <v>8500</v>
      </c>
    </row>
    <row r="597" spans="1:14" x14ac:dyDescent="0.25">
      <c r="A597" s="747"/>
      <c r="B597" s="242" t="s">
        <v>1275</v>
      </c>
      <c r="C597" s="137" t="s">
        <v>11</v>
      </c>
      <c r="D597" s="510">
        <f t="shared" si="100"/>
        <v>12500</v>
      </c>
      <c r="F597" s="504">
        <f t="shared" si="99"/>
        <v>8</v>
      </c>
      <c r="G597" s="505">
        <v>12500</v>
      </c>
      <c r="H597" s="505">
        <v>12500</v>
      </c>
      <c r="I597" s="505">
        <v>12500</v>
      </c>
      <c r="J597" s="505">
        <v>12500</v>
      </c>
      <c r="K597" s="505">
        <v>12500</v>
      </c>
      <c r="L597" s="505">
        <v>12500</v>
      </c>
      <c r="M597" s="505">
        <v>12500</v>
      </c>
      <c r="N597" s="505">
        <v>12500</v>
      </c>
    </row>
    <row r="598" spans="1:14" x14ac:dyDescent="0.25">
      <c r="A598" s="747"/>
      <c r="B598" s="113" t="s">
        <v>1276</v>
      </c>
      <c r="C598" s="68" t="s">
        <v>11</v>
      </c>
      <c r="D598" s="509">
        <f t="shared" si="100"/>
        <v>10885.714285714286</v>
      </c>
      <c r="F598" s="506">
        <f t="shared" ref="F598:F661" si="101">COUNT(G598:N598)</f>
        <v>7</v>
      </c>
      <c r="G598" s="507" t="s">
        <v>93</v>
      </c>
      <c r="H598" s="507">
        <v>10000</v>
      </c>
      <c r="I598" s="507">
        <v>16000</v>
      </c>
      <c r="J598" s="507">
        <v>16000</v>
      </c>
      <c r="K598" s="507">
        <v>9800</v>
      </c>
      <c r="L598" s="507">
        <v>8900</v>
      </c>
      <c r="M598" s="507">
        <v>8000</v>
      </c>
      <c r="N598" s="507">
        <v>7500</v>
      </c>
    </row>
    <row r="599" spans="1:14" x14ac:dyDescent="0.25">
      <c r="A599" s="747"/>
      <c r="B599" s="242" t="s">
        <v>1277</v>
      </c>
      <c r="C599" s="137" t="s">
        <v>11</v>
      </c>
      <c r="D599" s="510">
        <f t="shared" si="100"/>
        <v>13646.857142857143</v>
      </c>
      <c r="F599" s="504">
        <f t="shared" si="101"/>
        <v>7</v>
      </c>
      <c r="G599" s="505" t="s">
        <v>93</v>
      </c>
      <c r="H599" s="505">
        <v>13000</v>
      </c>
      <c r="I599" s="505">
        <v>19034</v>
      </c>
      <c r="J599" s="505">
        <v>19034</v>
      </c>
      <c r="K599" s="505">
        <v>12740</v>
      </c>
      <c r="L599" s="505">
        <v>11570</v>
      </c>
      <c r="M599" s="505">
        <v>10400</v>
      </c>
      <c r="N599" s="505">
        <v>9750</v>
      </c>
    </row>
    <row r="600" spans="1:14" x14ac:dyDescent="0.25">
      <c r="A600" s="747"/>
      <c r="B600" s="113" t="s">
        <v>1278</v>
      </c>
      <c r="C600" s="68" t="s">
        <v>11</v>
      </c>
      <c r="D600" s="509">
        <f t="shared" si="100"/>
        <v>6500</v>
      </c>
      <c r="F600" s="506">
        <f t="shared" si="101"/>
        <v>8</v>
      </c>
      <c r="G600" s="507">
        <v>6500</v>
      </c>
      <c r="H600" s="507">
        <v>6500</v>
      </c>
      <c r="I600" s="507">
        <v>6500</v>
      </c>
      <c r="J600" s="507">
        <v>6500</v>
      </c>
      <c r="K600" s="507">
        <v>6500</v>
      </c>
      <c r="L600" s="507">
        <v>6500</v>
      </c>
      <c r="M600" s="507">
        <v>6500</v>
      </c>
      <c r="N600" s="507">
        <v>6500</v>
      </c>
    </row>
    <row r="601" spans="1:14" x14ac:dyDescent="0.25">
      <c r="A601" s="747"/>
      <c r="B601" s="242" t="s">
        <v>1279</v>
      </c>
      <c r="C601" s="137" t="s">
        <v>11</v>
      </c>
      <c r="D601" s="510">
        <f t="shared" si="100"/>
        <v>9333.33</v>
      </c>
      <c r="F601" s="504">
        <f t="shared" si="101"/>
        <v>8</v>
      </c>
      <c r="G601" s="505">
        <v>9333.33</v>
      </c>
      <c r="H601" s="505">
        <v>9333.33</v>
      </c>
      <c r="I601" s="505">
        <v>9333.33</v>
      </c>
      <c r="J601" s="505">
        <v>9333.33</v>
      </c>
      <c r="K601" s="505">
        <v>9333.33</v>
      </c>
      <c r="L601" s="505">
        <v>9333.33</v>
      </c>
      <c r="M601" s="505">
        <v>9333.33</v>
      </c>
      <c r="N601" s="505">
        <v>9333.33</v>
      </c>
    </row>
    <row r="602" spans="1:14" x14ac:dyDescent="0.25">
      <c r="A602" s="747"/>
      <c r="B602" s="113" t="s">
        <v>1280</v>
      </c>
      <c r="C602" s="68" t="s">
        <v>11</v>
      </c>
      <c r="D602" s="509">
        <f t="shared" si="100"/>
        <v>12833.33</v>
      </c>
      <c r="F602" s="506">
        <f t="shared" si="101"/>
        <v>8</v>
      </c>
      <c r="G602" s="507">
        <v>12833.33</v>
      </c>
      <c r="H602" s="507">
        <v>12833.33</v>
      </c>
      <c r="I602" s="507">
        <v>12833.33</v>
      </c>
      <c r="J602" s="507">
        <v>12833.33</v>
      </c>
      <c r="K602" s="507">
        <v>12833.33</v>
      </c>
      <c r="L602" s="507">
        <v>12833.33</v>
      </c>
      <c r="M602" s="507">
        <v>12833.33</v>
      </c>
      <c r="N602" s="507">
        <v>12833.33</v>
      </c>
    </row>
    <row r="603" spans="1:14" x14ac:dyDescent="0.25">
      <c r="A603" s="747"/>
      <c r="B603" s="242" t="s">
        <v>1281</v>
      </c>
      <c r="C603" s="137" t="s">
        <v>11</v>
      </c>
      <c r="D603" s="510">
        <f t="shared" si="100"/>
        <v>12663.9375</v>
      </c>
      <c r="F603" s="504">
        <f t="shared" si="101"/>
        <v>8</v>
      </c>
      <c r="G603" s="505">
        <v>13654</v>
      </c>
      <c r="H603" s="505">
        <v>13654</v>
      </c>
      <c r="I603" s="505">
        <v>13654</v>
      </c>
      <c r="J603" s="505">
        <v>13654</v>
      </c>
      <c r="K603" s="505">
        <v>13380</v>
      </c>
      <c r="L603" s="505">
        <v>12152</v>
      </c>
      <c r="M603" s="505">
        <v>10923</v>
      </c>
      <c r="N603" s="505">
        <v>10240.5</v>
      </c>
    </row>
    <row r="604" spans="1:14" x14ac:dyDescent="0.25">
      <c r="A604" s="747"/>
      <c r="B604" s="113" t="s">
        <v>1282</v>
      </c>
      <c r="C604" s="68" t="s">
        <v>11</v>
      </c>
      <c r="D604" s="509">
        <f t="shared" si="100"/>
        <v>17194.78125</v>
      </c>
      <c r="F604" s="506">
        <f t="shared" si="101"/>
        <v>8</v>
      </c>
      <c r="G604" s="507">
        <v>18539</v>
      </c>
      <c r="H604" s="507">
        <v>18539</v>
      </c>
      <c r="I604" s="507">
        <v>18539</v>
      </c>
      <c r="J604" s="507">
        <v>18539</v>
      </c>
      <c r="K604" s="507">
        <v>18168</v>
      </c>
      <c r="L604" s="507">
        <v>16499</v>
      </c>
      <c r="M604" s="507">
        <v>14831</v>
      </c>
      <c r="N604" s="507">
        <v>13904.25</v>
      </c>
    </row>
    <row r="605" spans="1:14" x14ac:dyDescent="0.25">
      <c r="A605" s="747"/>
      <c r="B605" s="242" t="s">
        <v>1283</v>
      </c>
      <c r="C605" s="137" t="s">
        <v>11</v>
      </c>
      <c r="D605" s="510">
        <f t="shared" si="100"/>
        <v>6500</v>
      </c>
      <c r="F605" s="504">
        <f t="shared" si="101"/>
        <v>8</v>
      </c>
      <c r="G605" s="505">
        <v>6500</v>
      </c>
      <c r="H605" s="505">
        <v>6500</v>
      </c>
      <c r="I605" s="505">
        <v>6500</v>
      </c>
      <c r="J605" s="505">
        <v>6500</v>
      </c>
      <c r="K605" s="505">
        <v>6500</v>
      </c>
      <c r="L605" s="505">
        <v>6500</v>
      </c>
      <c r="M605" s="505">
        <v>6500</v>
      </c>
      <c r="N605" s="505">
        <v>6500</v>
      </c>
    </row>
    <row r="606" spans="1:14" x14ac:dyDescent="0.25">
      <c r="A606" s="747"/>
      <c r="B606" s="113" t="s">
        <v>1284</v>
      </c>
      <c r="C606" s="68" t="s">
        <v>11</v>
      </c>
      <c r="D606" s="509">
        <f t="shared" si="100"/>
        <v>9000</v>
      </c>
      <c r="F606" s="506">
        <f t="shared" si="101"/>
        <v>8</v>
      </c>
      <c r="G606" s="507">
        <v>9000</v>
      </c>
      <c r="H606" s="507">
        <v>9000</v>
      </c>
      <c r="I606" s="507">
        <v>9000</v>
      </c>
      <c r="J606" s="507">
        <v>9000</v>
      </c>
      <c r="K606" s="507">
        <v>9000</v>
      </c>
      <c r="L606" s="507">
        <v>9000</v>
      </c>
      <c r="M606" s="507">
        <v>9000</v>
      </c>
      <c r="N606" s="507">
        <v>9000</v>
      </c>
    </row>
    <row r="607" spans="1:14" x14ac:dyDescent="0.25">
      <c r="A607" s="747"/>
      <c r="B607" s="242" t="s">
        <v>1285</v>
      </c>
      <c r="C607" s="137" t="s">
        <v>11</v>
      </c>
      <c r="D607" s="510">
        <f t="shared" si="100"/>
        <v>12833.33</v>
      </c>
      <c r="F607" s="504">
        <f t="shared" si="101"/>
        <v>8</v>
      </c>
      <c r="G607" s="505">
        <v>12833.33</v>
      </c>
      <c r="H607" s="505">
        <v>12833.33</v>
      </c>
      <c r="I607" s="505">
        <v>12833.33</v>
      </c>
      <c r="J607" s="505">
        <v>12833.33</v>
      </c>
      <c r="K607" s="505">
        <v>12833.33</v>
      </c>
      <c r="L607" s="505">
        <v>12833.33</v>
      </c>
      <c r="M607" s="505">
        <v>12833.33</v>
      </c>
      <c r="N607" s="505">
        <v>12833.33</v>
      </c>
    </row>
    <row r="608" spans="1:14" x14ac:dyDescent="0.25">
      <c r="A608" s="747"/>
      <c r="B608" s="113" t="s">
        <v>1286</v>
      </c>
      <c r="C608" s="68" t="s">
        <v>11</v>
      </c>
      <c r="D608" s="509">
        <f t="shared" si="100"/>
        <v>7673.25</v>
      </c>
      <c r="F608" s="506">
        <f t="shared" si="101"/>
        <v>8</v>
      </c>
      <c r="G608" s="507">
        <v>8300</v>
      </c>
      <c r="H608" s="507">
        <v>8300</v>
      </c>
      <c r="I608" s="507">
        <v>8200</v>
      </c>
      <c r="J608" s="507">
        <v>8200</v>
      </c>
      <c r="K608" s="507">
        <v>8134</v>
      </c>
      <c r="L608" s="507">
        <v>7387</v>
      </c>
      <c r="M608" s="507">
        <v>6640</v>
      </c>
      <c r="N608" s="507">
        <v>6225</v>
      </c>
    </row>
    <row r="609" spans="1:14" x14ac:dyDescent="0.25">
      <c r="A609" s="747"/>
      <c r="B609" s="242" t="s">
        <v>1287</v>
      </c>
      <c r="C609" s="137" t="s">
        <v>11</v>
      </c>
      <c r="D609" s="510">
        <f t="shared" si="100"/>
        <v>11005</v>
      </c>
      <c r="F609" s="504">
        <f t="shared" si="101"/>
        <v>8</v>
      </c>
      <c r="G609" s="505">
        <v>12000</v>
      </c>
      <c r="H609" s="505">
        <v>12000</v>
      </c>
      <c r="I609" s="505">
        <v>11500</v>
      </c>
      <c r="J609" s="505">
        <v>11500</v>
      </c>
      <c r="K609" s="505">
        <v>11760</v>
      </c>
      <c r="L609" s="505">
        <v>10680</v>
      </c>
      <c r="M609" s="505">
        <v>9600</v>
      </c>
      <c r="N609" s="505">
        <v>9000</v>
      </c>
    </row>
    <row r="610" spans="1:14" x14ac:dyDescent="0.25">
      <c r="A610" s="747"/>
      <c r="B610" s="113" t="s">
        <v>1288</v>
      </c>
      <c r="C610" s="68" t="s">
        <v>11</v>
      </c>
      <c r="D610" s="509">
        <f t="shared" si="100"/>
        <v>6040.1012500000006</v>
      </c>
      <c r="F610" s="506">
        <f t="shared" si="101"/>
        <v>8</v>
      </c>
      <c r="G610" s="507">
        <v>7337.5</v>
      </c>
      <c r="H610" s="507">
        <v>7383.33</v>
      </c>
      <c r="I610" s="507">
        <v>7383.33</v>
      </c>
      <c r="J610" s="507">
        <v>7383.33</v>
      </c>
      <c r="K610" s="507">
        <v>5833.33</v>
      </c>
      <c r="L610" s="507">
        <v>4333.33</v>
      </c>
      <c r="M610" s="507">
        <v>4333.33</v>
      </c>
      <c r="N610" s="507">
        <v>4333.33</v>
      </c>
    </row>
    <row r="611" spans="1:14" x14ac:dyDescent="0.25">
      <c r="A611" s="747"/>
      <c r="B611" s="242" t="s">
        <v>1289</v>
      </c>
      <c r="C611" s="137" t="s">
        <v>11</v>
      </c>
      <c r="D611" s="510">
        <f t="shared" si="100"/>
        <v>9816.6662500000002</v>
      </c>
      <c r="F611" s="504">
        <f t="shared" si="101"/>
        <v>8</v>
      </c>
      <c r="G611" s="505">
        <v>10666.67</v>
      </c>
      <c r="H611" s="505">
        <v>12233.33</v>
      </c>
      <c r="I611" s="505">
        <v>12233.33</v>
      </c>
      <c r="J611" s="505">
        <v>12233.33</v>
      </c>
      <c r="K611" s="505">
        <v>10000</v>
      </c>
      <c r="L611" s="505">
        <v>8500</v>
      </c>
      <c r="M611" s="505">
        <v>7000</v>
      </c>
      <c r="N611" s="505">
        <v>5666.67</v>
      </c>
    </row>
    <row r="612" spans="1:14" x14ac:dyDescent="0.25">
      <c r="A612" s="747"/>
      <c r="B612" s="113" t="s">
        <v>1290</v>
      </c>
      <c r="C612" s="68" t="s">
        <v>11</v>
      </c>
      <c r="D612" s="509">
        <f t="shared" si="100"/>
        <v>12895.8325</v>
      </c>
      <c r="F612" s="506">
        <f t="shared" si="101"/>
        <v>8</v>
      </c>
      <c r="G612" s="507">
        <v>14333.33</v>
      </c>
      <c r="H612" s="507">
        <v>16283.33</v>
      </c>
      <c r="I612" s="507">
        <v>15266.67</v>
      </c>
      <c r="J612" s="507">
        <v>15283.33</v>
      </c>
      <c r="K612" s="507">
        <v>13333.33</v>
      </c>
      <c r="L612" s="507">
        <v>11666.67</v>
      </c>
      <c r="M612" s="507">
        <v>9333.33</v>
      </c>
      <c r="N612" s="507">
        <v>7666.67</v>
      </c>
    </row>
    <row r="613" spans="1:14" x14ac:dyDescent="0.25">
      <c r="A613" s="747"/>
      <c r="B613" s="242" t="s">
        <v>1291</v>
      </c>
      <c r="C613" s="137" t="s">
        <v>11</v>
      </c>
      <c r="D613" s="510">
        <f t="shared" si="100"/>
        <v>12081.375</v>
      </c>
      <c r="F613" s="504">
        <f t="shared" si="101"/>
        <v>8</v>
      </c>
      <c r="G613" s="505">
        <v>13700</v>
      </c>
      <c r="H613" s="505">
        <v>13700</v>
      </c>
      <c r="I613" s="505">
        <v>12800</v>
      </c>
      <c r="J613" s="505">
        <v>11050</v>
      </c>
      <c r="K613" s="505">
        <v>13426</v>
      </c>
      <c r="L613" s="505">
        <v>10960</v>
      </c>
      <c r="M613" s="505">
        <v>10740</v>
      </c>
      <c r="N613" s="505">
        <v>10275</v>
      </c>
    </row>
    <row r="614" spans="1:14" x14ac:dyDescent="0.25">
      <c r="A614" s="747"/>
      <c r="B614" s="113" t="s">
        <v>1292</v>
      </c>
      <c r="C614" s="68" t="s">
        <v>11</v>
      </c>
      <c r="D614" s="509">
        <f t="shared" si="100"/>
        <v>15237.5</v>
      </c>
      <c r="F614" s="506">
        <f t="shared" si="101"/>
        <v>8</v>
      </c>
      <c r="G614" s="507">
        <v>17200</v>
      </c>
      <c r="H614" s="507">
        <v>17200</v>
      </c>
      <c r="I614" s="507">
        <v>16000</v>
      </c>
      <c r="J614" s="507">
        <v>14500</v>
      </c>
      <c r="K614" s="507">
        <v>16856</v>
      </c>
      <c r="L614" s="507">
        <v>13760</v>
      </c>
      <c r="M614" s="507">
        <v>13484</v>
      </c>
      <c r="N614" s="507">
        <v>12900</v>
      </c>
    </row>
    <row r="615" spans="1:14" x14ac:dyDescent="0.25">
      <c r="A615" s="747"/>
      <c r="B615" s="242" t="s">
        <v>1293</v>
      </c>
      <c r="C615" s="137" t="s">
        <v>11</v>
      </c>
      <c r="D615" s="510">
        <f t="shared" si="100"/>
        <v>8313.4375</v>
      </c>
      <c r="F615" s="504">
        <f t="shared" si="101"/>
        <v>8</v>
      </c>
      <c r="G615" s="505">
        <v>7007.5</v>
      </c>
      <c r="H615" s="505">
        <v>8500</v>
      </c>
      <c r="I615" s="505">
        <v>8500</v>
      </c>
      <c r="J615" s="505">
        <v>8500</v>
      </c>
      <c r="K615" s="505">
        <v>8500</v>
      </c>
      <c r="L615" s="505">
        <v>8500</v>
      </c>
      <c r="M615" s="505">
        <v>8500</v>
      </c>
      <c r="N615" s="505">
        <v>8500</v>
      </c>
    </row>
    <row r="616" spans="1:14" x14ac:dyDescent="0.25">
      <c r="A616" s="747"/>
      <c r="B616" s="113" t="s">
        <v>1294</v>
      </c>
      <c r="C616" s="68" t="s">
        <v>11</v>
      </c>
      <c r="D616" s="509">
        <f t="shared" si="100"/>
        <v>9796.8512500000015</v>
      </c>
      <c r="F616" s="506">
        <f t="shared" si="101"/>
        <v>8</v>
      </c>
      <c r="G616" s="507">
        <v>8631.5</v>
      </c>
      <c r="H616" s="507">
        <v>9963.33</v>
      </c>
      <c r="I616" s="507">
        <v>9963.33</v>
      </c>
      <c r="J616" s="507">
        <v>9963.33</v>
      </c>
      <c r="K616" s="507">
        <v>9963.33</v>
      </c>
      <c r="L616" s="507">
        <v>9963.33</v>
      </c>
      <c r="M616" s="507">
        <v>9963.33</v>
      </c>
      <c r="N616" s="507">
        <v>9963.33</v>
      </c>
    </row>
    <row r="617" spans="1:14" x14ac:dyDescent="0.25">
      <c r="A617" s="747"/>
      <c r="B617" s="242" t="s">
        <v>1295</v>
      </c>
      <c r="C617" s="137" t="s">
        <v>11</v>
      </c>
      <c r="D617" s="510">
        <f t="shared" si="100"/>
        <v>11551.538750000002</v>
      </c>
      <c r="F617" s="504">
        <f t="shared" si="101"/>
        <v>8</v>
      </c>
      <c r="G617" s="505">
        <v>10979</v>
      </c>
      <c r="H617" s="505">
        <v>11633.33</v>
      </c>
      <c r="I617" s="505">
        <v>11633.33</v>
      </c>
      <c r="J617" s="505">
        <v>11633.33</v>
      </c>
      <c r="K617" s="505">
        <v>11633.33</v>
      </c>
      <c r="L617" s="505">
        <v>11633.33</v>
      </c>
      <c r="M617" s="505">
        <v>11633.33</v>
      </c>
      <c r="N617" s="505">
        <v>11633.33</v>
      </c>
    </row>
    <row r="618" spans="1:14" x14ac:dyDescent="0.25">
      <c r="A618" s="747"/>
      <c r="B618" s="113" t="s">
        <v>1296</v>
      </c>
      <c r="C618" s="68" t="s">
        <v>11</v>
      </c>
      <c r="D618" s="509">
        <f t="shared" si="100"/>
        <v>12211.018749999999</v>
      </c>
      <c r="F618" s="506">
        <f t="shared" si="101"/>
        <v>8</v>
      </c>
      <c r="G618" s="507">
        <v>13095</v>
      </c>
      <c r="H618" s="507">
        <v>13095</v>
      </c>
      <c r="I618" s="507">
        <v>13095</v>
      </c>
      <c r="J618" s="507">
        <v>13095</v>
      </c>
      <c r="K618" s="507">
        <v>13356.9</v>
      </c>
      <c r="L618" s="507">
        <v>11654</v>
      </c>
      <c r="M618" s="507">
        <v>10476</v>
      </c>
      <c r="N618" s="507">
        <v>9821.25</v>
      </c>
    </row>
    <row r="619" spans="1:14" x14ac:dyDescent="0.25">
      <c r="A619" s="747"/>
      <c r="B619" s="242" t="s">
        <v>1297</v>
      </c>
      <c r="C619" s="137" t="s">
        <v>11</v>
      </c>
      <c r="D619" s="510">
        <f t="shared" si="100"/>
        <v>14501.40625</v>
      </c>
      <c r="F619" s="504">
        <f t="shared" si="101"/>
        <v>8</v>
      </c>
      <c r="G619" s="505">
        <v>15635</v>
      </c>
      <c r="H619" s="505">
        <v>15635</v>
      </c>
      <c r="I619" s="505">
        <v>15635</v>
      </c>
      <c r="J619" s="505">
        <v>15635</v>
      </c>
      <c r="K619" s="505">
        <v>15322</v>
      </c>
      <c r="L619" s="505">
        <v>13915</v>
      </c>
      <c r="M619" s="505">
        <v>12508</v>
      </c>
      <c r="N619" s="505">
        <v>11726.25</v>
      </c>
    </row>
    <row r="620" spans="1:14" x14ac:dyDescent="0.25">
      <c r="A620" s="747"/>
      <c r="B620" s="113" t="s">
        <v>1298</v>
      </c>
      <c r="C620" s="68" t="s">
        <v>11</v>
      </c>
      <c r="D620" s="509">
        <f t="shared" si="100"/>
        <v>7161.4612499999994</v>
      </c>
      <c r="F620" s="506">
        <f t="shared" si="101"/>
        <v>8</v>
      </c>
      <c r="G620" s="507">
        <v>7125</v>
      </c>
      <c r="H620" s="507">
        <v>7166.67</v>
      </c>
      <c r="I620" s="507">
        <v>7166.67</v>
      </c>
      <c r="J620" s="507">
        <v>7166.67</v>
      </c>
      <c r="K620" s="507">
        <v>7166.67</v>
      </c>
      <c r="L620" s="507">
        <v>7166.67</v>
      </c>
      <c r="M620" s="507">
        <v>7166.67</v>
      </c>
      <c r="N620" s="507">
        <v>7166.67</v>
      </c>
    </row>
    <row r="621" spans="1:14" x14ac:dyDescent="0.25">
      <c r="A621" s="747"/>
      <c r="B621" s="242" t="s">
        <v>1299</v>
      </c>
      <c r="C621" s="137" t="s">
        <v>11</v>
      </c>
      <c r="D621" s="510">
        <f t="shared" si="100"/>
        <v>9000</v>
      </c>
      <c r="F621" s="504">
        <f t="shared" si="101"/>
        <v>8</v>
      </c>
      <c r="G621" s="505">
        <v>9000</v>
      </c>
      <c r="H621" s="505">
        <v>9000</v>
      </c>
      <c r="I621" s="505">
        <v>9000</v>
      </c>
      <c r="J621" s="505">
        <v>9000</v>
      </c>
      <c r="K621" s="505">
        <v>9000</v>
      </c>
      <c r="L621" s="505">
        <v>9000</v>
      </c>
      <c r="M621" s="505">
        <v>9000</v>
      </c>
      <c r="N621" s="505">
        <v>9000</v>
      </c>
    </row>
    <row r="622" spans="1:14" x14ac:dyDescent="0.25">
      <c r="A622" s="747"/>
      <c r="B622" s="113" t="s">
        <v>1300</v>
      </c>
      <c r="C622" s="68" t="s">
        <v>11</v>
      </c>
      <c r="D622" s="509">
        <f t="shared" si="100"/>
        <v>10062.5</v>
      </c>
      <c r="F622" s="506">
        <f t="shared" si="101"/>
        <v>8</v>
      </c>
      <c r="G622" s="507">
        <v>10500</v>
      </c>
      <c r="H622" s="507">
        <v>10000</v>
      </c>
      <c r="I622" s="507">
        <v>10000</v>
      </c>
      <c r="J622" s="507">
        <v>10000</v>
      </c>
      <c r="K622" s="507">
        <v>10000</v>
      </c>
      <c r="L622" s="507">
        <v>10000</v>
      </c>
      <c r="M622" s="507">
        <v>10000</v>
      </c>
      <c r="N622" s="507">
        <v>10000</v>
      </c>
    </row>
    <row r="623" spans="1:14" x14ac:dyDescent="0.25">
      <c r="A623" s="747"/>
      <c r="B623" s="242" t="s">
        <v>1301</v>
      </c>
      <c r="C623" s="137" t="s">
        <v>11</v>
      </c>
      <c r="D623" s="510">
        <f t="shared" si="100"/>
        <v>13675</v>
      </c>
      <c r="F623" s="504">
        <f t="shared" si="101"/>
        <v>8</v>
      </c>
      <c r="G623" s="505">
        <v>14000</v>
      </c>
      <c r="H623" s="505">
        <v>14000</v>
      </c>
      <c r="I623" s="505">
        <v>13900</v>
      </c>
      <c r="J623" s="505">
        <v>13900</v>
      </c>
      <c r="K623" s="505">
        <v>13700</v>
      </c>
      <c r="L623" s="505">
        <v>13500</v>
      </c>
      <c r="M623" s="505">
        <v>13300</v>
      </c>
      <c r="N623" s="505">
        <v>13100</v>
      </c>
    </row>
    <row r="624" spans="1:14" x14ac:dyDescent="0.25">
      <c r="A624" s="747"/>
      <c r="B624" s="113" t="s">
        <v>1302</v>
      </c>
      <c r="C624" s="68" t="s">
        <v>11</v>
      </c>
      <c r="D624" s="509">
        <f t="shared" si="100"/>
        <v>15875</v>
      </c>
      <c r="F624" s="506">
        <f t="shared" si="101"/>
        <v>8</v>
      </c>
      <c r="G624" s="507">
        <v>16500</v>
      </c>
      <c r="H624" s="507">
        <v>16500</v>
      </c>
      <c r="I624" s="507">
        <v>16000</v>
      </c>
      <c r="J624" s="507">
        <v>16000</v>
      </c>
      <c r="K624" s="507">
        <v>15800</v>
      </c>
      <c r="L624" s="507">
        <v>15600</v>
      </c>
      <c r="M624" s="507">
        <v>15400</v>
      </c>
      <c r="N624" s="507">
        <v>15200</v>
      </c>
    </row>
    <row r="625" spans="1:14" x14ac:dyDescent="0.25">
      <c r="A625" s="747"/>
      <c r="B625" s="242" t="s">
        <v>1303</v>
      </c>
      <c r="C625" s="137" t="s">
        <v>11</v>
      </c>
      <c r="D625" s="510">
        <f t="shared" si="100"/>
        <v>14447.913750000002</v>
      </c>
      <c r="F625" s="504">
        <f t="shared" si="101"/>
        <v>8</v>
      </c>
      <c r="G625" s="505">
        <v>15250</v>
      </c>
      <c r="H625" s="505">
        <v>14333.33</v>
      </c>
      <c r="I625" s="505">
        <v>14333.33</v>
      </c>
      <c r="J625" s="505">
        <v>14333.33</v>
      </c>
      <c r="K625" s="505">
        <v>14333.33</v>
      </c>
      <c r="L625" s="505">
        <v>14333.33</v>
      </c>
      <c r="M625" s="505">
        <v>14333.33</v>
      </c>
      <c r="N625" s="505">
        <v>14333.33</v>
      </c>
    </row>
    <row r="626" spans="1:14" x14ac:dyDescent="0.25">
      <c r="A626" s="747"/>
      <c r="B626" s="113" t="s">
        <v>1304</v>
      </c>
      <c r="C626" s="68" t="s">
        <v>11</v>
      </c>
      <c r="D626" s="509">
        <f t="shared" si="100"/>
        <v>15994.788750000002</v>
      </c>
      <c r="F626" s="506">
        <f t="shared" si="101"/>
        <v>8</v>
      </c>
      <c r="G626" s="507">
        <v>17125</v>
      </c>
      <c r="H626" s="507">
        <v>15833.33</v>
      </c>
      <c r="I626" s="507">
        <v>15833.33</v>
      </c>
      <c r="J626" s="507">
        <v>15833.33</v>
      </c>
      <c r="K626" s="507">
        <v>15833.33</v>
      </c>
      <c r="L626" s="507">
        <v>15833.33</v>
      </c>
      <c r="M626" s="507">
        <v>15833.33</v>
      </c>
      <c r="N626" s="507">
        <v>15833.33</v>
      </c>
    </row>
    <row r="627" spans="1:14" x14ac:dyDescent="0.25">
      <c r="A627" s="747"/>
      <c r="B627" s="242" t="s">
        <v>1305</v>
      </c>
      <c r="C627" s="137" t="s">
        <v>11</v>
      </c>
      <c r="D627" s="510">
        <f t="shared" si="100"/>
        <v>17390</v>
      </c>
      <c r="F627" s="504">
        <f t="shared" si="101"/>
        <v>8</v>
      </c>
      <c r="G627" s="505">
        <v>17390</v>
      </c>
      <c r="H627" s="505">
        <v>17390</v>
      </c>
      <c r="I627" s="505">
        <v>17390</v>
      </c>
      <c r="J627" s="505">
        <v>17390</v>
      </c>
      <c r="K627" s="505">
        <v>17390</v>
      </c>
      <c r="L627" s="505">
        <v>17390</v>
      </c>
      <c r="M627" s="505">
        <v>17390</v>
      </c>
      <c r="N627" s="505">
        <v>17390</v>
      </c>
    </row>
    <row r="628" spans="1:14" x14ac:dyDescent="0.25">
      <c r="A628" s="747"/>
      <c r="B628" s="113" t="s">
        <v>1306</v>
      </c>
      <c r="C628" s="68" t="s">
        <v>11</v>
      </c>
      <c r="D628" s="509">
        <f t="shared" si="100"/>
        <v>29500</v>
      </c>
      <c r="F628" s="506">
        <f t="shared" si="101"/>
        <v>8</v>
      </c>
      <c r="G628" s="507">
        <v>30000</v>
      </c>
      <c r="H628" s="507">
        <v>30000</v>
      </c>
      <c r="I628" s="507">
        <v>29700</v>
      </c>
      <c r="J628" s="507">
        <v>29700</v>
      </c>
      <c r="K628" s="507">
        <v>29500</v>
      </c>
      <c r="L628" s="507">
        <v>29300</v>
      </c>
      <c r="M628" s="507">
        <v>29000</v>
      </c>
      <c r="N628" s="507">
        <v>28800</v>
      </c>
    </row>
    <row r="629" spans="1:14" x14ac:dyDescent="0.25">
      <c r="A629" s="747"/>
      <c r="B629" s="242" t="s">
        <v>1307</v>
      </c>
      <c r="C629" s="137" t="s">
        <v>11</v>
      </c>
      <c r="D629" s="510">
        <f t="shared" si="100"/>
        <v>34550</v>
      </c>
      <c r="F629" s="504">
        <f t="shared" si="101"/>
        <v>8</v>
      </c>
      <c r="G629" s="505">
        <v>35000</v>
      </c>
      <c r="H629" s="505">
        <v>35000</v>
      </c>
      <c r="I629" s="505">
        <v>34800</v>
      </c>
      <c r="J629" s="505">
        <v>34800</v>
      </c>
      <c r="K629" s="505">
        <v>34600</v>
      </c>
      <c r="L629" s="505">
        <v>34400</v>
      </c>
      <c r="M629" s="505">
        <v>34000</v>
      </c>
      <c r="N629" s="505">
        <v>33800</v>
      </c>
    </row>
    <row r="630" spans="1:14" x14ac:dyDescent="0.25">
      <c r="A630" s="747"/>
      <c r="B630" s="113" t="s">
        <v>1308</v>
      </c>
      <c r="C630" s="68" t="s">
        <v>11</v>
      </c>
      <c r="D630" s="509">
        <f t="shared" si="100"/>
        <v>6968.75</v>
      </c>
      <c r="F630" s="506">
        <f t="shared" si="101"/>
        <v>8</v>
      </c>
      <c r="G630" s="507">
        <v>6750</v>
      </c>
      <c r="H630" s="507">
        <v>7000</v>
      </c>
      <c r="I630" s="507">
        <v>7000</v>
      </c>
      <c r="J630" s="507">
        <v>7000</v>
      </c>
      <c r="K630" s="507">
        <v>7000</v>
      </c>
      <c r="L630" s="507">
        <v>7000</v>
      </c>
      <c r="M630" s="507">
        <v>7000</v>
      </c>
      <c r="N630" s="507">
        <v>7000</v>
      </c>
    </row>
    <row r="631" spans="1:14" x14ac:dyDescent="0.25">
      <c r="A631" s="747"/>
      <c r="B631" s="242" t="s">
        <v>1309</v>
      </c>
      <c r="C631" s="137" t="s">
        <v>11</v>
      </c>
      <c r="D631" s="510">
        <f t="shared" si="100"/>
        <v>8006.25</v>
      </c>
      <c r="F631" s="504">
        <f t="shared" si="101"/>
        <v>8</v>
      </c>
      <c r="G631" s="505">
        <v>8050</v>
      </c>
      <c r="H631" s="505">
        <v>8000</v>
      </c>
      <c r="I631" s="505">
        <v>8000</v>
      </c>
      <c r="J631" s="505">
        <v>8000</v>
      </c>
      <c r="K631" s="505">
        <v>8000</v>
      </c>
      <c r="L631" s="505">
        <v>8000</v>
      </c>
      <c r="M631" s="505">
        <v>8000</v>
      </c>
      <c r="N631" s="505">
        <v>8000</v>
      </c>
    </row>
    <row r="632" spans="1:14" x14ac:dyDescent="0.25">
      <c r="A632" s="747"/>
      <c r="B632" s="113" t="s">
        <v>1310</v>
      </c>
      <c r="C632" s="68" t="s">
        <v>11</v>
      </c>
      <c r="D632" s="509">
        <f t="shared" si="100"/>
        <v>10386.461249999998</v>
      </c>
      <c r="F632" s="506">
        <f t="shared" si="101"/>
        <v>8</v>
      </c>
      <c r="G632" s="507">
        <v>10525</v>
      </c>
      <c r="H632" s="507">
        <v>10366.67</v>
      </c>
      <c r="I632" s="507">
        <v>10366.67</v>
      </c>
      <c r="J632" s="507">
        <v>10366.67</v>
      </c>
      <c r="K632" s="507">
        <v>10366.67</v>
      </c>
      <c r="L632" s="507">
        <v>10366.67</v>
      </c>
      <c r="M632" s="507">
        <v>10366.67</v>
      </c>
      <c r="N632" s="507">
        <v>10366.67</v>
      </c>
    </row>
    <row r="633" spans="1:14" x14ac:dyDescent="0.25">
      <c r="A633" s="747"/>
      <c r="B633" s="242" t="s">
        <v>1311</v>
      </c>
      <c r="C633" s="137" t="s">
        <v>11</v>
      </c>
      <c r="D633" s="510">
        <f t="shared" si="100"/>
        <v>12025</v>
      </c>
      <c r="F633" s="504">
        <f t="shared" si="101"/>
        <v>8</v>
      </c>
      <c r="G633" s="505">
        <v>12500</v>
      </c>
      <c r="H633" s="505">
        <v>12500</v>
      </c>
      <c r="I633" s="505">
        <v>12200</v>
      </c>
      <c r="J633" s="505">
        <v>12200</v>
      </c>
      <c r="K633" s="505">
        <v>12000</v>
      </c>
      <c r="L633" s="505">
        <v>11800</v>
      </c>
      <c r="M633" s="505">
        <v>11600</v>
      </c>
      <c r="N633" s="505">
        <v>11400</v>
      </c>
    </row>
    <row r="634" spans="1:14" x14ac:dyDescent="0.25">
      <c r="A634" s="747"/>
      <c r="B634" s="113" t="s">
        <v>1312</v>
      </c>
      <c r="C634" s="68" t="s">
        <v>11</v>
      </c>
      <c r="D634" s="509">
        <f t="shared" si="100"/>
        <v>14500</v>
      </c>
      <c r="F634" s="506">
        <f t="shared" si="101"/>
        <v>8</v>
      </c>
      <c r="G634" s="507">
        <v>15000</v>
      </c>
      <c r="H634" s="507">
        <v>15000</v>
      </c>
      <c r="I634" s="507">
        <v>14700</v>
      </c>
      <c r="J634" s="507">
        <v>14700</v>
      </c>
      <c r="K634" s="507">
        <v>14500</v>
      </c>
      <c r="L634" s="507">
        <v>14300</v>
      </c>
      <c r="M634" s="507">
        <v>14000</v>
      </c>
      <c r="N634" s="507">
        <v>13800</v>
      </c>
    </row>
    <row r="635" spans="1:14" x14ac:dyDescent="0.25">
      <c r="A635" s="747"/>
      <c r="B635" s="242" t="s">
        <v>1313</v>
      </c>
      <c r="C635" s="137" t="s">
        <v>11</v>
      </c>
      <c r="D635" s="510">
        <f t="shared" si="100"/>
        <v>7503.125</v>
      </c>
      <c r="F635" s="504">
        <f t="shared" si="101"/>
        <v>8</v>
      </c>
      <c r="G635" s="505">
        <v>7525</v>
      </c>
      <c r="H635" s="505">
        <v>7500</v>
      </c>
      <c r="I635" s="505">
        <v>7500</v>
      </c>
      <c r="J635" s="505">
        <v>7500</v>
      </c>
      <c r="K635" s="505">
        <v>7500</v>
      </c>
      <c r="L635" s="505">
        <v>7500</v>
      </c>
      <c r="M635" s="505">
        <v>7500</v>
      </c>
      <c r="N635" s="505">
        <v>7500</v>
      </c>
    </row>
    <row r="636" spans="1:14" x14ac:dyDescent="0.25">
      <c r="A636" s="747"/>
      <c r="B636" s="113" t="s">
        <v>1314</v>
      </c>
      <c r="C636" s="68" t="s">
        <v>11</v>
      </c>
      <c r="D636" s="509">
        <f t="shared" si="100"/>
        <v>9018.7262500000015</v>
      </c>
      <c r="F636" s="506">
        <f t="shared" si="101"/>
        <v>8</v>
      </c>
      <c r="G636" s="507">
        <v>9014.5</v>
      </c>
      <c r="H636" s="507">
        <v>9019.33</v>
      </c>
      <c r="I636" s="507">
        <v>9019.33</v>
      </c>
      <c r="J636" s="507">
        <v>9019.33</v>
      </c>
      <c r="K636" s="507">
        <v>9019.33</v>
      </c>
      <c r="L636" s="507">
        <v>9019.33</v>
      </c>
      <c r="M636" s="507">
        <v>9019.33</v>
      </c>
      <c r="N636" s="507">
        <v>9019.33</v>
      </c>
    </row>
    <row r="637" spans="1:14" x14ac:dyDescent="0.25">
      <c r="A637" s="747"/>
      <c r="B637" s="242" t="s">
        <v>1315</v>
      </c>
      <c r="C637" s="137" t="s">
        <v>11</v>
      </c>
      <c r="D637" s="510">
        <f t="shared" si="100"/>
        <v>11062.5</v>
      </c>
      <c r="F637" s="504">
        <f t="shared" si="101"/>
        <v>8</v>
      </c>
      <c r="G637" s="505">
        <v>11500</v>
      </c>
      <c r="H637" s="505">
        <v>11000</v>
      </c>
      <c r="I637" s="505">
        <v>11000</v>
      </c>
      <c r="J637" s="505">
        <v>11000</v>
      </c>
      <c r="K637" s="505">
        <v>11000</v>
      </c>
      <c r="L637" s="505">
        <v>11000</v>
      </c>
      <c r="M637" s="505">
        <v>11000</v>
      </c>
      <c r="N637" s="505">
        <v>11000</v>
      </c>
    </row>
    <row r="638" spans="1:14" x14ac:dyDescent="0.25">
      <c r="A638" s="747"/>
      <c r="B638" s="113" t="s">
        <v>1316</v>
      </c>
      <c r="C638" s="68" t="s">
        <v>11</v>
      </c>
      <c r="D638" s="509">
        <f t="shared" si="100"/>
        <v>15025</v>
      </c>
      <c r="F638" s="506">
        <f t="shared" si="101"/>
        <v>8</v>
      </c>
      <c r="G638" s="507">
        <v>15500</v>
      </c>
      <c r="H638" s="507">
        <v>15500</v>
      </c>
      <c r="I638" s="507">
        <v>15200</v>
      </c>
      <c r="J638" s="507">
        <v>15200</v>
      </c>
      <c r="K638" s="507">
        <v>15000</v>
      </c>
      <c r="L638" s="507">
        <v>14800</v>
      </c>
      <c r="M638" s="507">
        <v>14600</v>
      </c>
      <c r="N638" s="507">
        <v>14400</v>
      </c>
    </row>
    <row r="639" spans="1:14" x14ac:dyDescent="0.25">
      <c r="A639" s="747"/>
      <c r="B639" s="242" t="s">
        <v>1317</v>
      </c>
      <c r="C639" s="137" t="s">
        <v>11</v>
      </c>
      <c r="D639" s="510">
        <f t="shared" si="100"/>
        <v>16450</v>
      </c>
      <c r="F639" s="504">
        <f t="shared" si="101"/>
        <v>8</v>
      </c>
      <c r="G639" s="505">
        <v>17000</v>
      </c>
      <c r="H639" s="505">
        <v>17000</v>
      </c>
      <c r="I639" s="505">
        <v>16600</v>
      </c>
      <c r="J639" s="505">
        <v>16600</v>
      </c>
      <c r="K639" s="505">
        <v>16400</v>
      </c>
      <c r="L639" s="505">
        <v>16200</v>
      </c>
      <c r="M639" s="505">
        <v>16000</v>
      </c>
      <c r="N639" s="505">
        <v>15800</v>
      </c>
    </row>
    <row r="640" spans="1:14" x14ac:dyDescent="0.25">
      <c r="A640" s="747"/>
      <c r="B640" s="113" t="s">
        <v>1318</v>
      </c>
      <c r="C640" s="68" t="s">
        <v>11</v>
      </c>
      <c r="D640" s="509">
        <f t="shared" si="100"/>
        <v>7503.125</v>
      </c>
      <c r="F640" s="506">
        <f t="shared" si="101"/>
        <v>8</v>
      </c>
      <c r="G640" s="507">
        <v>7525</v>
      </c>
      <c r="H640" s="507">
        <v>7500</v>
      </c>
      <c r="I640" s="507">
        <v>7500</v>
      </c>
      <c r="J640" s="507">
        <v>7500</v>
      </c>
      <c r="K640" s="507">
        <v>7500</v>
      </c>
      <c r="L640" s="507">
        <v>7500</v>
      </c>
      <c r="M640" s="507">
        <v>7500</v>
      </c>
      <c r="N640" s="507">
        <v>7500</v>
      </c>
    </row>
    <row r="641" spans="1:14" x14ac:dyDescent="0.25">
      <c r="A641" s="747"/>
      <c r="B641" s="242" t="s">
        <v>1319</v>
      </c>
      <c r="C641" s="137" t="s">
        <v>11</v>
      </c>
      <c r="D641" s="510">
        <f t="shared" si="100"/>
        <v>9018.7262500000015</v>
      </c>
      <c r="F641" s="504">
        <f t="shared" si="101"/>
        <v>8</v>
      </c>
      <c r="G641" s="505">
        <v>9014.5</v>
      </c>
      <c r="H641" s="505">
        <v>9019.33</v>
      </c>
      <c r="I641" s="505">
        <v>9019.33</v>
      </c>
      <c r="J641" s="505">
        <v>9019.33</v>
      </c>
      <c r="K641" s="505">
        <v>9019.33</v>
      </c>
      <c r="L641" s="505">
        <v>9019.33</v>
      </c>
      <c r="M641" s="505">
        <v>9019.33</v>
      </c>
      <c r="N641" s="505">
        <v>9019.33</v>
      </c>
    </row>
    <row r="642" spans="1:14" x14ac:dyDescent="0.25">
      <c r="A642" s="747"/>
      <c r="B642" s="113" t="s">
        <v>1320</v>
      </c>
      <c r="C642" s="68" t="s">
        <v>11</v>
      </c>
      <c r="D642" s="509">
        <f t="shared" si="100"/>
        <v>11062.5</v>
      </c>
      <c r="F642" s="506">
        <f t="shared" si="101"/>
        <v>8</v>
      </c>
      <c r="G642" s="507">
        <v>11500</v>
      </c>
      <c r="H642" s="507">
        <v>11000</v>
      </c>
      <c r="I642" s="507">
        <v>11000</v>
      </c>
      <c r="J642" s="507">
        <v>11000</v>
      </c>
      <c r="K642" s="507">
        <v>11000</v>
      </c>
      <c r="L642" s="507">
        <v>11000</v>
      </c>
      <c r="M642" s="507">
        <v>11000</v>
      </c>
      <c r="N642" s="507">
        <v>11000</v>
      </c>
    </row>
    <row r="643" spans="1:14" x14ac:dyDescent="0.25">
      <c r="A643" s="747"/>
      <c r="B643" s="242" t="s">
        <v>1321</v>
      </c>
      <c r="C643" s="137" t="s">
        <v>11</v>
      </c>
      <c r="D643" s="510">
        <f t="shared" si="100"/>
        <v>15100</v>
      </c>
      <c r="F643" s="504">
        <f t="shared" si="101"/>
        <v>8</v>
      </c>
      <c r="G643" s="505">
        <v>15500</v>
      </c>
      <c r="H643" s="505">
        <v>15500</v>
      </c>
      <c r="I643" s="505">
        <v>15300</v>
      </c>
      <c r="J643" s="505">
        <v>15300</v>
      </c>
      <c r="K643" s="505">
        <v>15100</v>
      </c>
      <c r="L643" s="505">
        <v>14900</v>
      </c>
      <c r="M643" s="505">
        <v>14700</v>
      </c>
      <c r="N643" s="505">
        <v>14500</v>
      </c>
    </row>
    <row r="644" spans="1:14" ht="15.75" thickBot="1" x14ac:dyDescent="0.3">
      <c r="A644" s="748"/>
      <c r="B644" s="514" t="s">
        <v>1322</v>
      </c>
      <c r="C644" s="68" t="s">
        <v>11</v>
      </c>
      <c r="D644" s="515">
        <f t="shared" si="100"/>
        <v>16600</v>
      </c>
      <c r="F644" s="506">
        <f t="shared" si="101"/>
        <v>8</v>
      </c>
      <c r="G644" s="507">
        <v>17000</v>
      </c>
      <c r="H644" s="507">
        <v>17000</v>
      </c>
      <c r="I644" s="507">
        <v>16800</v>
      </c>
      <c r="J644" s="507">
        <v>16800</v>
      </c>
      <c r="K644" s="507">
        <v>16600</v>
      </c>
      <c r="L644" s="507">
        <v>16400</v>
      </c>
      <c r="M644" s="507">
        <v>16200</v>
      </c>
      <c r="N644" s="507">
        <v>16000</v>
      </c>
    </row>
    <row r="645" spans="1:14" x14ac:dyDescent="0.25">
      <c r="A645" s="746" t="s">
        <v>1323</v>
      </c>
      <c r="B645" s="516" t="s">
        <v>1324</v>
      </c>
      <c r="C645" s="194" t="s">
        <v>11</v>
      </c>
      <c r="D645" s="508">
        <f t="shared" si="100"/>
        <v>6620.8362499999994</v>
      </c>
      <c r="F645" s="504">
        <f t="shared" si="101"/>
        <v>8</v>
      </c>
      <c r="G645" s="505">
        <v>6300</v>
      </c>
      <c r="H645" s="505">
        <v>6666.67</v>
      </c>
      <c r="I645" s="505">
        <v>6666.67</v>
      </c>
      <c r="J645" s="505">
        <v>6666.67</v>
      </c>
      <c r="K645" s="505">
        <v>6666.67</v>
      </c>
      <c r="L645" s="505">
        <v>6666.67</v>
      </c>
      <c r="M645" s="505">
        <v>6666.67</v>
      </c>
      <c r="N645" s="505">
        <v>6666.67</v>
      </c>
    </row>
    <row r="646" spans="1:14" x14ac:dyDescent="0.25">
      <c r="A646" s="747"/>
      <c r="B646" s="113" t="s">
        <v>1325</v>
      </c>
      <c r="C646" s="68" t="s">
        <v>11</v>
      </c>
      <c r="D646" s="509">
        <f t="shared" si="100"/>
        <v>8534.4137500000015</v>
      </c>
      <c r="F646" s="506">
        <f t="shared" si="101"/>
        <v>8</v>
      </c>
      <c r="G646" s="507">
        <v>8346</v>
      </c>
      <c r="H646" s="507">
        <v>8561.33</v>
      </c>
      <c r="I646" s="507">
        <v>8561.33</v>
      </c>
      <c r="J646" s="507">
        <v>8561.33</v>
      </c>
      <c r="K646" s="507">
        <v>8561.33</v>
      </c>
      <c r="L646" s="507">
        <v>8561.33</v>
      </c>
      <c r="M646" s="507">
        <v>8561.33</v>
      </c>
      <c r="N646" s="507">
        <v>8561.33</v>
      </c>
    </row>
    <row r="647" spans="1:14" x14ac:dyDescent="0.25">
      <c r="A647" s="747"/>
      <c r="B647" s="242" t="s">
        <v>1326</v>
      </c>
      <c r="C647" s="137" t="s">
        <v>11</v>
      </c>
      <c r="D647" s="510">
        <f t="shared" si="100"/>
        <v>10291.663750000002</v>
      </c>
      <c r="F647" s="504">
        <f t="shared" si="101"/>
        <v>8</v>
      </c>
      <c r="G647" s="505">
        <v>10000</v>
      </c>
      <c r="H647" s="505">
        <v>10333.33</v>
      </c>
      <c r="I647" s="505">
        <v>10333.33</v>
      </c>
      <c r="J647" s="505">
        <v>10333.33</v>
      </c>
      <c r="K647" s="505">
        <v>10333.33</v>
      </c>
      <c r="L647" s="505">
        <v>10333.33</v>
      </c>
      <c r="M647" s="505">
        <v>10333.33</v>
      </c>
      <c r="N647" s="505">
        <v>10333.33</v>
      </c>
    </row>
    <row r="648" spans="1:14" x14ac:dyDescent="0.25">
      <c r="A648" s="747"/>
      <c r="B648" s="113" t="s">
        <v>1327</v>
      </c>
      <c r="C648" s="68" t="s">
        <v>11</v>
      </c>
      <c r="D648" s="509">
        <f t="shared" si="100"/>
        <v>11450</v>
      </c>
      <c r="F648" s="506">
        <f t="shared" si="101"/>
        <v>8</v>
      </c>
      <c r="G648" s="507">
        <v>12000</v>
      </c>
      <c r="H648" s="507">
        <v>12000</v>
      </c>
      <c r="I648" s="507">
        <v>11600</v>
      </c>
      <c r="J648" s="507">
        <v>11600</v>
      </c>
      <c r="K648" s="507">
        <v>11400</v>
      </c>
      <c r="L648" s="507">
        <v>11200</v>
      </c>
      <c r="M648" s="507">
        <v>11000</v>
      </c>
      <c r="N648" s="507">
        <v>10800</v>
      </c>
    </row>
    <row r="649" spans="1:14" x14ac:dyDescent="0.25">
      <c r="A649" s="747"/>
      <c r="B649" s="242" t="s">
        <v>1328</v>
      </c>
      <c r="C649" s="137" t="s">
        <v>11</v>
      </c>
      <c r="D649" s="510">
        <f t="shared" si="100"/>
        <v>13500</v>
      </c>
      <c r="F649" s="504">
        <f t="shared" si="101"/>
        <v>8</v>
      </c>
      <c r="G649" s="505">
        <v>14000</v>
      </c>
      <c r="H649" s="505">
        <v>14000</v>
      </c>
      <c r="I649" s="505">
        <v>13700</v>
      </c>
      <c r="J649" s="505">
        <v>13700</v>
      </c>
      <c r="K649" s="505">
        <v>13500</v>
      </c>
      <c r="L649" s="505">
        <v>13300</v>
      </c>
      <c r="M649" s="505">
        <v>13000</v>
      </c>
      <c r="N649" s="505">
        <v>12800</v>
      </c>
    </row>
    <row r="650" spans="1:14" x14ac:dyDescent="0.25">
      <c r="A650" s="747"/>
      <c r="B650" s="113" t="s">
        <v>1329</v>
      </c>
      <c r="C650" s="68" t="s">
        <v>11</v>
      </c>
      <c r="D650" s="509">
        <f t="shared" si="100"/>
        <v>4329.1637500000006</v>
      </c>
      <c r="F650" s="506">
        <f t="shared" si="101"/>
        <v>8</v>
      </c>
      <c r="G650" s="507">
        <v>4300</v>
      </c>
      <c r="H650" s="507">
        <v>4333.33</v>
      </c>
      <c r="I650" s="507">
        <v>4333.33</v>
      </c>
      <c r="J650" s="507">
        <v>4333.33</v>
      </c>
      <c r="K650" s="507">
        <v>4333.33</v>
      </c>
      <c r="L650" s="507">
        <v>4333.33</v>
      </c>
      <c r="M650" s="507">
        <v>4333.33</v>
      </c>
      <c r="N650" s="507">
        <v>4333.33</v>
      </c>
    </row>
    <row r="651" spans="1:14" x14ac:dyDescent="0.25">
      <c r="A651" s="747"/>
      <c r="B651" s="242" t="s">
        <v>1330</v>
      </c>
      <c r="C651" s="137" t="s">
        <v>11</v>
      </c>
      <c r="D651" s="510">
        <f t="shared" si="100"/>
        <v>5999.03125</v>
      </c>
      <c r="F651" s="504">
        <f t="shared" si="101"/>
        <v>8</v>
      </c>
      <c r="G651" s="505">
        <v>5999.25</v>
      </c>
      <c r="H651" s="505">
        <v>5999</v>
      </c>
      <c r="I651" s="505">
        <v>5999</v>
      </c>
      <c r="J651" s="505">
        <v>5999</v>
      </c>
      <c r="K651" s="505">
        <v>5999</v>
      </c>
      <c r="L651" s="505">
        <v>5999</v>
      </c>
      <c r="M651" s="505">
        <v>5999</v>
      </c>
      <c r="N651" s="505">
        <v>5999</v>
      </c>
    </row>
    <row r="652" spans="1:14" x14ac:dyDescent="0.25">
      <c r="A652" s="747"/>
      <c r="B652" s="113" t="s">
        <v>1331</v>
      </c>
      <c r="C652" s="68" t="s">
        <v>11</v>
      </c>
      <c r="D652" s="509">
        <f t="shared" si="100"/>
        <v>8015.625</v>
      </c>
      <c r="F652" s="506">
        <f t="shared" si="101"/>
        <v>8</v>
      </c>
      <c r="G652" s="507">
        <v>8125</v>
      </c>
      <c r="H652" s="507">
        <v>8000</v>
      </c>
      <c r="I652" s="507">
        <v>8000</v>
      </c>
      <c r="J652" s="507">
        <v>8000</v>
      </c>
      <c r="K652" s="507">
        <v>8000</v>
      </c>
      <c r="L652" s="507">
        <v>8000</v>
      </c>
      <c r="M652" s="507">
        <v>8000</v>
      </c>
      <c r="N652" s="507">
        <v>8000</v>
      </c>
    </row>
    <row r="653" spans="1:14" x14ac:dyDescent="0.25">
      <c r="A653" s="747"/>
      <c r="B653" s="242" t="s">
        <v>1332</v>
      </c>
      <c r="C653" s="137" t="s">
        <v>11</v>
      </c>
      <c r="D653" s="510">
        <f t="shared" si="100"/>
        <v>9600</v>
      </c>
      <c r="F653" s="504">
        <f t="shared" si="101"/>
        <v>8</v>
      </c>
      <c r="G653" s="505">
        <v>10000</v>
      </c>
      <c r="H653" s="505">
        <v>10000</v>
      </c>
      <c r="I653" s="505">
        <v>9800</v>
      </c>
      <c r="J653" s="505">
        <v>9800</v>
      </c>
      <c r="K653" s="505">
        <v>9600</v>
      </c>
      <c r="L653" s="505">
        <v>9400</v>
      </c>
      <c r="M653" s="505">
        <v>9200</v>
      </c>
      <c r="N653" s="505">
        <v>9000</v>
      </c>
    </row>
    <row r="654" spans="1:14" ht="15.75" thickBot="1" x14ac:dyDescent="0.3">
      <c r="A654" s="748"/>
      <c r="B654" s="514" t="s">
        <v>1333</v>
      </c>
      <c r="C654" s="69" t="s">
        <v>11</v>
      </c>
      <c r="D654" s="515">
        <f t="shared" si="100"/>
        <v>11525</v>
      </c>
      <c r="F654" s="506">
        <f t="shared" si="101"/>
        <v>8</v>
      </c>
      <c r="G654" s="507">
        <v>12000</v>
      </c>
      <c r="H654" s="507">
        <v>12000</v>
      </c>
      <c r="I654" s="507">
        <v>11700</v>
      </c>
      <c r="J654" s="507">
        <v>11700</v>
      </c>
      <c r="K654" s="507">
        <v>11500</v>
      </c>
      <c r="L654" s="507">
        <v>11300</v>
      </c>
      <c r="M654" s="507">
        <v>11100</v>
      </c>
      <c r="N654" s="507">
        <v>10900</v>
      </c>
    </row>
    <row r="655" spans="1:14" x14ac:dyDescent="0.25">
      <c r="A655" s="746" t="s">
        <v>1334</v>
      </c>
      <c r="B655" s="516" t="s">
        <v>1335</v>
      </c>
      <c r="C655" s="137" t="s">
        <v>11</v>
      </c>
      <c r="D655" s="508">
        <f t="shared" si="100"/>
        <v>5092.3987499999994</v>
      </c>
      <c r="F655" s="504">
        <f t="shared" si="101"/>
        <v>8</v>
      </c>
      <c r="G655" s="505">
        <v>4572.5</v>
      </c>
      <c r="H655" s="505">
        <v>5166.67</v>
      </c>
      <c r="I655" s="505">
        <v>5166.67</v>
      </c>
      <c r="J655" s="505">
        <v>5166.67</v>
      </c>
      <c r="K655" s="505">
        <v>5166.67</v>
      </c>
      <c r="L655" s="505">
        <v>5166.67</v>
      </c>
      <c r="M655" s="505">
        <v>5166.67</v>
      </c>
      <c r="N655" s="505">
        <v>5166.67</v>
      </c>
    </row>
    <row r="656" spans="1:14" x14ac:dyDescent="0.25">
      <c r="A656" s="747"/>
      <c r="B656" s="113" t="s">
        <v>1336</v>
      </c>
      <c r="C656" s="68" t="s">
        <v>11</v>
      </c>
      <c r="D656" s="509">
        <f t="shared" si="100"/>
        <v>6575.0024999999996</v>
      </c>
      <c r="F656" s="506">
        <f t="shared" si="101"/>
        <v>8</v>
      </c>
      <c r="G656" s="507">
        <v>6300</v>
      </c>
      <c r="H656" s="507">
        <v>6666.67</v>
      </c>
      <c r="I656" s="507">
        <v>6666.67</v>
      </c>
      <c r="J656" s="507">
        <v>6300</v>
      </c>
      <c r="K656" s="507">
        <v>6666.67</v>
      </c>
      <c r="L656" s="507">
        <v>6666.67</v>
      </c>
      <c r="M656" s="507">
        <v>6666.67</v>
      </c>
      <c r="N656" s="507">
        <v>6666.67</v>
      </c>
    </row>
    <row r="657" spans="1:14" x14ac:dyDescent="0.25">
      <c r="A657" s="747"/>
      <c r="B657" s="242" t="s">
        <v>1337</v>
      </c>
      <c r="C657" s="137" t="s">
        <v>11</v>
      </c>
      <c r="D657" s="510">
        <f t="shared" si="100"/>
        <v>8115.6274999999996</v>
      </c>
      <c r="F657" s="504">
        <f t="shared" si="101"/>
        <v>8</v>
      </c>
      <c r="G657" s="505">
        <v>7962.5</v>
      </c>
      <c r="H657" s="505">
        <v>8166.67</v>
      </c>
      <c r="I657" s="505">
        <v>8166.67</v>
      </c>
      <c r="J657" s="505">
        <v>7962.5</v>
      </c>
      <c r="K657" s="505">
        <v>8166.67</v>
      </c>
      <c r="L657" s="505">
        <v>8166.67</v>
      </c>
      <c r="M657" s="505">
        <v>8166.67</v>
      </c>
      <c r="N657" s="505">
        <v>8166.67</v>
      </c>
    </row>
    <row r="658" spans="1:14" x14ac:dyDescent="0.25">
      <c r="A658" s="747"/>
      <c r="B658" s="113" t="s">
        <v>1338</v>
      </c>
      <c r="C658" s="68" t="s">
        <v>11</v>
      </c>
      <c r="D658" s="509">
        <f t="shared" si="100"/>
        <v>8397.5</v>
      </c>
      <c r="F658" s="506">
        <f t="shared" si="101"/>
        <v>8</v>
      </c>
      <c r="G658" s="507">
        <v>9600</v>
      </c>
      <c r="H658" s="507">
        <v>8200</v>
      </c>
      <c r="I658" s="507">
        <v>8300</v>
      </c>
      <c r="J658" s="507">
        <v>9600</v>
      </c>
      <c r="K658" s="507">
        <v>9600</v>
      </c>
      <c r="L658" s="507">
        <v>7680</v>
      </c>
      <c r="M658" s="507">
        <v>7000</v>
      </c>
      <c r="N658" s="507">
        <v>7200</v>
      </c>
    </row>
    <row r="659" spans="1:14" x14ac:dyDescent="0.25">
      <c r="A659" s="747"/>
      <c r="B659" s="242" t="s">
        <v>1339</v>
      </c>
      <c r="C659" s="137" t="s">
        <v>11</v>
      </c>
      <c r="D659" s="510">
        <f t="shared" ref="D659:D722" si="102">AVERAGE(G659:N659)</f>
        <v>10537.714285714286</v>
      </c>
      <c r="F659" s="504">
        <f t="shared" si="101"/>
        <v>7</v>
      </c>
      <c r="G659" s="505">
        <v>12080</v>
      </c>
      <c r="H659" s="505" t="s">
        <v>93</v>
      </c>
      <c r="I659" s="505">
        <v>9800</v>
      </c>
      <c r="J659" s="505">
        <v>12080</v>
      </c>
      <c r="K659" s="505">
        <v>12080</v>
      </c>
      <c r="L659" s="505">
        <v>9664</v>
      </c>
      <c r="M659" s="505">
        <v>9000</v>
      </c>
      <c r="N659" s="505">
        <v>9060</v>
      </c>
    </row>
    <row r="660" spans="1:14" x14ac:dyDescent="0.25">
      <c r="A660" s="747"/>
      <c r="B660" s="113" t="s">
        <v>1340</v>
      </c>
      <c r="C660" s="68" t="s">
        <v>11</v>
      </c>
      <c r="D660" s="509">
        <f t="shared" si="102"/>
        <v>6727.8125</v>
      </c>
      <c r="F660" s="506">
        <f t="shared" si="101"/>
        <v>8</v>
      </c>
      <c r="G660" s="507">
        <v>5947.5</v>
      </c>
      <c r="H660" s="507">
        <v>7000</v>
      </c>
      <c r="I660" s="507">
        <v>5875</v>
      </c>
      <c r="J660" s="507">
        <v>7000</v>
      </c>
      <c r="K660" s="507">
        <v>7000</v>
      </c>
      <c r="L660" s="507">
        <v>7000</v>
      </c>
      <c r="M660" s="507">
        <v>7000</v>
      </c>
      <c r="N660" s="507">
        <v>7000</v>
      </c>
    </row>
    <row r="661" spans="1:14" x14ac:dyDescent="0.25">
      <c r="A661" s="747"/>
      <c r="B661" s="242" t="s">
        <v>1341</v>
      </c>
      <c r="C661" s="137" t="s">
        <v>11</v>
      </c>
      <c r="D661" s="510">
        <f t="shared" si="102"/>
        <v>8303.125</v>
      </c>
      <c r="F661" s="504">
        <f t="shared" si="101"/>
        <v>8</v>
      </c>
      <c r="G661" s="505">
        <v>7675</v>
      </c>
      <c r="H661" s="505">
        <v>8500</v>
      </c>
      <c r="I661" s="505">
        <v>7750</v>
      </c>
      <c r="J661" s="505">
        <v>8500</v>
      </c>
      <c r="K661" s="505">
        <v>8500</v>
      </c>
      <c r="L661" s="505">
        <v>8500</v>
      </c>
      <c r="M661" s="505">
        <v>8500</v>
      </c>
      <c r="N661" s="505">
        <v>8500</v>
      </c>
    </row>
    <row r="662" spans="1:14" x14ac:dyDescent="0.25">
      <c r="A662" s="747"/>
      <c r="B662" s="113" t="s">
        <v>1342</v>
      </c>
      <c r="C662" s="68" t="s">
        <v>11</v>
      </c>
      <c r="D662" s="509">
        <f t="shared" si="102"/>
        <v>10292.1875</v>
      </c>
      <c r="F662" s="506">
        <f t="shared" ref="F662:F725" si="103">COUNT(G662:N662)</f>
        <v>8</v>
      </c>
      <c r="G662" s="507">
        <v>9712.5</v>
      </c>
      <c r="H662" s="507">
        <v>10500</v>
      </c>
      <c r="I662" s="507">
        <v>9625</v>
      </c>
      <c r="J662" s="507">
        <v>10500</v>
      </c>
      <c r="K662" s="507">
        <v>10500</v>
      </c>
      <c r="L662" s="507">
        <v>10500</v>
      </c>
      <c r="M662" s="507">
        <v>10500</v>
      </c>
      <c r="N662" s="507">
        <v>10500</v>
      </c>
    </row>
    <row r="663" spans="1:14" x14ac:dyDescent="0.25">
      <c r="A663" s="747"/>
      <c r="B663" s="242" t="s">
        <v>1343</v>
      </c>
      <c r="C663" s="137" t="s">
        <v>11</v>
      </c>
      <c r="D663" s="510">
        <f t="shared" si="102"/>
        <v>9693</v>
      </c>
      <c r="F663" s="504">
        <f t="shared" si="103"/>
        <v>8</v>
      </c>
      <c r="G663" s="505">
        <v>9600</v>
      </c>
      <c r="H663" s="505">
        <v>11700</v>
      </c>
      <c r="I663" s="505">
        <v>11700</v>
      </c>
      <c r="J663" s="505">
        <v>9600</v>
      </c>
      <c r="K663" s="505">
        <v>9600</v>
      </c>
      <c r="L663" s="505">
        <v>8544</v>
      </c>
      <c r="M663" s="505">
        <v>9600</v>
      </c>
      <c r="N663" s="505">
        <v>7200</v>
      </c>
    </row>
    <row r="664" spans="1:14" x14ac:dyDescent="0.25">
      <c r="A664" s="747"/>
      <c r="B664" s="113" t="s">
        <v>1344</v>
      </c>
      <c r="C664" s="68" t="s">
        <v>11</v>
      </c>
      <c r="D664" s="509">
        <f t="shared" si="102"/>
        <v>11566.375</v>
      </c>
      <c r="F664" s="506">
        <f t="shared" si="103"/>
        <v>8</v>
      </c>
      <c r="G664" s="507">
        <v>12080</v>
      </c>
      <c r="H664" s="507">
        <v>11900</v>
      </c>
      <c r="I664" s="507">
        <v>12500</v>
      </c>
      <c r="J664" s="507">
        <v>12080</v>
      </c>
      <c r="K664" s="507">
        <v>12080</v>
      </c>
      <c r="L664" s="507">
        <v>10751</v>
      </c>
      <c r="M664" s="507">
        <v>12080</v>
      </c>
      <c r="N664" s="507">
        <v>9060</v>
      </c>
    </row>
    <row r="665" spans="1:14" x14ac:dyDescent="0.25">
      <c r="A665" s="747"/>
      <c r="B665" s="242" t="s">
        <v>1345</v>
      </c>
      <c r="C665" s="137" t="s">
        <v>11</v>
      </c>
      <c r="D665" s="510">
        <f t="shared" si="102"/>
        <v>5312.5</v>
      </c>
      <c r="F665" s="504">
        <f t="shared" si="103"/>
        <v>8</v>
      </c>
      <c r="G665" s="505">
        <v>4875</v>
      </c>
      <c r="H665" s="505">
        <v>5500</v>
      </c>
      <c r="I665" s="505">
        <v>4625</v>
      </c>
      <c r="J665" s="505">
        <v>5500</v>
      </c>
      <c r="K665" s="505">
        <v>5500</v>
      </c>
      <c r="L665" s="505">
        <v>5500</v>
      </c>
      <c r="M665" s="505">
        <v>5500</v>
      </c>
      <c r="N665" s="505">
        <v>5500</v>
      </c>
    </row>
    <row r="666" spans="1:14" x14ac:dyDescent="0.25">
      <c r="A666" s="747"/>
      <c r="B666" s="113" t="s">
        <v>1346</v>
      </c>
      <c r="C666" s="68" t="s">
        <v>11</v>
      </c>
      <c r="D666" s="509">
        <f t="shared" si="102"/>
        <v>6764.3125</v>
      </c>
      <c r="F666" s="506">
        <f t="shared" si="103"/>
        <v>8</v>
      </c>
      <c r="G666" s="507">
        <v>6125</v>
      </c>
      <c r="H666" s="507">
        <v>6000</v>
      </c>
      <c r="I666" s="507">
        <v>11989.5</v>
      </c>
      <c r="J666" s="507">
        <v>6000</v>
      </c>
      <c r="K666" s="507">
        <v>6000</v>
      </c>
      <c r="L666" s="507">
        <v>6000</v>
      </c>
      <c r="M666" s="507">
        <v>6000</v>
      </c>
      <c r="N666" s="507">
        <v>6000</v>
      </c>
    </row>
    <row r="667" spans="1:14" x14ac:dyDescent="0.25">
      <c r="A667" s="747"/>
      <c r="B667" s="242" t="s">
        <v>1347</v>
      </c>
      <c r="C667" s="137" t="s">
        <v>11</v>
      </c>
      <c r="D667" s="510">
        <f t="shared" si="102"/>
        <v>10050.125</v>
      </c>
      <c r="F667" s="504">
        <f t="shared" si="103"/>
        <v>8</v>
      </c>
      <c r="G667" s="505">
        <v>9813</v>
      </c>
      <c r="H667" s="505">
        <v>10084</v>
      </c>
      <c r="I667" s="505">
        <v>10084</v>
      </c>
      <c r="J667" s="505">
        <v>10084</v>
      </c>
      <c r="K667" s="505">
        <v>10084</v>
      </c>
      <c r="L667" s="505">
        <v>10084</v>
      </c>
      <c r="M667" s="505">
        <v>10084</v>
      </c>
      <c r="N667" s="505">
        <v>10084</v>
      </c>
    </row>
    <row r="668" spans="1:14" x14ac:dyDescent="0.25">
      <c r="A668" s="747"/>
      <c r="B668" s="113" t="s">
        <v>1348</v>
      </c>
      <c r="C668" s="68" t="s">
        <v>11</v>
      </c>
      <c r="D668" s="509">
        <f t="shared" si="102"/>
        <v>11977.5</v>
      </c>
      <c r="F668" s="506">
        <f t="shared" si="103"/>
        <v>8</v>
      </c>
      <c r="G668" s="507">
        <v>13000</v>
      </c>
      <c r="H668" s="507">
        <v>12500</v>
      </c>
      <c r="I668" s="507">
        <v>10000</v>
      </c>
      <c r="J668" s="507">
        <v>13000</v>
      </c>
      <c r="K668" s="507">
        <v>13000</v>
      </c>
      <c r="L668" s="507">
        <v>11570</v>
      </c>
      <c r="M668" s="507">
        <v>13000</v>
      </c>
      <c r="N668" s="507">
        <v>9750</v>
      </c>
    </row>
    <row r="669" spans="1:14" x14ac:dyDescent="0.25">
      <c r="A669" s="747"/>
      <c r="B669" s="242" t="s">
        <v>1349</v>
      </c>
      <c r="C669" s="137" t="s">
        <v>11</v>
      </c>
      <c r="D669" s="510">
        <f t="shared" si="102"/>
        <v>15297.5</v>
      </c>
      <c r="F669" s="504">
        <f t="shared" si="103"/>
        <v>8</v>
      </c>
      <c r="G669" s="505">
        <v>17000</v>
      </c>
      <c r="H669" s="505">
        <v>14500</v>
      </c>
      <c r="I669" s="505">
        <v>12000</v>
      </c>
      <c r="J669" s="505">
        <v>17000</v>
      </c>
      <c r="K669" s="505">
        <v>17000</v>
      </c>
      <c r="L669" s="505">
        <v>15130</v>
      </c>
      <c r="M669" s="505">
        <v>17000</v>
      </c>
      <c r="N669" s="505">
        <v>12750</v>
      </c>
    </row>
    <row r="670" spans="1:14" x14ac:dyDescent="0.25">
      <c r="A670" s="747"/>
      <c r="B670" s="113" t="s">
        <v>1350</v>
      </c>
      <c r="C670" s="68" t="s">
        <v>11</v>
      </c>
      <c r="D670" s="509">
        <f t="shared" si="102"/>
        <v>6021.5625</v>
      </c>
      <c r="F670" s="506">
        <f t="shared" si="103"/>
        <v>8</v>
      </c>
      <c r="G670" s="507">
        <v>5417.25</v>
      </c>
      <c r="H670" s="507">
        <v>6223</v>
      </c>
      <c r="I670" s="507">
        <v>5417.25</v>
      </c>
      <c r="J670" s="507">
        <v>6223</v>
      </c>
      <c r="K670" s="507">
        <v>6223</v>
      </c>
      <c r="L670" s="507">
        <v>6223</v>
      </c>
      <c r="M670" s="507">
        <v>6223</v>
      </c>
      <c r="N670" s="507">
        <v>6223</v>
      </c>
    </row>
    <row r="671" spans="1:14" x14ac:dyDescent="0.25">
      <c r="A671" s="747"/>
      <c r="B671" s="242" t="s">
        <v>1351</v>
      </c>
      <c r="C671" s="137" t="s">
        <v>11</v>
      </c>
      <c r="D671" s="510">
        <f t="shared" si="102"/>
        <v>7837.5</v>
      </c>
      <c r="F671" s="504">
        <f t="shared" si="103"/>
        <v>8</v>
      </c>
      <c r="G671" s="505">
        <v>7350</v>
      </c>
      <c r="H671" s="505">
        <v>8000</v>
      </c>
      <c r="I671" s="505">
        <v>7350</v>
      </c>
      <c r="J671" s="505">
        <v>8000</v>
      </c>
      <c r="K671" s="505">
        <v>8000</v>
      </c>
      <c r="L671" s="505">
        <v>8000</v>
      </c>
      <c r="M671" s="505">
        <v>8000</v>
      </c>
      <c r="N671" s="505">
        <v>8000</v>
      </c>
    </row>
    <row r="672" spans="1:14" x14ac:dyDescent="0.25">
      <c r="A672" s="747"/>
      <c r="B672" s="113" t="s">
        <v>1352</v>
      </c>
      <c r="C672" s="68" t="s">
        <v>11</v>
      </c>
      <c r="D672" s="509">
        <f t="shared" si="102"/>
        <v>10062.502499999999</v>
      </c>
      <c r="F672" s="506">
        <f t="shared" si="103"/>
        <v>8</v>
      </c>
      <c r="G672" s="507">
        <v>9750</v>
      </c>
      <c r="H672" s="507">
        <v>10166.67</v>
      </c>
      <c r="I672" s="507">
        <v>9750</v>
      </c>
      <c r="J672" s="507">
        <v>10166.67</v>
      </c>
      <c r="K672" s="507">
        <v>10166.67</v>
      </c>
      <c r="L672" s="507">
        <v>10166.67</v>
      </c>
      <c r="M672" s="507">
        <v>10166.67</v>
      </c>
      <c r="N672" s="507">
        <v>10166.67</v>
      </c>
    </row>
    <row r="673" spans="1:14" x14ac:dyDescent="0.25">
      <c r="A673" s="747"/>
      <c r="B673" s="242" t="s">
        <v>1353</v>
      </c>
      <c r="C673" s="137" t="s">
        <v>11</v>
      </c>
      <c r="D673" s="510">
        <f t="shared" si="102"/>
        <v>11362.5</v>
      </c>
      <c r="F673" s="504">
        <f t="shared" si="103"/>
        <v>8</v>
      </c>
      <c r="G673" s="505">
        <v>12000</v>
      </c>
      <c r="H673" s="505">
        <v>12000</v>
      </c>
      <c r="I673" s="505">
        <v>12000</v>
      </c>
      <c r="J673" s="505">
        <v>12000</v>
      </c>
      <c r="K673" s="505">
        <v>12300</v>
      </c>
      <c r="L673" s="505">
        <v>9600</v>
      </c>
      <c r="M673" s="505">
        <v>12000</v>
      </c>
      <c r="N673" s="505">
        <v>9000</v>
      </c>
    </row>
    <row r="674" spans="1:14" x14ac:dyDescent="0.25">
      <c r="A674" s="747"/>
      <c r="B674" s="113" t="s">
        <v>1354</v>
      </c>
      <c r="C674" s="68" t="s">
        <v>11</v>
      </c>
      <c r="D674" s="509">
        <f t="shared" si="102"/>
        <v>16043.75</v>
      </c>
      <c r="F674" s="506">
        <f t="shared" si="103"/>
        <v>8</v>
      </c>
      <c r="G674" s="507">
        <v>17000</v>
      </c>
      <c r="H674" s="507">
        <v>17000</v>
      </c>
      <c r="I674" s="507">
        <v>17000</v>
      </c>
      <c r="J674" s="507">
        <v>17000</v>
      </c>
      <c r="K674" s="507">
        <v>17000</v>
      </c>
      <c r="L674" s="507">
        <v>13600</v>
      </c>
      <c r="M674" s="507">
        <v>17000</v>
      </c>
      <c r="N674" s="507">
        <v>12750</v>
      </c>
    </row>
    <row r="675" spans="1:14" x14ac:dyDescent="0.25">
      <c r="A675" s="747"/>
      <c r="B675" s="242" t="s">
        <v>1355</v>
      </c>
      <c r="C675" s="137" t="s">
        <v>11</v>
      </c>
      <c r="D675" s="510">
        <f t="shared" si="102"/>
        <v>5217.5</v>
      </c>
      <c r="F675" s="504">
        <f t="shared" si="103"/>
        <v>8</v>
      </c>
      <c r="G675" s="505">
        <v>4934</v>
      </c>
      <c r="H675" s="505">
        <v>5312</v>
      </c>
      <c r="I675" s="505">
        <v>4934</v>
      </c>
      <c r="J675" s="505">
        <v>5312</v>
      </c>
      <c r="K675" s="505">
        <v>5312</v>
      </c>
      <c r="L675" s="505">
        <v>5312</v>
      </c>
      <c r="M675" s="505">
        <v>5312</v>
      </c>
      <c r="N675" s="505">
        <v>5312</v>
      </c>
    </row>
    <row r="676" spans="1:14" x14ac:dyDescent="0.25">
      <c r="A676" s="747"/>
      <c r="B676" s="113" t="s">
        <v>1356</v>
      </c>
      <c r="C676" s="68" t="s">
        <v>11</v>
      </c>
      <c r="D676" s="509">
        <f t="shared" si="102"/>
        <v>7945.0024999999987</v>
      </c>
      <c r="F676" s="506">
        <f t="shared" si="103"/>
        <v>8</v>
      </c>
      <c r="G676" s="507">
        <v>7556</v>
      </c>
      <c r="H676" s="507">
        <v>8074.67</v>
      </c>
      <c r="I676" s="507">
        <v>7556</v>
      </c>
      <c r="J676" s="507">
        <v>8074.67</v>
      </c>
      <c r="K676" s="507">
        <v>8074.67</v>
      </c>
      <c r="L676" s="507">
        <v>8074.67</v>
      </c>
      <c r="M676" s="507">
        <v>8074.67</v>
      </c>
      <c r="N676" s="507">
        <v>8074.67</v>
      </c>
    </row>
    <row r="677" spans="1:14" x14ac:dyDescent="0.25">
      <c r="A677" s="747"/>
      <c r="B677" s="242" t="s">
        <v>1357</v>
      </c>
      <c r="C677" s="137" t="s">
        <v>11</v>
      </c>
      <c r="D677" s="510">
        <f t="shared" si="102"/>
        <v>9937.5</v>
      </c>
      <c r="F677" s="504">
        <f t="shared" si="103"/>
        <v>8</v>
      </c>
      <c r="G677" s="505">
        <v>9750</v>
      </c>
      <c r="H677" s="505">
        <v>10000</v>
      </c>
      <c r="I677" s="505">
        <v>9750</v>
      </c>
      <c r="J677" s="505">
        <v>10000</v>
      </c>
      <c r="K677" s="505">
        <v>10000</v>
      </c>
      <c r="L677" s="505">
        <v>10000</v>
      </c>
      <c r="M677" s="505">
        <v>10000</v>
      </c>
      <c r="N677" s="505">
        <v>10000</v>
      </c>
    </row>
    <row r="678" spans="1:14" x14ac:dyDescent="0.25">
      <c r="A678" s="747"/>
      <c r="B678" s="113" t="s">
        <v>1358</v>
      </c>
      <c r="C678" s="68" t="s">
        <v>11</v>
      </c>
      <c r="D678" s="509">
        <f t="shared" si="102"/>
        <v>12540</v>
      </c>
      <c r="F678" s="506">
        <f t="shared" si="103"/>
        <v>8</v>
      </c>
      <c r="G678" s="507">
        <v>13000</v>
      </c>
      <c r="H678" s="507">
        <v>13000</v>
      </c>
      <c r="I678" s="507">
        <v>13000</v>
      </c>
      <c r="J678" s="507">
        <v>13000</v>
      </c>
      <c r="K678" s="507">
        <v>14000</v>
      </c>
      <c r="L678" s="507">
        <v>11570</v>
      </c>
      <c r="M678" s="507">
        <v>13000</v>
      </c>
      <c r="N678" s="507">
        <v>9750</v>
      </c>
    </row>
    <row r="679" spans="1:14" x14ac:dyDescent="0.25">
      <c r="A679" s="747"/>
      <c r="B679" s="242" t="s">
        <v>1359</v>
      </c>
      <c r="C679" s="137" t="s">
        <v>11</v>
      </c>
      <c r="D679" s="510">
        <f t="shared" si="102"/>
        <v>16360</v>
      </c>
      <c r="F679" s="504">
        <f t="shared" si="103"/>
        <v>8</v>
      </c>
      <c r="G679" s="505">
        <v>17000</v>
      </c>
      <c r="H679" s="505">
        <v>17000</v>
      </c>
      <c r="I679" s="505">
        <v>17000</v>
      </c>
      <c r="J679" s="505">
        <v>17000</v>
      </c>
      <c r="K679" s="505">
        <v>18000</v>
      </c>
      <c r="L679" s="505">
        <v>15130</v>
      </c>
      <c r="M679" s="505">
        <v>17000</v>
      </c>
      <c r="N679" s="505">
        <v>12750</v>
      </c>
    </row>
    <row r="680" spans="1:14" x14ac:dyDescent="0.25">
      <c r="A680" s="747"/>
      <c r="B680" s="113" t="s">
        <v>1360</v>
      </c>
      <c r="C680" s="68" t="s">
        <v>11</v>
      </c>
      <c r="D680" s="509">
        <f t="shared" si="102"/>
        <v>4585</v>
      </c>
      <c r="F680" s="506">
        <f t="shared" si="103"/>
        <v>8</v>
      </c>
      <c r="G680" s="507">
        <v>4288</v>
      </c>
      <c r="H680" s="507">
        <v>4684</v>
      </c>
      <c r="I680" s="507">
        <v>4288</v>
      </c>
      <c r="J680" s="507">
        <v>4684</v>
      </c>
      <c r="K680" s="507">
        <v>4684</v>
      </c>
      <c r="L680" s="507">
        <v>4684</v>
      </c>
      <c r="M680" s="507">
        <v>4684</v>
      </c>
      <c r="N680" s="507">
        <v>4684</v>
      </c>
    </row>
    <row r="681" spans="1:14" x14ac:dyDescent="0.25">
      <c r="A681" s="747"/>
      <c r="B681" s="242" t="s">
        <v>1361</v>
      </c>
      <c r="C681" s="137" t="s">
        <v>11</v>
      </c>
      <c r="D681" s="510">
        <f t="shared" si="102"/>
        <v>6375</v>
      </c>
      <c r="F681" s="504">
        <f t="shared" si="103"/>
        <v>8</v>
      </c>
      <c r="G681" s="505">
        <v>6000</v>
      </c>
      <c r="H681" s="505">
        <v>6500</v>
      </c>
      <c r="I681" s="505">
        <v>6000</v>
      </c>
      <c r="J681" s="505">
        <v>6500</v>
      </c>
      <c r="K681" s="505">
        <v>6500</v>
      </c>
      <c r="L681" s="505">
        <v>6500</v>
      </c>
      <c r="M681" s="505">
        <v>6500</v>
      </c>
      <c r="N681" s="505">
        <v>6500</v>
      </c>
    </row>
    <row r="682" spans="1:14" x14ac:dyDescent="0.25">
      <c r="A682" s="747"/>
      <c r="B682" s="113" t="s">
        <v>1362</v>
      </c>
      <c r="C682" s="68" t="s">
        <v>11</v>
      </c>
      <c r="D682" s="509">
        <f t="shared" si="102"/>
        <v>8406.25</v>
      </c>
      <c r="F682" s="506">
        <f t="shared" si="103"/>
        <v>8</v>
      </c>
      <c r="G682" s="507">
        <v>8125</v>
      </c>
      <c r="H682" s="507">
        <v>8500</v>
      </c>
      <c r="I682" s="507">
        <v>8125</v>
      </c>
      <c r="J682" s="507">
        <v>8500</v>
      </c>
      <c r="K682" s="507">
        <v>8500</v>
      </c>
      <c r="L682" s="507">
        <v>8500</v>
      </c>
      <c r="M682" s="507">
        <v>8500</v>
      </c>
      <c r="N682" s="507">
        <v>8500</v>
      </c>
    </row>
    <row r="683" spans="1:14" x14ac:dyDescent="0.25">
      <c r="A683" s="747"/>
      <c r="B683" s="242" t="s">
        <v>1363</v>
      </c>
      <c r="C683" s="137" t="s">
        <v>11</v>
      </c>
      <c r="D683" s="510">
        <f t="shared" si="102"/>
        <v>14325</v>
      </c>
      <c r="F683" s="504">
        <f t="shared" si="103"/>
        <v>8</v>
      </c>
      <c r="G683" s="505">
        <v>15000</v>
      </c>
      <c r="H683" s="505">
        <v>15000</v>
      </c>
      <c r="I683" s="505">
        <v>15000</v>
      </c>
      <c r="J683" s="505">
        <v>15000</v>
      </c>
      <c r="K683" s="505">
        <v>15000</v>
      </c>
      <c r="L683" s="505">
        <v>13350</v>
      </c>
      <c r="M683" s="505">
        <v>15000</v>
      </c>
      <c r="N683" s="505">
        <v>11250</v>
      </c>
    </row>
    <row r="684" spans="1:14" ht="15.75" thickBot="1" x14ac:dyDescent="0.3">
      <c r="A684" s="748"/>
      <c r="B684" s="514" t="s">
        <v>1364</v>
      </c>
      <c r="C684" s="68" t="s">
        <v>11</v>
      </c>
      <c r="D684" s="515">
        <f t="shared" si="102"/>
        <v>17190</v>
      </c>
      <c r="F684" s="506">
        <f t="shared" si="103"/>
        <v>8</v>
      </c>
      <c r="G684" s="507">
        <v>18000</v>
      </c>
      <c r="H684" s="507">
        <v>18000</v>
      </c>
      <c r="I684" s="507">
        <v>18000</v>
      </c>
      <c r="J684" s="507">
        <v>18000</v>
      </c>
      <c r="K684" s="507">
        <v>18000</v>
      </c>
      <c r="L684" s="507">
        <v>16020</v>
      </c>
      <c r="M684" s="507">
        <v>18000</v>
      </c>
      <c r="N684" s="507">
        <v>13500</v>
      </c>
    </row>
    <row r="685" spans="1:14" x14ac:dyDescent="0.25">
      <c r="A685" s="746" t="s">
        <v>1365</v>
      </c>
      <c r="B685" s="516" t="s">
        <v>1366</v>
      </c>
      <c r="C685" s="194" t="s">
        <v>11</v>
      </c>
      <c r="D685" s="508">
        <f t="shared" si="102"/>
        <v>5666.6699999999992</v>
      </c>
      <c r="F685" s="504">
        <f t="shared" si="103"/>
        <v>8</v>
      </c>
      <c r="G685" s="505">
        <v>5666.67</v>
      </c>
      <c r="H685" s="505">
        <v>5666.67</v>
      </c>
      <c r="I685" s="505">
        <v>5666.67</v>
      </c>
      <c r="J685" s="505">
        <v>5666.67</v>
      </c>
      <c r="K685" s="505">
        <v>5666.67</v>
      </c>
      <c r="L685" s="505">
        <v>5666.67</v>
      </c>
      <c r="M685" s="505">
        <v>5666.67</v>
      </c>
      <c r="N685" s="505">
        <v>5666.67</v>
      </c>
    </row>
    <row r="686" spans="1:14" x14ac:dyDescent="0.25">
      <c r="A686" s="747"/>
      <c r="B686" s="113" t="s">
        <v>1367</v>
      </c>
      <c r="C686" s="68" t="s">
        <v>11</v>
      </c>
      <c r="D686" s="509">
        <f t="shared" si="102"/>
        <v>8000</v>
      </c>
      <c r="F686" s="506">
        <f t="shared" si="103"/>
        <v>8</v>
      </c>
      <c r="G686" s="507">
        <v>8000</v>
      </c>
      <c r="H686" s="507">
        <v>8000</v>
      </c>
      <c r="I686" s="507">
        <v>8000</v>
      </c>
      <c r="J686" s="507">
        <v>8000</v>
      </c>
      <c r="K686" s="507">
        <v>8000</v>
      </c>
      <c r="L686" s="507">
        <v>8000</v>
      </c>
      <c r="M686" s="507">
        <v>8000</v>
      </c>
      <c r="N686" s="507">
        <v>8000</v>
      </c>
    </row>
    <row r="687" spans="1:14" x14ac:dyDescent="0.25">
      <c r="A687" s="747"/>
      <c r="B687" s="242" t="s">
        <v>1368</v>
      </c>
      <c r="C687" s="137" t="s">
        <v>11</v>
      </c>
      <c r="D687" s="510">
        <f t="shared" si="102"/>
        <v>10000</v>
      </c>
      <c r="F687" s="504">
        <f t="shared" si="103"/>
        <v>8</v>
      </c>
      <c r="G687" s="505">
        <v>10000</v>
      </c>
      <c r="H687" s="505">
        <v>10000</v>
      </c>
      <c r="I687" s="505">
        <v>10000</v>
      </c>
      <c r="J687" s="505">
        <v>10000</v>
      </c>
      <c r="K687" s="505">
        <v>10000</v>
      </c>
      <c r="L687" s="505">
        <v>10000</v>
      </c>
      <c r="M687" s="505">
        <v>10000</v>
      </c>
      <c r="N687" s="505">
        <v>10000</v>
      </c>
    </row>
    <row r="688" spans="1:14" x14ac:dyDescent="0.25">
      <c r="A688" s="747"/>
      <c r="B688" s="113" t="s">
        <v>1369</v>
      </c>
      <c r="C688" s="68" t="s">
        <v>11</v>
      </c>
      <c r="D688" s="509">
        <f t="shared" si="102"/>
        <v>9033.75</v>
      </c>
      <c r="F688" s="506">
        <f t="shared" si="103"/>
        <v>8</v>
      </c>
      <c r="G688" s="507">
        <v>9000</v>
      </c>
      <c r="H688" s="507">
        <v>9000</v>
      </c>
      <c r="I688" s="507">
        <v>12300</v>
      </c>
      <c r="J688" s="507">
        <v>12000</v>
      </c>
      <c r="K688" s="507">
        <v>8820</v>
      </c>
      <c r="L688" s="507">
        <v>7200</v>
      </c>
      <c r="M688" s="507">
        <v>7200</v>
      </c>
      <c r="N688" s="507">
        <v>6750</v>
      </c>
    </row>
    <row r="689" spans="1:14" x14ac:dyDescent="0.25">
      <c r="A689" s="747"/>
      <c r="B689" s="242" t="s">
        <v>1370</v>
      </c>
      <c r="C689" s="137" t="s">
        <v>11</v>
      </c>
      <c r="D689" s="510">
        <f t="shared" si="102"/>
        <v>11657.5</v>
      </c>
      <c r="F689" s="504">
        <f t="shared" si="103"/>
        <v>8</v>
      </c>
      <c r="G689" s="505">
        <v>12000</v>
      </c>
      <c r="H689" s="505">
        <v>12000</v>
      </c>
      <c r="I689" s="505">
        <v>14800</v>
      </c>
      <c r="J689" s="505">
        <v>14500</v>
      </c>
      <c r="K689" s="505">
        <v>11760</v>
      </c>
      <c r="L689" s="505">
        <v>9600</v>
      </c>
      <c r="M689" s="505">
        <v>9600</v>
      </c>
      <c r="N689" s="505">
        <v>9000</v>
      </c>
    </row>
    <row r="690" spans="1:14" x14ac:dyDescent="0.25">
      <c r="A690" s="747"/>
      <c r="B690" s="113" t="s">
        <v>1371</v>
      </c>
      <c r="C690" s="68" t="s">
        <v>11</v>
      </c>
      <c r="D690" s="509">
        <f t="shared" si="102"/>
        <v>5666.6699999999992</v>
      </c>
      <c r="F690" s="506">
        <f t="shared" si="103"/>
        <v>8</v>
      </c>
      <c r="G690" s="507">
        <v>5666.67</v>
      </c>
      <c r="H690" s="507">
        <v>5666.67</v>
      </c>
      <c r="I690" s="507">
        <v>5666.67</v>
      </c>
      <c r="J690" s="507">
        <v>5666.67</v>
      </c>
      <c r="K690" s="507">
        <v>5666.67</v>
      </c>
      <c r="L690" s="507">
        <v>5666.67</v>
      </c>
      <c r="M690" s="507">
        <v>5666.67</v>
      </c>
      <c r="N690" s="507">
        <v>5666.67</v>
      </c>
    </row>
    <row r="691" spans="1:14" x14ac:dyDescent="0.25">
      <c r="A691" s="747"/>
      <c r="B691" s="242" t="s">
        <v>1372</v>
      </c>
      <c r="C691" s="137" t="s">
        <v>11</v>
      </c>
      <c r="D691" s="510">
        <f t="shared" si="102"/>
        <v>8000</v>
      </c>
      <c r="F691" s="504">
        <f t="shared" si="103"/>
        <v>8</v>
      </c>
      <c r="G691" s="505">
        <v>8000</v>
      </c>
      <c r="H691" s="505">
        <v>8000</v>
      </c>
      <c r="I691" s="505">
        <v>8000</v>
      </c>
      <c r="J691" s="505">
        <v>8000</v>
      </c>
      <c r="K691" s="505">
        <v>8000</v>
      </c>
      <c r="L691" s="505">
        <v>8000</v>
      </c>
      <c r="M691" s="505">
        <v>8000</v>
      </c>
      <c r="N691" s="505">
        <v>8000</v>
      </c>
    </row>
    <row r="692" spans="1:14" x14ac:dyDescent="0.25">
      <c r="A692" s="747"/>
      <c r="B692" s="113" t="s">
        <v>1373</v>
      </c>
      <c r="C692" s="68" t="s">
        <v>11</v>
      </c>
      <c r="D692" s="509">
        <f t="shared" si="102"/>
        <v>10000</v>
      </c>
      <c r="F692" s="506">
        <f t="shared" si="103"/>
        <v>8</v>
      </c>
      <c r="G692" s="507">
        <v>10000</v>
      </c>
      <c r="H692" s="507">
        <v>10000</v>
      </c>
      <c r="I692" s="507">
        <v>10000</v>
      </c>
      <c r="J692" s="507">
        <v>10000</v>
      </c>
      <c r="K692" s="507">
        <v>10000</v>
      </c>
      <c r="L692" s="507">
        <v>10000</v>
      </c>
      <c r="M692" s="507">
        <v>10000</v>
      </c>
      <c r="N692" s="507">
        <v>10000</v>
      </c>
    </row>
    <row r="693" spans="1:14" x14ac:dyDescent="0.25">
      <c r="A693" s="747"/>
      <c r="B693" s="242" t="s">
        <v>1374</v>
      </c>
      <c r="C693" s="137" t="s">
        <v>11</v>
      </c>
      <c r="D693" s="510">
        <f t="shared" si="102"/>
        <v>14325</v>
      </c>
      <c r="F693" s="504">
        <f t="shared" si="103"/>
        <v>8</v>
      </c>
      <c r="G693" s="505">
        <v>15000</v>
      </c>
      <c r="H693" s="505">
        <v>15000</v>
      </c>
      <c r="I693" s="505">
        <v>15000</v>
      </c>
      <c r="J693" s="505">
        <v>15000</v>
      </c>
      <c r="K693" s="505">
        <v>15000</v>
      </c>
      <c r="L693" s="505">
        <v>13350</v>
      </c>
      <c r="M693" s="505">
        <v>15000</v>
      </c>
      <c r="N693" s="505">
        <v>11250</v>
      </c>
    </row>
    <row r="694" spans="1:14" x14ac:dyDescent="0.25">
      <c r="A694" s="747"/>
      <c r="B694" s="113" t="s">
        <v>1375</v>
      </c>
      <c r="C694" s="68" t="s">
        <v>11</v>
      </c>
      <c r="D694" s="509">
        <f t="shared" si="102"/>
        <v>17190</v>
      </c>
      <c r="F694" s="506">
        <f t="shared" si="103"/>
        <v>8</v>
      </c>
      <c r="G694" s="507">
        <v>18000</v>
      </c>
      <c r="H694" s="507">
        <v>18000</v>
      </c>
      <c r="I694" s="507">
        <v>18000</v>
      </c>
      <c r="J694" s="507">
        <v>18000</v>
      </c>
      <c r="K694" s="507">
        <v>18000</v>
      </c>
      <c r="L694" s="507">
        <v>16020</v>
      </c>
      <c r="M694" s="507">
        <v>18000</v>
      </c>
      <c r="N694" s="507">
        <v>13500</v>
      </c>
    </row>
    <row r="695" spans="1:14" x14ac:dyDescent="0.25">
      <c r="A695" s="747"/>
      <c r="B695" s="242" t="s">
        <v>1376</v>
      </c>
      <c r="C695" s="137" t="s">
        <v>11</v>
      </c>
      <c r="D695" s="510">
        <f t="shared" si="102"/>
        <v>5666.6699999999992</v>
      </c>
      <c r="F695" s="504">
        <f t="shared" si="103"/>
        <v>8</v>
      </c>
      <c r="G695" s="505">
        <v>5666.67</v>
      </c>
      <c r="H695" s="505">
        <v>5666.67</v>
      </c>
      <c r="I695" s="505">
        <v>5666.67</v>
      </c>
      <c r="J695" s="505">
        <v>5666.67</v>
      </c>
      <c r="K695" s="505">
        <v>5666.67</v>
      </c>
      <c r="L695" s="505">
        <v>5666.67</v>
      </c>
      <c r="M695" s="505">
        <v>5666.67</v>
      </c>
      <c r="N695" s="505">
        <v>5666.67</v>
      </c>
    </row>
    <row r="696" spans="1:14" x14ac:dyDescent="0.25">
      <c r="A696" s="747"/>
      <c r="B696" s="113" t="s">
        <v>1377</v>
      </c>
      <c r="C696" s="68" t="s">
        <v>11</v>
      </c>
      <c r="D696" s="509">
        <f t="shared" si="102"/>
        <v>8000</v>
      </c>
      <c r="F696" s="506">
        <f t="shared" si="103"/>
        <v>8</v>
      </c>
      <c r="G696" s="507">
        <v>8000</v>
      </c>
      <c r="H696" s="507">
        <v>8000</v>
      </c>
      <c r="I696" s="507">
        <v>8000</v>
      </c>
      <c r="J696" s="507">
        <v>8000</v>
      </c>
      <c r="K696" s="507">
        <v>8000</v>
      </c>
      <c r="L696" s="507">
        <v>8000</v>
      </c>
      <c r="M696" s="507">
        <v>8000</v>
      </c>
      <c r="N696" s="507">
        <v>8000</v>
      </c>
    </row>
    <row r="697" spans="1:14" x14ac:dyDescent="0.25">
      <c r="A697" s="747"/>
      <c r="B697" s="242" t="s">
        <v>1378</v>
      </c>
      <c r="C697" s="137" t="s">
        <v>11</v>
      </c>
      <c r="D697" s="510">
        <f t="shared" si="102"/>
        <v>10000</v>
      </c>
      <c r="F697" s="504">
        <f t="shared" si="103"/>
        <v>8</v>
      </c>
      <c r="G697" s="505">
        <v>10000</v>
      </c>
      <c r="H697" s="505">
        <v>10000</v>
      </c>
      <c r="I697" s="505">
        <v>10000</v>
      </c>
      <c r="J697" s="505">
        <v>10000</v>
      </c>
      <c r="K697" s="505">
        <v>10000</v>
      </c>
      <c r="L697" s="505">
        <v>10000</v>
      </c>
      <c r="M697" s="505">
        <v>10000</v>
      </c>
      <c r="N697" s="505">
        <v>10000</v>
      </c>
    </row>
    <row r="698" spans="1:14" x14ac:dyDescent="0.25">
      <c r="A698" s="747"/>
      <c r="B698" s="113" t="s">
        <v>1379</v>
      </c>
      <c r="C698" s="68" t="s">
        <v>11</v>
      </c>
      <c r="D698" s="509">
        <f t="shared" si="102"/>
        <v>13785</v>
      </c>
      <c r="F698" s="506">
        <f t="shared" si="103"/>
        <v>8</v>
      </c>
      <c r="G698" s="507">
        <v>14500</v>
      </c>
      <c r="H698" s="507">
        <v>14500</v>
      </c>
      <c r="I698" s="507">
        <v>14000</v>
      </c>
      <c r="J698" s="507">
        <v>14500</v>
      </c>
      <c r="K698" s="507">
        <v>14500</v>
      </c>
      <c r="L698" s="507">
        <v>12905</v>
      </c>
      <c r="M698" s="507">
        <v>14500</v>
      </c>
      <c r="N698" s="507">
        <v>10875</v>
      </c>
    </row>
    <row r="699" spans="1:14" x14ac:dyDescent="0.25">
      <c r="A699" s="747"/>
      <c r="B699" s="242" t="s">
        <v>1380</v>
      </c>
      <c r="C699" s="137" t="s">
        <v>11</v>
      </c>
      <c r="D699" s="510">
        <f t="shared" si="102"/>
        <v>16472.5</v>
      </c>
      <c r="F699" s="504">
        <f t="shared" si="103"/>
        <v>8</v>
      </c>
      <c r="G699" s="505">
        <v>17500</v>
      </c>
      <c r="H699" s="505">
        <v>17500</v>
      </c>
      <c r="I699" s="505">
        <v>15580</v>
      </c>
      <c r="J699" s="505">
        <v>17500</v>
      </c>
      <c r="K699" s="505">
        <v>17500</v>
      </c>
      <c r="L699" s="505">
        <v>15575</v>
      </c>
      <c r="M699" s="505">
        <v>17500</v>
      </c>
      <c r="N699" s="505">
        <v>13125</v>
      </c>
    </row>
    <row r="700" spans="1:14" x14ac:dyDescent="0.25">
      <c r="A700" s="747"/>
      <c r="B700" s="113" t="s">
        <v>1381</v>
      </c>
      <c r="C700" s="68" t="s">
        <v>11</v>
      </c>
      <c r="D700" s="509">
        <f t="shared" si="102"/>
        <v>5666.6699999999992</v>
      </c>
      <c r="F700" s="506">
        <f t="shared" si="103"/>
        <v>8</v>
      </c>
      <c r="G700" s="507">
        <v>5666.67</v>
      </c>
      <c r="H700" s="507">
        <v>5666.67</v>
      </c>
      <c r="I700" s="507">
        <v>5666.67</v>
      </c>
      <c r="J700" s="507">
        <v>5666.67</v>
      </c>
      <c r="K700" s="507">
        <v>5666.67</v>
      </c>
      <c r="L700" s="507">
        <v>5666.67</v>
      </c>
      <c r="M700" s="507">
        <v>5666.67</v>
      </c>
      <c r="N700" s="507">
        <v>5666.67</v>
      </c>
    </row>
    <row r="701" spans="1:14" x14ac:dyDescent="0.25">
      <c r="A701" s="747"/>
      <c r="B701" s="242" t="s">
        <v>1382</v>
      </c>
      <c r="C701" s="137" t="s">
        <v>11</v>
      </c>
      <c r="D701" s="510">
        <f t="shared" si="102"/>
        <v>8000</v>
      </c>
      <c r="F701" s="504">
        <f t="shared" si="103"/>
        <v>8</v>
      </c>
      <c r="G701" s="505">
        <v>8000</v>
      </c>
      <c r="H701" s="505">
        <v>8000</v>
      </c>
      <c r="I701" s="505">
        <v>8000</v>
      </c>
      <c r="J701" s="505">
        <v>8000</v>
      </c>
      <c r="K701" s="505">
        <v>8000</v>
      </c>
      <c r="L701" s="505">
        <v>8000</v>
      </c>
      <c r="M701" s="505">
        <v>8000</v>
      </c>
      <c r="N701" s="505">
        <v>8000</v>
      </c>
    </row>
    <row r="702" spans="1:14" x14ac:dyDescent="0.25">
      <c r="A702" s="747"/>
      <c r="B702" s="113" t="s">
        <v>1383</v>
      </c>
      <c r="C702" s="68" t="s">
        <v>11</v>
      </c>
      <c r="D702" s="509">
        <f t="shared" si="102"/>
        <v>10000</v>
      </c>
      <c r="F702" s="506">
        <f t="shared" si="103"/>
        <v>8</v>
      </c>
      <c r="G702" s="507">
        <v>10000</v>
      </c>
      <c r="H702" s="507">
        <v>10000</v>
      </c>
      <c r="I702" s="507">
        <v>10000</v>
      </c>
      <c r="J702" s="507">
        <v>10000</v>
      </c>
      <c r="K702" s="507">
        <v>10000</v>
      </c>
      <c r="L702" s="507">
        <v>10000</v>
      </c>
      <c r="M702" s="507">
        <v>10000</v>
      </c>
      <c r="N702" s="507">
        <v>10000</v>
      </c>
    </row>
    <row r="703" spans="1:14" x14ac:dyDescent="0.25">
      <c r="A703" s="747"/>
      <c r="B703" s="242" t="s">
        <v>1384</v>
      </c>
      <c r="C703" s="137" t="s">
        <v>11</v>
      </c>
      <c r="D703" s="510">
        <f t="shared" si="102"/>
        <v>14067.5</v>
      </c>
      <c r="F703" s="504">
        <f t="shared" si="103"/>
        <v>8</v>
      </c>
      <c r="G703" s="505">
        <v>15000</v>
      </c>
      <c r="H703" s="505">
        <v>15000</v>
      </c>
      <c r="I703" s="505">
        <v>14290</v>
      </c>
      <c r="J703" s="505">
        <v>15000</v>
      </c>
      <c r="K703" s="505">
        <v>15000</v>
      </c>
      <c r="L703" s="505">
        <v>12000</v>
      </c>
      <c r="M703" s="505">
        <v>15000</v>
      </c>
      <c r="N703" s="505">
        <v>11250</v>
      </c>
    </row>
    <row r="704" spans="1:14" x14ac:dyDescent="0.25">
      <c r="A704" s="747"/>
      <c r="B704" s="113" t="s">
        <v>1385</v>
      </c>
      <c r="C704" s="68" t="s">
        <v>11</v>
      </c>
      <c r="D704" s="509">
        <f t="shared" si="102"/>
        <v>16703.125</v>
      </c>
      <c r="F704" s="506">
        <f t="shared" si="103"/>
        <v>8</v>
      </c>
      <c r="G704" s="507">
        <v>17500</v>
      </c>
      <c r="H704" s="507">
        <v>17500</v>
      </c>
      <c r="I704" s="507">
        <v>19000</v>
      </c>
      <c r="J704" s="507">
        <v>17500</v>
      </c>
      <c r="K704" s="507">
        <v>17500</v>
      </c>
      <c r="L704" s="507">
        <v>14000</v>
      </c>
      <c r="M704" s="507">
        <v>17500</v>
      </c>
      <c r="N704" s="507">
        <v>13125</v>
      </c>
    </row>
    <row r="705" spans="1:14" x14ac:dyDescent="0.25">
      <c r="A705" s="747"/>
      <c r="B705" s="242" t="s">
        <v>1386</v>
      </c>
      <c r="C705" s="137" t="s">
        <v>11</v>
      </c>
      <c r="D705" s="510">
        <f t="shared" si="102"/>
        <v>5620.8362499999994</v>
      </c>
      <c r="F705" s="504">
        <f t="shared" si="103"/>
        <v>8</v>
      </c>
      <c r="G705" s="505">
        <v>5300</v>
      </c>
      <c r="H705" s="505">
        <v>5666.67</v>
      </c>
      <c r="I705" s="505">
        <v>5666.67</v>
      </c>
      <c r="J705" s="505">
        <v>5666.67</v>
      </c>
      <c r="K705" s="505">
        <v>5666.67</v>
      </c>
      <c r="L705" s="505">
        <v>5666.67</v>
      </c>
      <c r="M705" s="505">
        <v>5666.67</v>
      </c>
      <c r="N705" s="505">
        <v>5666.67</v>
      </c>
    </row>
    <row r="706" spans="1:14" x14ac:dyDescent="0.25">
      <c r="A706" s="747"/>
      <c r="B706" s="113" t="s">
        <v>1387</v>
      </c>
      <c r="C706" s="68" t="s">
        <v>11</v>
      </c>
      <c r="D706" s="509">
        <f t="shared" si="102"/>
        <v>7975</v>
      </c>
      <c r="F706" s="506">
        <f t="shared" si="103"/>
        <v>8</v>
      </c>
      <c r="G706" s="507">
        <v>7800</v>
      </c>
      <c r="H706" s="507">
        <v>8000</v>
      </c>
      <c r="I706" s="507">
        <v>8000</v>
      </c>
      <c r="J706" s="507">
        <v>8000</v>
      </c>
      <c r="K706" s="507">
        <v>8000</v>
      </c>
      <c r="L706" s="507">
        <v>8000</v>
      </c>
      <c r="M706" s="507">
        <v>8000</v>
      </c>
      <c r="N706" s="507">
        <v>8000</v>
      </c>
    </row>
    <row r="707" spans="1:14" x14ac:dyDescent="0.25">
      <c r="A707" s="747"/>
      <c r="B707" s="242" t="s">
        <v>1388</v>
      </c>
      <c r="C707" s="137" t="s">
        <v>11</v>
      </c>
      <c r="D707" s="510">
        <f t="shared" si="102"/>
        <v>10093.75</v>
      </c>
      <c r="F707" s="504">
        <f t="shared" si="103"/>
        <v>8</v>
      </c>
      <c r="G707" s="505">
        <v>10750</v>
      </c>
      <c r="H707" s="505">
        <v>10000</v>
      </c>
      <c r="I707" s="505">
        <v>10000</v>
      </c>
      <c r="J707" s="505">
        <v>10000</v>
      </c>
      <c r="K707" s="505">
        <v>10000</v>
      </c>
      <c r="L707" s="505">
        <v>10000</v>
      </c>
      <c r="M707" s="505">
        <v>10000</v>
      </c>
      <c r="N707" s="505">
        <v>10000</v>
      </c>
    </row>
    <row r="708" spans="1:14" x14ac:dyDescent="0.25">
      <c r="A708" s="747"/>
      <c r="B708" s="113" t="s">
        <v>1389</v>
      </c>
      <c r="C708" s="68" t="s">
        <v>11</v>
      </c>
      <c r="D708" s="509">
        <f t="shared" si="102"/>
        <v>14858.75</v>
      </c>
      <c r="F708" s="506">
        <f t="shared" si="103"/>
        <v>8</v>
      </c>
      <c r="G708" s="507">
        <v>16200</v>
      </c>
      <c r="H708" s="507">
        <v>16200</v>
      </c>
      <c r="I708" s="507">
        <v>14866</v>
      </c>
      <c r="J708" s="507">
        <v>16200</v>
      </c>
      <c r="K708" s="507">
        <v>15876</v>
      </c>
      <c r="L708" s="507">
        <v>14418</v>
      </c>
      <c r="M708" s="507">
        <v>12960</v>
      </c>
      <c r="N708" s="507">
        <v>12150</v>
      </c>
    </row>
    <row r="709" spans="1:14" x14ac:dyDescent="0.25">
      <c r="A709" s="747"/>
      <c r="B709" s="242" t="s">
        <v>1390</v>
      </c>
      <c r="C709" s="137" t="s">
        <v>11</v>
      </c>
      <c r="D709" s="510">
        <f t="shared" si="102"/>
        <v>16507.5</v>
      </c>
      <c r="F709" s="504">
        <f t="shared" si="103"/>
        <v>8</v>
      </c>
      <c r="G709" s="505">
        <v>18000</v>
      </c>
      <c r="H709" s="505">
        <v>18000</v>
      </c>
      <c r="I709" s="505">
        <v>16500</v>
      </c>
      <c r="J709" s="505">
        <v>18000</v>
      </c>
      <c r="K709" s="505">
        <v>17640</v>
      </c>
      <c r="L709" s="505">
        <v>16020</v>
      </c>
      <c r="M709" s="505">
        <v>14400</v>
      </c>
      <c r="N709" s="505">
        <v>13500</v>
      </c>
    </row>
    <row r="710" spans="1:14" x14ac:dyDescent="0.25">
      <c r="A710" s="747"/>
      <c r="B710" s="113" t="s">
        <v>1391</v>
      </c>
      <c r="C710" s="68" t="s">
        <v>11</v>
      </c>
      <c r="D710" s="509">
        <f t="shared" si="102"/>
        <v>5622.1174999999994</v>
      </c>
      <c r="F710" s="506">
        <f t="shared" si="103"/>
        <v>8</v>
      </c>
      <c r="G710" s="507">
        <v>5310.25</v>
      </c>
      <c r="H710" s="507">
        <v>5666.67</v>
      </c>
      <c r="I710" s="507">
        <v>5666.67</v>
      </c>
      <c r="J710" s="507">
        <v>5666.67</v>
      </c>
      <c r="K710" s="507">
        <v>5666.67</v>
      </c>
      <c r="L710" s="507">
        <v>5666.67</v>
      </c>
      <c r="M710" s="507">
        <v>5666.67</v>
      </c>
      <c r="N710" s="507">
        <v>5666.67</v>
      </c>
    </row>
    <row r="711" spans="1:14" x14ac:dyDescent="0.25">
      <c r="A711" s="747"/>
      <c r="B711" s="242" t="s">
        <v>1392</v>
      </c>
      <c r="C711" s="137" t="s">
        <v>11</v>
      </c>
      <c r="D711" s="510">
        <f t="shared" si="102"/>
        <v>7947.59375</v>
      </c>
      <c r="F711" s="504">
        <f t="shared" si="103"/>
        <v>8</v>
      </c>
      <c r="G711" s="505">
        <v>7580.75</v>
      </c>
      <c r="H711" s="505">
        <v>8000</v>
      </c>
      <c r="I711" s="505">
        <v>8000</v>
      </c>
      <c r="J711" s="505">
        <v>8000</v>
      </c>
      <c r="K711" s="505">
        <v>8000</v>
      </c>
      <c r="L711" s="505">
        <v>8000</v>
      </c>
      <c r="M711" s="505">
        <v>8000</v>
      </c>
      <c r="N711" s="505">
        <v>8000</v>
      </c>
    </row>
    <row r="712" spans="1:14" x14ac:dyDescent="0.25">
      <c r="A712" s="747"/>
      <c r="B712" s="113" t="s">
        <v>1393</v>
      </c>
      <c r="C712" s="68" t="s">
        <v>11</v>
      </c>
      <c r="D712" s="509">
        <f t="shared" si="102"/>
        <v>9960.875</v>
      </c>
      <c r="F712" s="506">
        <f t="shared" si="103"/>
        <v>8</v>
      </c>
      <c r="G712" s="507">
        <v>9687</v>
      </c>
      <c r="H712" s="507">
        <v>10000</v>
      </c>
      <c r="I712" s="507">
        <v>10000</v>
      </c>
      <c r="J712" s="507">
        <v>10000</v>
      </c>
      <c r="K712" s="507">
        <v>10000</v>
      </c>
      <c r="L712" s="507">
        <v>10000</v>
      </c>
      <c r="M712" s="507">
        <v>10000</v>
      </c>
      <c r="N712" s="507">
        <v>10000</v>
      </c>
    </row>
    <row r="713" spans="1:14" x14ac:dyDescent="0.25">
      <c r="A713" s="747"/>
      <c r="B713" s="242" t="s">
        <v>1394</v>
      </c>
      <c r="C713" s="137" t="s">
        <v>11</v>
      </c>
      <c r="D713" s="510">
        <f t="shared" si="102"/>
        <v>12956.41</v>
      </c>
      <c r="F713" s="504">
        <f t="shared" si="103"/>
        <v>8</v>
      </c>
      <c r="G713" s="505">
        <v>13802</v>
      </c>
      <c r="H713" s="505">
        <v>13802</v>
      </c>
      <c r="I713" s="505">
        <v>13802</v>
      </c>
      <c r="J713" s="505">
        <v>13802</v>
      </c>
      <c r="K713" s="505">
        <v>13525</v>
      </c>
      <c r="L713" s="505">
        <v>12283.78</v>
      </c>
      <c r="M713" s="505">
        <v>12283</v>
      </c>
      <c r="N713" s="505">
        <v>10351.5</v>
      </c>
    </row>
    <row r="714" spans="1:14" x14ac:dyDescent="0.25">
      <c r="A714" s="747"/>
      <c r="B714" s="113" t="s">
        <v>1395</v>
      </c>
      <c r="C714" s="68" t="s">
        <v>11</v>
      </c>
      <c r="D714" s="509">
        <f t="shared" si="102"/>
        <v>15506.19</v>
      </c>
      <c r="F714" s="506">
        <f t="shared" si="103"/>
        <v>8</v>
      </c>
      <c r="G714" s="507">
        <v>16518</v>
      </c>
      <c r="H714" s="507">
        <v>16518</v>
      </c>
      <c r="I714" s="507">
        <v>16518</v>
      </c>
      <c r="J714" s="507">
        <v>16518</v>
      </c>
      <c r="K714" s="507">
        <v>16187</v>
      </c>
      <c r="L714" s="507">
        <v>14701.02</v>
      </c>
      <c r="M714" s="507">
        <v>14701</v>
      </c>
      <c r="N714" s="507">
        <v>12388.5</v>
      </c>
    </row>
    <row r="715" spans="1:14" x14ac:dyDescent="0.25">
      <c r="A715" s="747"/>
      <c r="B715" s="242" t="s">
        <v>1396</v>
      </c>
      <c r="C715" s="137" t="s">
        <v>11</v>
      </c>
      <c r="D715" s="510">
        <f t="shared" si="102"/>
        <v>5645.8362499999994</v>
      </c>
      <c r="F715" s="504">
        <f t="shared" si="103"/>
        <v>8</v>
      </c>
      <c r="G715" s="505">
        <v>5500</v>
      </c>
      <c r="H715" s="505">
        <v>5666.67</v>
      </c>
      <c r="I715" s="505">
        <v>5666.67</v>
      </c>
      <c r="J715" s="505">
        <v>5666.67</v>
      </c>
      <c r="K715" s="505">
        <v>5666.67</v>
      </c>
      <c r="L715" s="505">
        <v>5666.67</v>
      </c>
      <c r="M715" s="505">
        <v>5666.67</v>
      </c>
      <c r="N715" s="505">
        <v>5666.67</v>
      </c>
    </row>
    <row r="716" spans="1:14" x14ac:dyDescent="0.25">
      <c r="A716" s="747"/>
      <c r="B716" s="113" t="s">
        <v>1397</v>
      </c>
      <c r="C716" s="68" t="s">
        <v>11</v>
      </c>
      <c r="D716" s="509">
        <f t="shared" si="102"/>
        <v>7968.75</v>
      </c>
      <c r="F716" s="506">
        <f t="shared" si="103"/>
        <v>8</v>
      </c>
      <c r="G716" s="507">
        <v>7750</v>
      </c>
      <c r="H716" s="507">
        <v>8000</v>
      </c>
      <c r="I716" s="507">
        <v>8000</v>
      </c>
      <c r="J716" s="507">
        <v>8000</v>
      </c>
      <c r="K716" s="507">
        <v>8000</v>
      </c>
      <c r="L716" s="507">
        <v>8000</v>
      </c>
      <c r="M716" s="507">
        <v>8000</v>
      </c>
      <c r="N716" s="507">
        <v>8000</v>
      </c>
    </row>
    <row r="717" spans="1:14" x14ac:dyDescent="0.25">
      <c r="A717" s="747"/>
      <c r="B717" s="242" t="s">
        <v>1398</v>
      </c>
      <c r="C717" s="137" t="s">
        <v>11</v>
      </c>
      <c r="D717" s="510">
        <f t="shared" si="102"/>
        <v>10031.25</v>
      </c>
      <c r="F717" s="504">
        <f t="shared" si="103"/>
        <v>8</v>
      </c>
      <c r="G717" s="505">
        <v>10250</v>
      </c>
      <c r="H717" s="505">
        <v>10000</v>
      </c>
      <c r="I717" s="505">
        <v>10000</v>
      </c>
      <c r="J717" s="505">
        <v>10000</v>
      </c>
      <c r="K717" s="505">
        <v>10000</v>
      </c>
      <c r="L717" s="505">
        <v>10000</v>
      </c>
      <c r="M717" s="505">
        <v>10000</v>
      </c>
      <c r="N717" s="505">
        <v>10000</v>
      </c>
    </row>
    <row r="718" spans="1:14" x14ac:dyDescent="0.25">
      <c r="A718" s="747"/>
      <c r="B718" s="113" t="s">
        <v>1399</v>
      </c>
      <c r="C718" s="68" t="s">
        <v>11</v>
      </c>
      <c r="D718" s="509">
        <f t="shared" si="102"/>
        <v>14660</v>
      </c>
      <c r="F718" s="506">
        <f t="shared" si="103"/>
        <v>8</v>
      </c>
      <c r="G718" s="507">
        <v>16000</v>
      </c>
      <c r="H718" s="507">
        <v>16000</v>
      </c>
      <c r="I718" s="507">
        <v>16000</v>
      </c>
      <c r="J718" s="507">
        <v>16000</v>
      </c>
      <c r="K718" s="507">
        <v>15680</v>
      </c>
      <c r="L718" s="507">
        <v>12800</v>
      </c>
      <c r="M718" s="507">
        <v>12800</v>
      </c>
      <c r="N718" s="507">
        <v>12000</v>
      </c>
    </row>
    <row r="719" spans="1:14" ht="15.75" thickBot="1" x14ac:dyDescent="0.3">
      <c r="A719" s="748"/>
      <c r="B719" s="243" t="s">
        <v>1400</v>
      </c>
      <c r="C719" s="145" t="s">
        <v>11</v>
      </c>
      <c r="D719" s="511">
        <f t="shared" si="102"/>
        <v>18325</v>
      </c>
      <c r="F719" s="504">
        <f t="shared" si="103"/>
        <v>8</v>
      </c>
      <c r="G719" s="505">
        <v>20000</v>
      </c>
      <c r="H719" s="505">
        <v>20000</v>
      </c>
      <c r="I719" s="505">
        <v>20000</v>
      </c>
      <c r="J719" s="505">
        <v>20000</v>
      </c>
      <c r="K719" s="505">
        <v>19600</v>
      </c>
      <c r="L719" s="505">
        <v>16000</v>
      </c>
      <c r="M719" s="505">
        <v>16000</v>
      </c>
      <c r="N719" s="505">
        <v>15000</v>
      </c>
    </row>
    <row r="720" spans="1:14" x14ac:dyDescent="0.25">
      <c r="A720" s="749" t="s">
        <v>1401</v>
      </c>
      <c r="B720" s="56" t="s">
        <v>1402</v>
      </c>
      <c r="C720" s="68" t="s">
        <v>11</v>
      </c>
      <c r="D720" s="513">
        <f t="shared" si="102"/>
        <v>9401.3362499999985</v>
      </c>
      <c r="F720" s="506">
        <f t="shared" si="103"/>
        <v>8</v>
      </c>
      <c r="G720" s="507">
        <v>6774</v>
      </c>
      <c r="H720" s="507">
        <v>9776.67</v>
      </c>
      <c r="I720" s="507">
        <v>9776.67</v>
      </c>
      <c r="J720" s="507">
        <v>9776.67</v>
      </c>
      <c r="K720" s="507">
        <v>9776.67</v>
      </c>
      <c r="L720" s="507">
        <v>9776.67</v>
      </c>
      <c r="M720" s="507">
        <v>9776.67</v>
      </c>
      <c r="N720" s="507">
        <v>9776.67</v>
      </c>
    </row>
    <row r="721" spans="1:14" x14ac:dyDescent="0.25">
      <c r="A721" s="750"/>
      <c r="B721" s="192" t="s">
        <v>1403</v>
      </c>
      <c r="C721" s="137" t="s">
        <v>11</v>
      </c>
      <c r="D721" s="510">
        <f t="shared" si="102"/>
        <v>14206.101250000002</v>
      </c>
      <c r="F721" s="504">
        <f t="shared" si="103"/>
        <v>8</v>
      </c>
      <c r="G721" s="505">
        <v>9815.5</v>
      </c>
      <c r="H721" s="505">
        <v>14833.33</v>
      </c>
      <c r="I721" s="505">
        <v>14833.33</v>
      </c>
      <c r="J721" s="505">
        <v>14833.33</v>
      </c>
      <c r="K721" s="505">
        <v>14833.33</v>
      </c>
      <c r="L721" s="505">
        <v>14833.33</v>
      </c>
      <c r="M721" s="505">
        <v>14833.33</v>
      </c>
      <c r="N721" s="505">
        <v>14833.33</v>
      </c>
    </row>
    <row r="722" spans="1:14" x14ac:dyDescent="0.25">
      <c r="A722" s="750"/>
      <c r="B722" s="58" t="s">
        <v>1404</v>
      </c>
      <c r="C722" s="68" t="s">
        <v>11</v>
      </c>
      <c r="D722" s="509">
        <f t="shared" si="102"/>
        <v>16218.75</v>
      </c>
      <c r="F722" s="506">
        <f t="shared" si="103"/>
        <v>8</v>
      </c>
      <c r="G722" s="507">
        <v>14750</v>
      </c>
      <c r="H722" s="507">
        <v>16000</v>
      </c>
      <c r="I722" s="507">
        <v>16500</v>
      </c>
      <c r="J722" s="507">
        <v>16500</v>
      </c>
      <c r="K722" s="507">
        <v>16500</v>
      </c>
      <c r="L722" s="507">
        <v>16500</v>
      </c>
      <c r="M722" s="507">
        <v>16500</v>
      </c>
      <c r="N722" s="507">
        <v>16500</v>
      </c>
    </row>
    <row r="723" spans="1:14" x14ac:dyDescent="0.25">
      <c r="A723" s="750"/>
      <c r="B723" s="192" t="s">
        <v>1405</v>
      </c>
      <c r="C723" s="137" t="s">
        <v>11</v>
      </c>
      <c r="D723" s="510">
        <f t="shared" ref="D723:D786" si="104">AVERAGE(G723:N723)</f>
        <v>15303.75</v>
      </c>
      <c r="F723" s="504">
        <f t="shared" si="103"/>
        <v>8</v>
      </c>
      <c r="G723" s="505">
        <v>16500</v>
      </c>
      <c r="H723" s="505">
        <v>16500</v>
      </c>
      <c r="I723" s="505">
        <v>16500</v>
      </c>
      <c r="J723" s="505">
        <v>16500</v>
      </c>
      <c r="K723" s="505">
        <v>16170</v>
      </c>
      <c r="L723" s="505">
        <v>14685</v>
      </c>
      <c r="M723" s="505">
        <v>13200</v>
      </c>
      <c r="N723" s="505">
        <v>12375</v>
      </c>
    </row>
    <row r="724" spans="1:14" x14ac:dyDescent="0.25">
      <c r="A724" s="750"/>
      <c r="B724" s="58" t="s">
        <v>1406</v>
      </c>
      <c r="C724" s="68" t="s">
        <v>11</v>
      </c>
      <c r="D724" s="509">
        <f t="shared" si="104"/>
        <v>20405</v>
      </c>
      <c r="F724" s="506">
        <f t="shared" si="103"/>
        <v>8</v>
      </c>
      <c r="G724" s="507">
        <v>22000</v>
      </c>
      <c r="H724" s="507">
        <v>22000</v>
      </c>
      <c r="I724" s="507">
        <v>22000</v>
      </c>
      <c r="J724" s="507">
        <v>22000</v>
      </c>
      <c r="K724" s="507">
        <v>21560</v>
      </c>
      <c r="L724" s="507">
        <v>19580</v>
      </c>
      <c r="M724" s="507">
        <v>17600</v>
      </c>
      <c r="N724" s="507">
        <v>16500</v>
      </c>
    </row>
    <row r="725" spans="1:14" x14ac:dyDescent="0.25">
      <c r="A725" s="750"/>
      <c r="B725" s="192" t="s">
        <v>1407</v>
      </c>
      <c r="C725" s="137" t="s">
        <v>11</v>
      </c>
      <c r="D725" s="510">
        <f t="shared" si="104"/>
        <v>7108.4049999999997</v>
      </c>
      <c r="F725" s="504">
        <f t="shared" si="103"/>
        <v>8</v>
      </c>
      <c r="G725" s="505">
        <v>8937.5</v>
      </c>
      <c r="H725" s="505">
        <v>9776.67</v>
      </c>
      <c r="I725" s="505">
        <v>9776.67</v>
      </c>
      <c r="J725" s="505">
        <v>6420</v>
      </c>
      <c r="K725" s="505">
        <v>6291.6</v>
      </c>
      <c r="L725" s="505">
        <v>5713.8</v>
      </c>
      <c r="M725" s="505">
        <v>5136</v>
      </c>
      <c r="N725" s="505">
        <v>4815</v>
      </c>
    </row>
    <row r="726" spans="1:14" x14ac:dyDescent="0.25">
      <c r="A726" s="750"/>
      <c r="B726" s="58" t="s">
        <v>1408</v>
      </c>
      <c r="C726" s="68" t="s">
        <v>11</v>
      </c>
      <c r="D726" s="509">
        <f t="shared" si="104"/>
        <v>11462.344999999999</v>
      </c>
      <c r="F726" s="506">
        <f t="shared" ref="F726:F789" si="105">COUNT(G726:N726)</f>
        <v>8</v>
      </c>
      <c r="G726" s="507">
        <v>13148.75</v>
      </c>
      <c r="H726" s="507">
        <v>14833.33</v>
      </c>
      <c r="I726" s="507">
        <v>14833.33</v>
      </c>
      <c r="J726" s="507">
        <v>9776.67</v>
      </c>
      <c r="K726" s="507">
        <v>9776.67</v>
      </c>
      <c r="L726" s="507">
        <v>9776.67</v>
      </c>
      <c r="M726" s="507">
        <v>9776.67</v>
      </c>
      <c r="N726" s="507">
        <v>9776.67</v>
      </c>
    </row>
    <row r="727" spans="1:14" x14ac:dyDescent="0.25">
      <c r="A727" s="750"/>
      <c r="B727" s="192" t="s">
        <v>1409</v>
      </c>
      <c r="C727" s="137" t="s">
        <v>11</v>
      </c>
      <c r="D727" s="510">
        <f t="shared" si="104"/>
        <v>15300.050000000001</v>
      </c>
      <c r="F727" s="504">
        <f t="shared" si="105"/>
        <v>8</v>
      </c>
      <c r="G727" s="505">
        <v>15233.75</v>
      </c>
      <c r="H727" s="505">
        <v>16500</v>
      </c>
      <c r="I727" s="505">
        <v>16500</v>
      </c>
      <c r="J727" s="505">
        <v>14833.33</v>
      </c>
      <c r="K727" s="505">
        <v>14833.33</v>
      </c>
      <c r="L727" s="505">
        <v>14833.33</v>
      </c>
      <c r="M727" s="505">
        <v>14833.33</v>
      </c>
      <c r="N727" s="505">
        <v>14833.33</v>
      </c>
    </row>
    <row r="728" spans="1:14" x14ac:dyDescent="0.25">
      <c r="A728" s="750"/>
      <c r="B728" s="58" t="s">
        <v>1410</v>
      </c>
      <c r="C728" s="68" t="s">
        <v>11</v>
      </c>
      <c r="D728" s="509">
        <f t="shared" si="104"/>
        <v>16125</v>
      </c>
      <c r="F728" s="506">
        <f t="shared" si="105"/>
        <v>8</v>
      </c>
      <c r="G728" s="507">
        <v>15500</v>
      </c>
      <c r="H728" s="507">
        <v>15500</v>
      </c>
      <c r="I728" s="507">
        <v>15500</v>
      </c>
      <c r="J728" s="507">
        <v>16500</v>
      </c>
      <c r="K728" s="507">
        <v>16500</v>
      </c>
      <c r="L728" s="507">
        <v>16500</v>
      </c>
      <c r="M728" s="507">
        <v>16500</v>
      </c>
      <c r="N728" s="507">
        <v>16500</v>
      </c>
    </row>
    <row r="729" spans="1:14" x14ac:dyDescent="0.25">
      <c r="A729" s="750"/>
      <c r="B729" s="192" t="s">
        <v>1411</v>
      </c>
      <c r="C729" s="137" t="s">
        <v>11</v>
      </c>
      <c r="D729" s="510">
        <f t="shared" si="104"/>
        <v>17622.5</v>
      </c>
      <c r="F729" s="504">
        <f t="shared" si="105"/>
        <v>8</v>
      </c>
      <c r="G729" s="505">
        <v>19000</v>
      </c>
      <c r="H729" s="505">
        <v>19000</v>
      </c>
      <c r="I729" s="505">
        <v>19000</v>
      </c>
      <c r="J729" s="505">
        <v>19000</v>
      </c>
      <c r="K729" s="505">
        <v>18620</v>
      </c>
      <c r="L729" s="505">
        <v>16910</v>
      </c>
      <c r="M729" s="505">
        <v>15200</v>
      </c>
      <c r="N729" s="505">
        <v>14250</v>
      </c>
    </row>
    <row r="730" spans="1:14" x14ac:dyDescent="0.25">
      <c r="A730" s="750"/>
      <c r="B730" s="58" t="s">
        <v>1412</v>
      </c>
      <c r="C730" s="68" t="s">
        <v>11</v>
      </c>
      <c r="D730" s="509">
        <f t="shared" si="104"/>
        <v>6122.3549999999996</v>
      </c>
      <c r="F730" s="506">
        <f t="shared" si="105"/>
        <v>8</v>
      </c>
      <c r="G730" s="507">
        <v>8538.5</v>
      </c>
      <c r="H730" s="507">
        <v>9776.67</v>
      </c>
      <c r="I730" s="507">
        <v>9776.67</v>
      </c>
      <c r="J730" s="507">
        <v>4824</v>
      </c>
      <c r="K730" s="507">
        <v>4727</v>
      </c>
      <c r="L730" s="507">
        <v>3859</v>
      </c>
      <c r="M730" s="507">
        <v>3859</v>
      </c>
      <c r="N730" s="507">
        <v>3618</v>
      </c>
    </row>
    <row r="731" spans="1:14" x14ac:dyDescent="0.25">
      <c r="A731" s="750"/>
      <c r="B731" s="192" t="s">
        <v>1413</v>
      </c>
      <c r="C731" s="137" t="s">
        <v>11</v>
      </c>
      <c r="D731" s="510">
        <f t="shared" si="104"/>
        <v>11511.688749999999</v>
      </c>
      <c r="F731" s="504">
        <f t="shared" si="105"/>
        <v>8</v>
      </c>
      <c r="G731" s="505">
        <v>13543.5</v>
      </c>
      <c r="H731" s="505">
        <v>14833.33</v>
      </c>
      <c r="I731" s="505">
        <v>14833.33</v>
      </c>
      <c r="J731" s="505">
        <v>9776.67</v>
      </c>
      <c r="K731" s="505">
        <v>9776.67</v>
      </c>
      <c r="L731" s="505">
        <v>9776.67</v>
      </c>
      <c r="M731" s="505">
        <v>9776.67</v>
      </c>
      <c r="N731" s="505">
        <v>9776.67</v>
      </c>
    </row>
    <row r="732" spans="1:14" x14ac:dyDescent="0.25">
      <c r="A732" s="750"/>
      <c r="B732" s="58" t="s">
        <v>1414</v>
      </c>
      <c r="C732" s="68" t="s">
        <v>11</v>
      </c>
      <c r="D732" s="509">
        <f t="shared" si="104"/>
        <v>15302.143750000001</v>
      </c>
      <c r="F732" s="506">
        <f t="shared" si="105"/>
        <v>8</v>
      </c>
      <c r="G732" s="507">
        <v>15250.5</v>
      </c>
      <c r="H732" s="507">
        <v>16500</v>
      </c>
      <c r="I732" s="507">
        <v>16500</v>
      </c>
      <c r="J732" s="507">
        <v>14833.33</v>
      </c>
      <c r="K732" s="507">
        <v>14833.33</v>
      </c>
      <c r="L732" s="507">
        <v>14833.33</v>
      </c>
      <c r="M732" s="507">
        <v>14833.33</v>
      </c>
      <c r="N732" s="507">
        <v>14833.33</v>
      </c>
    </row>
    <row r="733" spans="1:14" x14ac:dyDescent="0.25">
      <c r="A733" s="750"/>
      <c r="B733" s="192" t="s">
        <v>1415</v>
      </c>
      <c r="C733" s="137" t="s">
        <v>11</v>
      </c>
      <c r="D733" s="510">
        <f t="shared" si="104"/>
        <v>16187.475</v>
      </c>
      <c r="F733" s="504">
        <f t="shared" si="105"/>
        <v>8</v>
      </c>
      <c r="G733" s="505">
        <v>15666.6</v>
      </c>
      <c r="H733" s="505">
        <v>15666.6</v>
      </c>
      <c r="I733" s="505">
        <v>15666.6</v>
      </c>
      <c r="J733" s="505">
        <v>16500</v>
      </c>
      <c r="K733" s="505">
        <v>16500</v>
      </c>
      <c r="L733" s="505">
        <v>16500</v>
      </c>
      <c r="M733" s="505">
        <v>16500</v>
      </c>
      <c r="N733" s="505">
        <v>16500</v>
      </c>
    </row>
    <row r="734" spans="1:14" ht="15.75" thickBot="1" x14ac:dyDescent="0.3">
      <c r="A734" s="751"/>
      <c r="B734" s="59" t="s">
        <v>1416</v>
      </c>
      <c r="C734" s="68" t="s">
        <v>11</v>
      </c>
      <c r="D734" s="515">
        <f t="shared" si="104"/>
        <v>18872.8125</v>
      </c>
      <c r="F734" s="506">
        <f t="shared" si="105"/>
        <v>8</v>
      </c>
      <c r="G734" s="507">
        <v>20598</v>
      </c>
      <c r="H734" s="507">
        <v>20598</v>
      </c>
      <c r="I734" s="507">
        <v>20598</v>
      </c>
      <c r="J734" s="507">
        <v>20598</v>
      </c>
      <c r="K734" s="507">
        <v>20186</v>
      </c>
      <c r="L734" s="507">
        <v>16478</v>
      </c>
      <c r="M734" s="507">
        <v>16478</v>
      </c>
      <c r="N734" s="507">
        <v>15448.5</v>
      </c>
    </row>
    <row r="735" spans="1:14" x14ac:dyDescent="0.25">
      <c r="A735" s="746" t="s">
        <v>1417</v>
      </c>
      <c r="B735" s="516" t="s">
        <v>1418</v>
      </c>
      <c r="C735" s="194" t="s">
        <v>11</v>
      </c>
      <c r="D735" s="508">
        <f t="shared" si="104"/>
        <v>13270.834999999999</v>
      </c>
      <c r="F735" s="504">
        <f t="shared" si="105"/>
        <v>8</v>
      </c>
      <c r="G735" s="505">
        <v>15500</v>
      </c>
      <c r="H735" s="505">
        <v>15666.67</v>
      </c>
      <c r="I735" s="505">
        <v>16666.669999999998</v>
      </c>
      <c r="J735" s="505">
        <v>16666.669999999998</v>
      </c>
      <c r="K735" s="505">
        <v>12666.67</v>
      </c>
      <c r="L735" s="505">
        <v>9000</v>
      </c>
      <c r="M735" s="505">
        <v>10000</v>
      </c>
      <c r="N735" s="505">
        <v>10000</v>
      </c>
    </row>
    <row r="736" spans="1:14" x14ac:dyDescent="0.25">
      <c r="A736" s="747"/>
      <c r="B736" s="113" t="s">
        <v>1419</v>
      </c>
      <c r="C736" s="68" t="s">
        <v>11</v>
      </c>
      <c r="D736" s="509">
        <f t="shared" si="104"/>
        <v>14899.998750000001</v>
      </c>
      <c r="F736" s="506">
        <f t="shared" si="105"/>
        <v>8</v>
      </c>
      <c r="G736" s="507">
        <v>17333.330000000002</v>
      </c>
      <c r="H736" s="507">
        <v>17333.330000000002</v>
      </c>
      <c r="I736" s="507">
        <v>18350</v>
      </c>
      <c r="J736" s="507">
        <v>18350</v>
      </c>
      <c r="K736" s="507">
        <v>14000</v>
      </c>
      <c r="L736" s="507">
        <v>10833.33</v>
      </c>
      <c r="M736" s="507">
        <v>11500</v>
      </c>
      <c r="N736" s="507">
        <v>11500</v>
      </c>
    </row>
    <row r="737" spans="1:14" x14ac:dyDescent="0.25">
      <c r="A737" s="747"/>
      <c r="B737" s="242" t="s">
        <v>1420</v>
      </c>
      <c r="C737" s="137" t="s">
        <v>11</v>
      </c>
      <c r="D737" s="510">
        <f t="shared" si="104"/>
        <v>16604.166249999998</v>
      </c>
      <c r="F737" s="504">
        <f t="shared" si="105"/>
        <v>8</v>
      </c>
      <c r="G737" s="505">
        <v>18833.330000000002</v>
      </c>
      <c r="H737" s="505">
        <v>19000</v>
      </c>
      <c r="I737" s="505">
        <v>20000</v>
      </c>
      <c r="J737" s="505">
        <v>20166.669999999998</v>
      </c>
      <c r="K737" s="505">
        <v>15666.67</v>
      </c>
      <c r="L737" s="505">
        <v>12500</v>
      </c>
      <c r="M737" s="505">
        <v>13333.33</v>
      </c>
      <c r="N737" s="505">
        <v>13333.33</v>
      </c>
    </row>
    <row r="738" spans="1:14" x14ac:dyDescent="0.25">
      <c r="A738" s="747"/>
      <c r="B738" s="113" t="s">
        <v>1421</v>
      </c>
      <c r="C738" s="68" t="s">
        <v>11</v>
      </c>
      <c r="D738" s="509">
        <f t="shared" si="104"/>
        <v>11130</v>
      </c>
      <c r="F738" s="506">
        <f t="shared" si="105"/>
        <v>8</v>
      </c>
      <c r="G738" s="507">
        <v>12000</v>
      </c>
      <c r="H738" s="507">
        <v>12000</v>
      </c>
      <c r="I738" s="507">
        <v>12000</v>
      </c>
      <c r="J738" s="507">
        <v>12000</v>
      </c>
      <c r="K738" s="507">
        <v>11760</v>
      </c>
      <c r="L738" s="507">
        <v>10680</v>
      </c>
      <c r="M738" s="507">
        <v>9600</v>
      </c>
      <c r="N738" s="507">
        <v>9000</v>
      </c>
    </row>
    <row r="739" spans="1:14" x14ac:dyDescent="0.25">
      <c r="A739" s="747"/>
      <c r="B739" s="242" t="s">
        <v>1422</v>
      </c>
      <c r="C739" s="137" t="s">
        <v>11</v>
      </c>
      <c r="D739" s="510">
        <f t="shared" si="104"/>
        <v>14376.25</v>
      </c>
      <c r="F739" s="504">
        <f t="shared" si="105"/>
        <v>8</v>
      </c>
      <c r="G739" s="505">
        <v>15500</v>
      </c>
      <c r="H739" s="505">
        <v>15500</v>
      </c>
      <c r="I739" s="505">
        <v>15500</v>
      </c>
      <c r="J739" s="505">
        <v>15500</v>
      </c>
      <c r="K739" s="505">
        <v>15190</v>
      </c>
      <c r="L739" s="505">
        <v>13795</v>
      </c>
      <c r="M739" s="505">
        <v>12400</v>
      </c>
      <c r="N739" s="505">
        <v>11625</v>
      </c>
    </row>
    <row r="740" spans="1:14" x14ac:dyDescent="0.25">
      <c r="A740" s="747"/>
      <c r="B740" s="113" t="s">
        <v>1423</v>
      </c>
      <c r="C740" s="68" t="s">
        <v>11</v>
      </c>
      <c r="D740" s="509">
        <f t="shared" si="104"/>
        <v>12340.251428571428</v>
      </c>
      <c r="F740" s="506">
        <f t="shared" si="105"/>
        <v>7</v>
      </c>
      <c r="G740" s="507">
        <v>12381.75</v>
      </c>
      <c r="H740" s="507">
        <v>15666.67</v>
      </c>
      <c r="I740" s="507" t="s">
        <v>93</v>
      </c>
      <c r="J740" s="507">
        <v>16666.669999999998</v>
      </c>
      <c r="K740" s="507">
        <v>12666.67</v>
      </c>
      <c r="L740" s="507">
        <v>9000</v>
      </c>
      <c r="M740" s="507">
        <v>10000</v>
      </c>
      <c r="N740" s="507">
        <v>10000</v>
      </c>
    </row>
    <row r="741" spans="1:14" x14ac:dyDescent="0.25">
      <c r="A741" s="747"/>
      <c r="B741" s="242" t="s">
        <v>1424</v>
      </c>
      <c r="C741" s="137" t="s">
        <v>11</v>
      </c>
      <c r="D741" s="510">
        <f t="shared" si="104"/>
        <v>14331.04125</v>
      </c>
      <c r="F741" s="504">
        <f t="shared" si="105"/>
        <v>8</v>
      </c>
      <c r="G741" s="505">
        <v>14465</v>
      </c>
      <c r="H741" s="505">
        <v>17333.330000000002</v>
      </c>
      <c r="I741" s="505">
        <v>16666.669999999998</v>
      </c>
      <c r="J741" s="505">
        <v>18350</v>
      </c>
      <c r="K741" s="505">
        <v>14000</v>
      </c>
      <c r="L741" s="505">
        <v>10833.33</v>
      </c>
      <c r="M741" s="505">
        <v>11500</v>
      </c>
      <c r="N741" s="505">
        <v>11500</v>
      </c>
    </row>
    <row r="742" spans="1:14" x14ac:dyDescent="0.25">
      <c r="A742" s="747"/>
      <c r="B742" s="113" t="s">
        <v>1425</v>
      </c>
      <c r="C742" s="68" t="s">
        <v>11</v>
      </c>
      <c r="D742" s="509">
        <f t="shared" si="104"/>
        <v>16082.3125</v>
      </c>
      <c r="F742" s="506">
        <f t="shared" si="105"/>
        <v>8</v>
      </c>
      <c r="G742" s="507">
        <v>16308.5</v>
      </c>
      <c r="H742" s="507">
        <v>19000</v>
      </c>
      <c r="I742" s="507">
        <v>18350</v>
      </c>
      <c r="J742" s="507">
        <v>20166.669999999998</v>
      </c>
      <c r="K742" s="507">
        <v>15666.67</v>
      </c>
      <c r="L742" s="507">
        <v>12500</v>
      </c>
      <c r="M742" s="507">
        <v>13333.33</v>
      </c>
      <c r="N742" s="507">
        <v>13333.33</v>
      </c>
    </row>
    <row r="743" spans="1:14" x14ac:dyDescent="0.25">
      <c r="A743" s="747"/>
      <c r="B743" s="242" t="s">
        <v>1426</v>
      </c>
      <c r="C743" s="137" t="s">
        <v>11</v>
      </c>
      <c r="D743" s="510">
        <f t="shared" si="104"/>
        <v>12647.6</v>
      </c>
      <c r="F743" s="504">
        <f t="shared" si="105"/>
        <v>8</v>
      </c>
      <c r="G743" s="505">
        <v>12645</v>
      </c>
      <c r="H743" s="505">
        <v>12645</v>
      </c>
      <c r="I743" s="505">
        <v>20000</v>
      </c>
      <c r="J743" s="505">
        <v>12645</v>
      </c>
      <c r="K743" s="505">
        <v>12392</v>
      </c>
      <c r="L743" s="505">
        <v>11254.05</v>
      </c>
      <c r="M743" s="505">
        <v>10116</v>
      </c>
      <c r="N743" s="505">
        <v>9483.75</v>
      </c>
    </row>
    <row r="744" spans="1:14" x14ac:dyDescent="0.25">
      <c r="A744" s="747"/>
      <c r="B744" s="113" t="s">
        <v>1427</v>
      </c>
      <c r="C744" s="68" t="s">
        <v>11</v>
      </c>
      <c r="D744" s="509">
        <f t="shared" si="104"/>
        <v>15353.115</v>
      </c>
      <c r="F744" s="506">
        <f t="shared" si="105"/>
        <v>8</v>
      </c>
      <c r="G744" s="507">
        <v>16328</v>
      </c>
      <c r="H744" s="507">
        <v>16328</v>
      </c>
      <c r="I744" s="507">
        <v>18000</v>
      </c>
      <c r="J744" s="507">
        <v>16328</v>
      </c>
      <c r="K744" s="507">
        <v>16001</v>
      </c>
      <c r="L744" s="507">
        <v>14531.92</v>
      </c>
      <c r="M744" s="507">
        <v>13062</v>
      </c>
      <c r="N744" s="507">
        <v>12246</v>
      </c>
    </row>
    <row r="745" spans="1:14" x14ac:dyDescent="0.25">
      <c r="A745" s="747"/>
      <c r="B745" s="242" t="s">
        <v>1428</v>
      </c>
      <c r="C745" s="137" t="s">
        <v>11</v>
      </c>
      <c r="D745" s="510">
        <f t="shared" si="104"/>
        <v>13270.834999999999</v>
      </c>
      <c r="F745" s="504">
        <f t="shared" si="105"/>
        <v>8</v>
      </c>
      <c r="G745" s="505">
        <v>15500</v>
      </c>
      <c r="H745" s="505">
        <v>15666.67</v>
      </c>
      <c r="I745" s="505">
        <v>16666.669999999998</v>
      </c>
      <c r="J745" s="505">
        <v>16666.669999999998</v>
      </c>
      <c r="K745" s="505">
        <v>12666.67</v>
      </c>
      <c r="L745" s="505">
        <v>9000</v>
      </c>
      <c r="M745" s="505">
        <v>10000</v>
      </c>
      <c r="N745" s="505">
        <v>10000</v>
      </c>
    </row>
    <row r="746" spans="1:14" x14ac:dyDescent="0.25">
      <c r="A746" s="747"/>
      <c r="B746" s="113" t="s">
        <v>1429</v>
      </c>
      <c r="C746" s="68" t="s">
        <v>11</v>
      </c>
      <c r="D746" s="509">
        <f t="shared" si="104"/>
        <v>14899.998750000001</v>
      </c>
      <c r="F746" s="506">
        <f t="shared" si="105"/>
        <v>8</v>
      </c>
      <c r="G746" s="507">
        <v>17333.330000000002</v>
      </c>
      <c r="H746" s="507">
        <v>17333.330000000002</v>
      </c>
      <c r="I746" s="507">
        <v>18350</v>
      </c>
      <c r="J746" s="507">
        <v>18350</v>
      </c>
      <c r="K746" s="507">
        <v>14000</v>
      </c>
      <c r="L746" s="507">
        <v>10833.33</v>
      </c>
      <c r="M746" s="507">
        <v>11500</v>
      </c>
      <c r="N746" s="507">
        <v>11500</v>
      </c>
    </row>
    <row r="747" spans="1:14" x14ac:dyDescent="0.25">
      <c r="A747" s="747"/>
      <c r="B747" s="242" t="s">
        <v>1430</v>
      </c>
      <c r="C747" s="137" t="s">
        <v>11</v>
      </c>
      <c r="D747" s="510">
        <f t="shared" si="104"/>
        <v>16604.166249999998</v>
      </c>
      <c r="F747" s="504">
        <f t="shared" si="105"/>
        <v>8</v>
      </c>
      <c r="G747" s="505">
        <v>18833.330000000002</v>
      </c>
      <c r="H747" s="505">
        <v>19000</v>
      </c>
      <c r="I747" s="505">
        <v>20000</v>
      </c>
      <c r="J747" s="505">
        <v>20166.669999999998</v>
      </c>
      <c r="K747" s="505">
        <v>15666.67</v>
      </c>
      <c r="L747" s="505">
        <v>12500</v>
      </c>
      <c r="M747" s="505">
        <v>13333.33</v>
      </c>
      <c r="N747" s="505">
        <v>13333.33</v>
      </c>
    </row>
    <row r="748" spans="1:14" x14ac:dyDescent="0.25">
      <c r="A748" s="747"/>
      <c r="B748" s="113" t="s">
        <v>1431</v>
      </c>
      <c r="C748" s="68" t="s">
        <v>11</v>
      </c>
      <c r="D748" s="509">
        <f t="shared" si="104"/>
        <v>11202.1875</v>
      </c>
      <c r="F748" s="506">
        <f t="shared" si="105"/>
        <v>8</v>
      </c>
      <c r="G748" s="507">
        <v>12078</v>
      </c>
      <c r="H748" s="507">
        <v>12078</v>
      </c>
      <c r="I748" s="507">
        <v>12078</v>
      </c>
      <c r="J748" s="507">
        <v>12078</v>
      </c>
      <c r="K748" s="507">
        <v>11836</v>
      </c>
      <c r="L748" s="507">
        <v>10749</v>
      </c>
      <c r="M748" s="507">
        <v>9662</v>
      </c>
      <c r="N748" s="507">
        <v>9058.5</v>
      </c>
    </row>
    <row r="749" spans="1:14" x14ac:dyDescent="0.25">
      <c r="A749" s="747"/>
      <c r="B749" s="242" t="s">
        <v>1432</v>
      </c>
      <c r="C749" s="137" t="s">
        <v>11</v>
      </c>
      <c r="D749" s="510">
        <f t="shared" si="104"/>
        <v>15299.875</v>
      </c>
      <c r="F749" s="504">
        <f t="shared" si="105"/>
        <v>8</v>
      </c>
      <c r="G749" s="505">
        <v>16496</v>
      </c>
      <c r="H749" s="505">
        <v>16496</v>
      </c>
      <c r="I749" s="505">
        <v>16496</v>
      </c>
      <c r="J749" s="505">
        <v>16496</v>
      </c>
      <c r="K749" s="505">
        <v>16166</v>
      </c>
      <c r="L749" s="505">
        <v>14681</v>
      </c>
      <c r="M749" s="505">
        <v>13196</v>
      </c>
      <c r="N749" s="505">
        <v>12372</v>
      </c>
    </row>
    <row r="750" spans="1:14" x14ac:dyDescent="0.25">
      <c r="A750" s="747"/>
      <c r="B750" s="113" t="s">
        <v>1433</v>
      </c>
      <c r="C750" s="68" t="s">
        <v>11</v>
      </c>
      <c r="D750" s="509">
        <f t="shared" si="104"/>
        <v>12882.366249999999</v>
      </c>
      <c r="F750" s="506">
        <f t="shared" si="105"/>
        <v>8</v>
      </c>
      <c r="G750" s="507">
        <v>12392.25</v>
      </c>
      <c r="H750" s="507">
        <v>15666.67</v>
      </c>
      <c r="I750" s="507">
        <v>16666.669999999998</v>
      </c>
      <c r="J750" s="507">
        <v>16666.669999999998</v>
      </c>
      <c r="K750" s="507">
        <v>12666.67</v>
      </c>
      <c r="L750" s="507">
        <v>9000</v>
      </c>
      <c r="M750" s="507">
        <v>10000</v>
      </c>
      <c r="N750" s="507">
        <v>10000</v>
      </c>
    </row>
    <row r="751" spans="1:14" x14ac:dyDescent="0.25">
      <c r="A751" s="747"/>
      <c r="B751" s="242" t="s">
        <v>1434</v>
      </c>
      <c r="C751" s="137" t="s">
        <v>11</v>
      </c>
      <c r="D751" s="510">
        <f t="shared" si="104"/>
        <v>14535.5825</v>
      </c>
      <c r="F751" s="504">
        <f t="shared" si="105"/>
        <v>8</v>
      </c>
      <c r="G751" s="505">
        <v>14418</v>
      </c>
      <c r="H751" s="505">
        <v>17333.330000000002</v>
      </c>
      <c r="I751" s="505">
        <v>18350</v>
      </c>
      <c r="J751" s="505">
        <v>18350</v>
      </c>
      <c r="K751" s="505">
        <v>14000</v>
      </c>
      <c r="L751" s="505">
        <v>10833.33</v>
      </c>
      <c r="M751" s="505">
        <v>11500</v>
      </c>
      <c r="N751" s="505">
        <v>11500</v>
      </c>
    </row>
    <row r="752" spans="1:14" x14ac:dyDescent="0.25">
      <c r="A752" s="747"/>
      <c r="B752" s="113" t="s">
        <v>1435</v>
      </c>
      <c r="C752" s="68" t="s">
        <v>11</v>
      </c>
      <c r="D752" s="509">
        <f t="shared" si="104"/>
        <v>16281.34375</v>
      </c>
      <c r="F752" s="506">
        <f t="shared" si="105"/>
        <v>8</v>
      </c>
      <c r="G752" s="507">
        <v>16250.75</v>
      </c>
      <c r="H752" s="507">
        <v>19000</v>
      </c>
      <c r="I752" s="507">
        <v>20000</v>
      </c>
      <c r="J752" s="507">
        <v>20166.669999999998</v>
      </c>
      <c r="K752" s="507">
        <v>15666.67</v>
      </c>
      <c r="L752" s="507">
        <v>12500</v>
      </c>
      <c r="M752" s="507">
        <v>13333.33</v>
      </c>
      <c r="N752" s="507">
        <v>13333.33</v>
      </c>
    </row>
    <row r="753" spans="1:14" x14ac:dyDescent="0.25">
      <c r="A753" s="747"/>
      <c r="B753" s="242" t="s">
        <v>1436</v>
      </c>
      <c r="C753" s="137" t="s">
        <v>11</v>
      </c>
      <c r="D753" s="510">
        <f t="shared" si="104"/>
        <v>11728.21875</v>
      </c>
      <c r="F753" s="504">
        <f t="shared" si="105"/>
        <v>8</v>
      </c>
      <c r="G753" s="505">
        <v>12645</v>
      </c>
      <c r="H753" s="505">
        <v>12645</v>
      </c>
      <c r="I753" s="505">
        <v>12645</v>
      </c>
      <c r="J753" s="505">
        <v>12645</v>
      </c>
      <c r="K753" s="505">
        <v>12392</v>
      </c>
      <c r="L753" s="505">
        <v>11254</v>
      </c>
      <c r="M753" s="505">
        <v>10116</v>
      </c>
      <c r="N753" s="505">
        <v>9483.75</v>
      </c>
    </row>
    <row r="754" spans="1:14" x14ac:dyDescent="0.25">
      <c r="A754" s="747"/>
      <c r="B754" s="113" t="s">
        <v>1437</v>
      </c>
      <c r="C754" s="68" t="s">
        <v>11</v>
      </c>
      <c r="D754" s="509">
        <f t="shared" si="104"/>
        <v>16219.03125</v>
      </c>
      <c r="F754" s="506">
        <f t="shared" si="105"/>
        <v>8</v>
      </c>
      <c r="G754" s="507">
        <v>17487</v>
      </c>
      <c r="H754" s="507">
        <v>17487</v>
      </c>
      <c r="I754" s="507">
        <v>17487</v>
      </c>
      <c r="J754" s="507">
        <v>17487</v>
      </c>
      <c r="K754" s="507">
        <v>17137</v>
      </c>
      <c r="L754" s="507">
        <v>15563</v>
      </c>
      <c r="M754" s="507">
        <v>13989</v>
      </c>
      <c r="N754" s="507">
        <v>13115.25</v>
      </c>
    </row>
    <row r="755" spans="1:14" x14ac:dyDescent="0.25">
      <c r="A755" s="747"/>
      <c r="B755" s="242" t="s">
        <v>1438</v>
      </c>
      <c r="C755" s="137" t="s">
        <v>11</v>
      </c>
      <c r="D755" s="510">
        <f t="shared" si="104"/>
        <v>13270.834999999999</v>
      </c>
      <c r="F755" s="504">
        <f t="shared" si="105"/>
        <v>8</v>
      </c>
      <c r="G755" s="505">
        <v>15500</v>
      </c>
      <c r="H755" s="505">
        <v>15666.67</v>
      </c>
      <c r="I755" s="505">
        <v>16666.669999999998</v>
      </c>
      <c r="J755" s="505">
        <v>16666.669999999998</v>
      </c>
      <c r="K755" s="505">
        <v>12666.67</v>
      </c>
      <c r="L755" s="505">
        <v>9000</v>
      </c>
      <c r="M755" s="505">
        <v>10000</v>
      </c>
      <c r="N755" s="505">
        <v>10000</v>
      </c>
    </row>
    <row r="756" spans="1:14" x14ac:dyDescent="0.25">
      <c r="A756" s="747"/>
      <c r="B756" s="113" t="s">
        <v>1439</v>
      </c>
      <c r="C756" s="68" t="s">
        <v>11</v>
      </c>
      <c r="D756" s="509">
        <f t="shared" si="104"/>
        <v>14899.998750000001</v>
      </c>
      <c r="F756" s="506">
        <f t="shared" si="105"/>
        <v>8</v>
      </c>
      <c r="G756" s="507">
        <v>17333.330000000002</v>
      </c>
      <c r="H756" s="507">
        <v>17333.330000000002</v>
      </c>
      <c r="I756" s="507">
        <v>18350</v>
      </c>
      <c r="J756" s="507">
        <v>18350</v>
      </c>
      <c r="K756" s="507">
        <v>14000</v>
      </c>
      <c r="L756" s="507">
        <v>10833.33</v>
      </c>
      <c r="M756" s="507">
        <v>11500</v>
      </c>
      <c r="N756" s="507">
        <v>11500</v>
      </c>
    </row>
    <row r="757" spans="1:14" x14ac:dyDescent="0.25">
      <c r="A757" s="747"/>
      <c r="B757" s="242" t="s">
        <v>1440</v>
      </c>
      <c r="C757" s="137" t="s">
        <v>11</v>
      </c>
      <c r="D757" s="510">
        <f t="shared" si="104"/>
        <v>16604.166249999998</v>
      </c>
      <c r="F757" s="504">
        <f t="shared" si="105"/>
        <v>8</v>
      </c>
      <c r="G757" s="505">
        <v>18833.330000000002</v>
      </c>
      <c r="H757" s="505">
        <v>19000</v>
      </c>
      <c r="I757" s="505">
        <v>20000</v>
      </c>
      <c r="J757" s="505">
        <v>20166.669999999998</v>
      </c>
      <c r="K757" s="505">
        <v>15666.67</v>
      </c>
      <c r="L757" s="505">
        <v>12500</v>
      </c>
      <c r="M757" s="505">
        <v>13333.33</v>
      </c>
      <c r="N757" s="505">
        <v>13333.33</v>
      </c>
    </row>
    <row r="758" spans="1:14" x14ac:dyDescent="0.25">
      <c r="A758" s="747"/>
      <c r="B758" s="113" t="s">
        <v>1441</v>
      </c>
      <c r="C758" s="68" t="s">
        <v>11</v>
      </c>
      <c r="D758" s="509">
        <f t="shared" si="104"/>
        <v>14580.225</v>
      </c>
      <c r="F758" s="506">
        <f t="shared" si="105"/>
        <v>8</v>
      </c>
      <c r="G758" s="507">
        <v>15720</v>
      </c>
      <c r="H758" s="507">
        <v>15720</v>
      </c>
      <c r="I758" s="507">
        <v>15720</v>
      </c>
      <c r="J758" s="507">
        <v>15720</v>
      </c>
      <c r="K758" s="507">
        <v>15405</v>
      </c>
      <c r="L758" s="507">
        <v>13990.8</v>
      </c>
      <c r="M758" s="507">
        <v>12576</v>
      </c>
      <c r="N758" s="507">
        <v>11790</v>
      </c>
    </row>
    <row r="759" spans="1:14" x14ac:dyDescent="0.25">
      <c r="A759" s="747"/>
      <c r="B759" s="242" t="s">
        <v>1442</v>
      </c>
      <c r="C759" s="137" t="s">
        <v>11</v>
      </c>
      <c r="D759" s="510">
        <f t="shared" si="104"/>
        <v>18312.105</v>
      </c>
      <c r="F759" s="504">
        <f t="shared" si="105"/>
        <v>8</v>
      </c>
      <c r="G759" s="505">
        <v>19378</v>
      </c>
      <c r="H759" s="505">
        <v>19378</v>
      </c>
      <c r="I759" s="505">
        <v>19378</v>
      </c>
      <c r="J759" s="505">
        <v>19378</v>
      </c>
      <c r="K759" s="505">
        <v>18990</v>
      </c>
      <c r="L759" s="505">
        <v>17246.419999999998</v>
      </c>
      <c r="M759" s="505">
        <v>15502</v>
      </c>
      <c r="N759" s="505">
        <v>17246.419999999998</v>
      </c>
    </row>
    <row r="760" spans="1:14" x14ac:dyDescent="0.25">
      <c r="A760" s="747"/>
      <c r="B760" s="113" t="s">
        <v>1443</v>
      </c>
      <c r="C760" s="68" t="s">
        <v>11</v>
      </c>
      <c r="D760" s="509">
        <f t="shared" si="104"/>
        <v>12890.626249999999</v>
      </c>
      <c r="F760" s="506">
        <f t="shared" si="105"/>
        <v>8</v>
      </c>
      <c r="G760" s="507">
        <v>15500</v>
      </c>
      <c r="H760" s="507">
        <v>15666.67</v>
      </c>
      <c r="I760" s="507">
        <v>16666.669999999998</v>
      </c>
      <c r="J760" s="507">
        <v>13625</v>
      </c>
      <c r="K760" s="507">
        <v>12666.67</v>
      </c>
      <c r="L760" s="507">
        <v>9000</v>
      </c>
      <c r="M760" s="507">
        <v>10000</v>
      </c>
      <c r="N760" s="507">
        <v>10000</v>
      </c>
    </row>
    <row r="761" spans="1:14" x14ac:dyDescent="0.25">
      <c r="A761" s="747"/>
      <c r="B761" s="242" t="s">
        <v>1444</v>
      </c>
      <c r="C761" s="137" t="s">
        <v>11</v>
      </c>
      <c r="D761" s="510">
        <f t="shared" si="104"/>
        <v>14539.061250000001</v>
      </c>
      <c r="F761" s="504">
        <f t="shared" si="105"/>
        <v>8</v>
      </c>
      <c r="G761" s="505">
        <v>17333.330000000002</v>
      </c>
      <c r="H761" s="505">
        <v>17333.330000000002</v>
      </c>
      <c r="I761" s="505">
        <v>18350</v>
      </c>
      <c r="J761" s="505">
        <v>15462.5</v>
      </c>
      <c r="K761" s="505">
        <v>14000</v>
      </c>
      <c r="L761" s="505">
        <v>10833.33</v>
      </c>
      <c r="M761" s="505">
        <v>11500</v>
      </c>
      <c r="N761" s="505">
        <v>11500</v>
      </c>
    </row>
    <row r="762" spans="1:14" x14ac:dyDescent="0.25">
      <c r="A762" s="747"/>
      <c r="B762" s="113" t="s">
        <v>1445</v>
      </c>
      <c r="C762" s="68" t="s">
        <v>11</v>
      </c>
      <c r="D762" s="509">
        <f t="shared" si="104"/>
        <v>16245.8325</v>
      </c>
      <c r="F762" s="506">
        <f t="shared" si="105"/>
        <v>8</v>
      </c>
      <c r="G762" s="507">
        <v>18833.330000000002</v>
      </c>
      <c r="H762" s="507">
        <v>19000</v>
      </c>
      <c r="I762" s="507">
        <v>20000</v>
      </c>
      <c r="J762" s="507">
        <v>17300</v>
      </c>
      <c r="K762" s="507">
        <v>15666.67</v>
      </c>
      <c r="L762" s="507">
        <v>12500</v>
      </c>
      <c r="M762" s="507">
        <v>13333.33</v>
      </c>
      <c r="N762" s="507">
        <v>13333.33</v>
      </c>
    </row>
    <row r="763" spans="1:14" x14ac:dyDescent="0.25">
      <c r="A763" s="747"/>
      <c r="B763" s="242" t="s">
        <v>1446</v>
      </c>
      <c r="C763" s="137" t="s">
        <v>11</v>
      </c>
      <c r="D763" s="510">
        <f t="shared" si="104"/>
        <v>11587.5</v>
      </c>
      <c r="F763" s="504">
        <f t="shared" si="105"/>
        <v>8</v>
      </c>
      <c r="G763" s="505">
        <v>12000</v>
      </c>
      <c r="H763" s="505">
        <v>12000</v>
      </c>
      <c r="I763" s="505">
        <v>11600</v>
      </c>
      <c r="J763" s="505">
        <v>11600</v>
      </c>
      <c r="K763" s="505">
        <v>11600</v>
      </c>
      <c r="L763" s="505">
        <v>11600</v>
      </c>
      <c r="M763" s="505">
        <v>11300</v>
      </c>
      <c r="N763" s="505">
        <v>11000</v>
      </c>
    </row>
    <row r="764" spans="1:14" ht="15.75" thickBot="1" x14ac:dyDescent="0.3">
      <c r="A764" s="748"/>
      <c r="B764" s="514" t="s">
        <v>1447</v>
      </c>
      <c r="C764" s="69" t="s">
        <v>11</v>
      </c>
      <c r="D764" s="515">
        <f t="shared" si="104"/>
        <v>14687.5</v>
      </c>
      <c r="F764" s="506">
        <f t="shared" si="105"/>
        <v>8</v>
      </c>
      <c r="G764" s="507">
        <v>15000</v>
      </c>
      <c r="H764" s="507">
        <v>15000</v>
      </c>
      <c r="I764" s="507">
        <v>14700</v>
      </c>
      <c r="J764" s="507">
        <v>14700</v>
      </c>
      <c r="K764" s="507">
        <v>14700</v>
      </c>
      <c r="L764" s="507">
        <v>14700</v>
      </c>
      <c r="M764" s="507">
        <v>14500</v>
      </c>
      <c r="N764" s="507">
        <v>14200</v>
      </c>
    </row>
    <row r="765" spans="1:14" x14ac:dyDescent="0.25">
      <c r="A765" s="746" t="s">
        <v>1448</v>
      </c>
      <c r="B765" s="516" t="s">
        <v>1449</v>
      </c>
      <c r="C765" s="137" t="s">
        <v>11</v>
      </c>
      <c r="D765" s="508">
        <f t="shared" si="104"/>
        <v>4589.9375</v>
      </c>
      <c r="F765" s="504">
        <f t="shared" si="105"/>
        <v>8</v>
      </c>
      <c r="G765" s="505">
        <v>4253.5</v>
      </c>
      <c r="H765" s="505">
        <v>4638</v>
      </c>
      <c r="I765" s="505">
        <v>4638</v>
      </c>
      <c r="J765" s="505">
        <v>4638</v>
      </c>
      <c r="K765" s="505">
        <v>4638</v>
      </c>
      <c r="L765" s="505">
        <v>4638</v>
      </c>
      <c r="M765" s="505">
        <v>4638</v>
      </c>
      <c r="N765" s="505">
        <v>4638</v>
      </c>
    </row>
    <row r="766" spans="1:14" x14ac:dyDescent="0.25">
      <c r="A766" s="747"/>
      <c r="B766" s="113" t="s">
        <v>1450</v>
      </c>
      <c r="C766" s="68" t="s">
        <v>11</v>
      </c>
      <c r="D766" s="509">
        <f t="shared" si="104"/>
        <v>8475.1174999999985</v>
      </c>
      <c r="F766" s="506">
        <f t="shared" si="105"/>
        <v>8</v>
      </c>
      <c r="G766" s="507">
        <v>8345.25</v>
      </c>
      <c r="H766" s="507">
        <v>8493.67</v>
      </c>
      <c r="I766" s="507">
        <v>8493.67</v>
      </c>
      <c r="J766" s="507">
        <v>8493.67</v>
      </c>
      <c r="K766" s="507">
        <v>8493.67</v>
      </c>
      <c r="L766" s="507">
        <v>8493.67</v>
      </c>
      <c r="M766" s="507">
        <v>8493.67</v>
      </c>
      <c r="N766" s="507">
        <v>8493.67</v>
      </c>
    </row>
    <row r="767" spans="1:14" x14ac:dyDescent="0.25">
      <c r="A767" s="747"/>
      <c r="B767" s="242" t="s">
        <v>1451</v>
      </c>
      <c r="C767" s="137" t="s">
        <v>11</v>
      </c>
      <c r="D767" s="510">
        <f t="shared" si="104"/>
        <v>12372.070000000002</v>
      </c>
      <c r="F767" s="504">
        <f t="shared" si="105"/>
        <v>8</v>
      </c>
      <c r="G767" s="505">
        <v>12062.25</v>
      </c>
      <c r="H767" s="505">
        <v>12416.33</v>
      </c>
      <c r="I767" s="505">
        <v>12416.33</v>
      </c>
      <c r="J767" s="505">
        <v>12416.33</v>
      </c>
      <c r="K767" s="505">
        <v>12416.33</v>
      </c>
      <c r="L767" s="505">
        <v>12416.33</v>
      </c>
      <c r="M767" s="505">
        <v>12416.33</v>
      </c>
      <c r="N767" s="505">
        <v>12416.33</v>
      </c>
    </row>
    <row r="768" spans="1:14" x14ac:dyDescent="0.25">
      <c r="A768" s="747"/>
      <c r="B768" s="113" t="s">
        <v>1452</v>
      </c>
      <c r="C768" s="68" t="s">
        <v>11</v>
      </c>
      <c r="D768" s="509">
        <f t="shared" si="104"/>
        <v>15280</v>
      </c>
      <c r="F768" s="506">
        <f t="shared" si="105"/>
        <v>8</v>
      </c>
      <c r="G768" s="507">
        <v>16000</v>
      </c>
      <c r="H768" s="507">
        <v>16000</v>
      </c>
      <c r="I768" s="507">
        <v>16000</v>
      </c>
      <c r="J768" s="507">
        <v>16000</v>
      </c>
      <c r="K768" s="507">
        <v>16000</v>
      </c>
      <c r="L768" s="507">
        <v>14240</v>
      </c>
      <c r="M768" s="507">
        <v>16000</v>
      </c>
      <c r="N768" s="507">
        <v>12000</v>
      </c>
    </row>
    <row r="769" spans="1:14" x14ac:dyDescent="0.25">
      <c r="A769" s="747"/>
      <c r="B769" s="242" t="s">
        <v>1453</v>
      </c>
      <c r="C769" s="137" t="s">
        <v>11</v>
      </c>
      <c r="D769" s="510">
        <f t="shared" si="104"/>
        <v>18971.428571428572</v>
      </c>
      <c r="F769" s="504">
        <f t="shared" si="105"/>
        <v>7</v>
      </c>
      <c r="G769" s="505">
        <v>20000</v>
      </c>
      <c r="H769" s="505">
        <v>20000</v>
      </c>
      <c r="I769" s="505">
        <v>20000</v>
      </c>
      <c r="J769" s="505" t="s">
        <v>93</v>
      </c>
      <c r="K769" s="505">
        <v>20000</v>
      </c>
      <c r="L769" s="505">
        <v>17800</v>
      </c>
      <c r="M769" s="505">
        <v>20000</v>
      </c>
      <c r="N769" s="505">
        <v>15000</v>
      </c>
    </row>
    <row r="770" spans="1:14" x14ac:dyDescent="0.25">
      <c r="A770" s="747"/>
      <c r="B770" s="113" t="s">
        <v>1454</v>
      </c>
      <c r="C770" s="68" t="s">
        <v>11</v>
      </c>
      <c r="D770" s="509">
        <f t="shared" si="104"/>
        <v>4547.4137500000006</v>
      </c>
      <c r="F770" s="506">
        <f t="shared" si="105"/>
        <v>8</v>
      </c>
      <c r="G770" s="507">
        <v>4198</v>
      </c>
      <c r="H770" s="507">
        <v>4597.33</v>
      </c>
      <c r="I770" s="507">
        <v>4597.33</v>
      </c>
      <c r="J770" s="507">
        <v>4597.33</v>
      </c>
      <c r="K770" s="507">
        <v>4597.33</v>
      </c>
      <c r="L770" s="507">
        <v>4597.33</v>
      </c>
      <c r="M770" s="507">
        <v>4597.33</v>
      </c>
      <c r="N770" s="507">
        <v>4597.33</v>
      </c>
    </row>
    <row r="771" spans="1:14" x14ac:dyDescent="0.25">
      <c r="A771" s="747"/>
      <c r="B771" s="242" t="s">
        <v>1455</v>
      </c>
      <c r="C771" s="137" t="s">
        <v>11</v>
      </c>
      <c r="D771" s="510">
        <f t="shared" si="104"/>
        <v>6024.1487499999994</v>
      </c>
      <c r="F771" s="504">
        <f t="shared" si="105"/>
        <v>8</v>
      </c>
      <c r="G771" s="505">
        <v>6244.5</v>
      </c>
      <c r="H771" s="505">
        <v>5992.67</v>
      </c>
      <c r="I771" s="505">
        <v>5992.67</v>
      </c>
      <c r="J771" s="505">
        <v>5992.67</v>
      </c>
      <c r="K771" s="505">
        <v>5992.67</v>
      </c>
      <c r="L771" s="505">
        <v>5992.67</v>
      </c>
      <c r="M771" s="505">
        <v>5992.67</v>
      </c>
      <c r="N771" s="505">
        <v>5992.67</v>
      </c>
    </row>
    <row r="772" spans="1:14" x14ac:dyDescent="0.25">
      <c r="A772" s="747"/>
      <c r="B772" s="113" t="s">
        <v>1456</v>
      </c>
      <c r="C772" s="68" t="s">
        <v>11</v>
      </c>
      <c r="D772" s="509">
        <f t="shared" si="104"/>
        <v>8638.2575000000015</v>
      </c>
      <c r="F772" s="506">
        <f t="shared" si="105"/>
        <v>8</v>
      </c>
      <c r="G772" s="507">
        <v>8945.75</v>
      </c>
      <c r="H772" s="507">
        <v>8594.33</v>
      </c>
      <c r="I772" s="507">
        <v>8594.33</v>
      </c>
      <c r="J772" s="507">
        <v>8594.33</v>
      </c>
      <c r="K772" s="507">
        <v>8594.33</v>
      </c>
      <c r="L772" s="507">
        <v>8594.33</v>
      </c>
      <c r="M772" s="507">
        <v>8594.33</v>
      </c>
      <c r="N772" s="507">
        <v>8594.33</v>
      </c>
    </row>
    <row r="773" spans="1:14" x14ac:dyDescent="0.25">
      <c r="A773" s="747"/>
      <c r="B773" s="242" t="s">
        <v>1457</v>
      </c>
      <c r="C773" s="137" t="s">
        <v>11</v>
      </c>
      <c r="D773" s="510">
        <f t="shared" si="104"/>
        <v>14325</v>
      </c>
      <c r="F773" s="504">
        <f t="shared" si="105"/>
        <v>8</v>
      </c>
      <c r="G773" s="505">
        <v>15000</v>
      </c>
      <c r="H773" s="505">
        <v>15000</v>
      </c>
      <c r="I773" s="505">
        <v>15000</v>
      </c>
      <c r="J773" s="505">
        <v>15000</v>
      </c>
      <c r="K773" s="505">
        <v>15000</v>
      </c>
      <c r="L773" s="505">
        <v>13350</v>
      </c>
      <c r="M773" s="505">
        <v>15000</v>
      </c>
      <c r="N773" s="505">
        <v>11250</v>
      </c>
    </row>
    <row r="774" spans="1:14" x14ac:dyDescent="0.25">
      <c r="A774" s="747"/>
      <c r="B774" s="113" t="s">
        <v>1458</v>
      </c>
      <c r="C774" s="68" t="s">
        <v>11</v>
      </c>
      <c r="D774" s="509">
        <f t="shared" si="104"/>
        <v>19100</v>
      </c>
      <c r="F774" s="506">
        <f t="shared" si="105"/>
        <v>8</v>
      </c>
      <c r="G774" s="507">
        <v>20000</v>
      </c>
      <c r="H774" s="507">
        <v>20000</v>
      </c>
      <c r="I774" s="507">
        <v>20000</v>
      </c>
      <c r="J774" s="507">
        <v>20000</v>
      </c>
      <c r="K774" s="507">
        <v>20000</v>
      </c>
      <c r="L774" s="507">
        <v>17800</v>
      </c>
      <c r="M774" s="507">
        <v>20000</v>
      </c>
      <c r="N774" s="507">
        <v>15000</v>
      </c>
    </row>
    <row r="775" spans="1:14" x14ac:dyDescent="0.25">
      <c r="A775" s="747"/>
      <c r="B775" s="242" t="s">
        <v>1459</v>
      </c>
      <c r="C775" s="137" t="s">
        <v>11</v>
      </c>
      <c r="D775" s="510">
        <f t="shared" si="104"/>
        <v>6000.28125</v>
      </c>
      <c r="F775" s="504">
        <f t="shared" si="105"/>
        <v>8</v>
      </c>
      <c r="G775" s="505">
        <v>6079</v>
      </c>
      <c r="H775" s="505">
        <v>6079</v>
      </c>
      <c r="I775" s="505">
        <v>6079</v>
      </c>
      <c r="J775" s="505">
        <v>6079</v>
      </c>
      <c r="K775" s="505">
        <v>6079</v>
      </c>
      <c r="L775" s="505">
        <v>5449.25</v>
      </c>
      <c r="M775" s="505">
        <v>6079</v>
      </c>
      <c r="N775" s="505">
        <v>6079</v>
      </c>
    </row>
    <row r="776" spans="1:14" x14ac:dyDescent="0.25">
      <c r="A776" s="747"/>
      <c r="B776" s="113" t="s">
        <v>1460</v>
      </c>
      <c r="C776" s="68" t="s">
        <v>11</v>
      </c>
      <c r="D776" s="509">
        <f t="shared" si="104"/>
        <v>8341.90625</v>
      </c>
      <c r="F776" s="506">
        <f t="shared" si="105"/>
        <v>8</v>
      </c>
      <c r="G776" s="507">
        <v>8433</v>
      </c>
      <c r="H776" s="507">
        <v>8433</v>
      </c>
      <c r="I776" s="507">
        <v>8433</v>
      </c>
      <c r="J776" s="507">
        <v>8433</v>
      </c>
      <c r="K776" s="507">
        <v>8433</v>
      </c>
      <c r="L776" s="507">
        <v>7704.25</v>
      </c>
      <c r="M776" s="507">
        <v>8433</v>
      </c>
      <c r="N776" s="507">
        <v>8433</v>
      </c>
    </row>
    <row r="777" spans="1:14" x14ac:dyDescent="0.25">
      <c r="A777" s="747"/>
      <c r="B777" s="242" t="s">
        <v>1461</v>
      </c>
      <c r="C777" s="137" t="s">
        <v>11</v>
      </c>
      <c r="D777" s="510">
        <f t="shared" si="104"/>
        <v>11741.66375</v>
      </c>
      <c r="F777" s="504">
        <f t="shared" si="105"/>
        <v>8</v>
      </c>
      <c r="G777" s="505">
        <v>11833.33</v>
      </c>
      <c r="H777" s="505">
        <v>11833.33</v>
      </c>
      <c r="I777" s="505">
        <v>11833.33</v>
      </c>
      <c r="J777" s="505">
        <v>11833.33</v>
      </c>
      <c r="K777" s="505">
        <v>11833.33</v>
      </c>
      <c r="L777" s="505">
        <v>11100</v>
      </c>
      <c r="M777" s="505">
        <v>11833.33</v>
      </c>
      <c r="N777" s="505">
        <v>11833.33</v>
      </c>
    </row>
    <row r="778" spans="1:14" x14ac:dyDescent="0.25">
      <c r="A778" s="747"/>
      <c r="B778" s="113" t="s">
        <v>1462</v>
      </c>
      <c r="C778" s="68" t="s">
        <v>11</v>
      </c>
      <c r="D778" s="509">
        <f t="shared" si="104"/>
        <v>12900.571428571429</v>
      </c>
      <c r="F778" s="506">
        <f t="shared" si="105"/>
        <v>7</v>
      </c>
      <c r="G778" s="507" t="s">
        <v>93</v>
      </c>
      <c r="H778" s="507">
        <v>13600</v>
      </c>
      <c r="I778" s="507">
        <v>13600</v>
      </c>
      <c r="J778" s="507">
        <v>13600</v>
      </c>
      <c r="K778" s="507">
        <v>13600</v>
      </c>
      <c r="L778" s="507">
        <v>12104</v>
      </c>
      <c r="M778" s="507">
        <v>13600</v>
      </c>
      <c r="N778" s="507">
        <v>10200</v>
      </c>
    </row>
    <row r="779" spans="1:14" x14ac:dyDescent="0.25">
      <c r="A779" s="747"/>
      <c r="B779" s="242" t="s">
        <v>1463</v>
      </c>
      <c r="C779" s="137" t="s">
        <v>11</v>
      </c>
      <c r="D779" s="510">
        <f t="shared" si="104"/>
        <v>14228.571428571429</v>
      </c>
      <c r="F779" s="504">
        <f t="shared" si="105"/>
        <v>7</v>
      </c>
      <c r="G779" s="505" t="s">
        <v>93</v>
      </c>
      <c r="H779" s="505">
        <v>15000</v>
      </c>
      <c r="I779" s="505">
        <v>15000</v>
      </c>
      <c r="J779" s="505">
        <v>15000</v>
      </c>
      <c r="K779" s="505">
        <v>15000</v>
      </c>
      <c r="L779" s="505">
        <v>13350</v>
      </c>
      <c r="M779" s="505">
        <v>15000</v>
      </c>
      <c r="N779" s="505">
        <v>11250</v>
      </c>
    </row>
    <row r="780" spans="1:14" x14ac:dyDescent="0.25">
      <c r="A780" s="747"/>
      <c r="B780" s="113" t="s">
        <v>1464</v>
      </c>
      <c r="C780" s="68" t="s">
        <v>11</v>
      </c>
      <c r="D780" s="509">
        <f t="shared" si="104"/>
        <v>5168.3300000000008</v>
      </c>
      <c r="F780" s="506">
        <f t="shared" si="105"/>
        <v>8</v>
      </c>
      <c r="G780" s="507">
        <v>5168.33</v>
      </c>
      <c r="H780" s="507">
        <v>5168.33</v>
      </c>
      <c r="I780" s="507">
        <v>5168.33</v>
      </c>
      <c r="J780" s="507">
        <v>5168.33</v>
      </c>
      <c r="K780" s="507">
        <v>5168.33</v>
      </c>
      <c r="L780" s="507">
        <v>5168.33</v>
      </c>
      <c r="M780" s="507">
        <v>5168.33</v>
      </c>
      <c r="N780" s="507">
        <v>5168.33</v>
      </c>
    </row>
    <row r="781" spans="1:14" x14ac:dyDescent="0.25">
      <c r="A781" s="747"/>
      <c r="B781" s="242" t="s">
        <v>1465</v>
      </c>
      <c r="C781" s="137" t="s">
        <v>11</v>
      </c>
      <c r="D781" s="510">
        <f t="shared" si="104"/>
        <v>7212</v>
      </c>
      <c r="F781" s="504">
        <f t="shared" si="105"/>
        <v>8</v>
      </c>
      <c r="G781" s="505">
        <v>7212</v>
      </c>
      <c r="H781" s="505">
        <v>7212</v>
      </c>
      <c r="I781" s="505">
        <v>7212</v>
      </c>
      <c r="J781" s="505">
        <v>7212</v>
      </c>
      <c r="K781" s="505">
        <v>7212</v>
      </c>
      <c r="L781" s="505">
        <v>7212</v>
      </c>
      <c r="M781" s="505">
        <v>7212</v>
      </c>
      <c r="N781" s="505">
        <v>7212</v>
      </c>
    </row>
    <row r="782" spans="1:14" x14ac:dyDescent="0.25">
      <c r="A782" s="747"/>
      <c r="B782" s="113" t="s">
        <v>1466</v>
      </c>
      <c r="C782" s="68" t="s">
        <v>11</v>
      </c>
      <c r="D782" s="509">
        <f t="shared" si="104"/>
        <v>10452</v>
      </c>
      <c r="F782" s="506">
        <f t="shared" si="105"/>
        <v>8</v>
      </c>
      <c r="G782" s="507">
        <v>10452</v>
      </c>
      <c r="H782" s="507">
        <v>10452</v>
      </c>
      <c r="I782" s="507">
        <v>10452</v>
      </c>
      <c r="J782" s="507">
        <v>10452</v>
      </c>
      <c r="K782" s="507">
        <v>10452</v>
      </c>
      <c r="L782" s="507">
        <v>10452</v>
      </c>
      <c r="M782" s="507">
        <v>10452</v>
      </c>
      <c r="N782" s="507">
        <v>10452</v>
      </c>
    </row>
    <row r="783" spans="1:14" x14ac:dyDescent="0.25">
      <c r="A783" s="747"/>
      <c r="B783" s="242" t="s">
        <v>1467</v>
      </c>
      <c r="C783" s="137" t="s">
        <v>11</v>
      </c>
      <c r="D783" s="510">
        <f t="shared" si="104"/>
        <v>15177.142857142857</v>
      </c>
      <c r="F783" s="504">
        <f t="shared" si="105"/>
        <v>7</v>
      </c>
      <c r="G783" s="505" t="s">
        <v>93</v>
      </c>
      <c r="H783" s="505">
        <v>16000</v>
      </c>
      <c r="I783" s="505">
        <v>16000</v>
      </c>
      <c r="J783" s="505">
        <v>16000</v>
      </c>
      <c r="K783" s="505">
        <v>16000</v>
      </c>
      <c r="L783" s="505">
        <v>14240</v>
      </c>
      <c r="M783" s="505">
        <v>16000</v>
      </c>
      <c r="N783" s="505">
        <v>12000</v>
      </c>
    </row>
    <row r="784" spans="1:14" x14ac:dyDescent="0.25">
      <c r="A784" s="747"/>
      <c r="B784" s="113" t="s">
        <v>1468</v>
      </c>
      <c r="C784" s="68" t="s">
        <v>11</v>
      </c>
      <c r="D784" s="509">
        <f t="shared" si="104"/>
        <v>17074.285714285714</v>
      </c>
      <c r="F784" s="506">
        <f t="shared" si="105"/>
        <v>7</v>
      </c>
      <c r="G784" s="507" t="s">
        <v>93</v>
      </c>
      <c r="H784" s="507">
        <v>18000</v>
      </c>
      <c r="I784" s="507">
        <v>18000</v>
      </c>
      <c r="J784" s="507">
        <v>18000</v>
      </c>
      <c r="K784" s="507">
        <v>18000</v>
      </c>
      <c r="L784" s="507">
        <v>16020</v>
      </c>
      <c r="M784" s="507">
        <v>18000</v>
      </c>
      <c r="N784" s="507">
        <v>13500</v>
      </c>
    </row>
    <row r="785" spans="1:14" x14ac:dyDescent="0.25">
      <c r="A785" s="747"/>
      <c r="B785" s="242" t="s">
        <v>1469</v>
      </c>
      <c r="C785" s="137" t="s">
        <v>11</v>
      </c>
      <c r="D785" s="510">
        <f t="shared" si="104"/>
        <v>5472.1799999999994</v>
      </c>
      <c r="F785" s="504">
        <f t="shared" si="105"/>
        <v>8</v>
      </c>
      <c r="G785" s="505">
        <v>5139.75</v>
      </c>
      <c r="H785" s="505">
        <v>5519.67</v>
      </c>
      <c r="I785" s="505">
        <v>5519.67</v>
      </c>
      <c r="J785" s="505">
        <v>5519.67</v>
      </c>
      <c r="K785" s="505">
        <v>5519.67</v>
      </c>
      <c r="L785" s="505">
        <v>5519.67</v>
      </c>
      <c r="M785" s="505">
        <v>5519.67</v>
      </c>
      <c r="N785" s="505">
        <v>5519.67</v>
      </c>
    </row>
    <row r="786" spans="1:14" x14ac:dyDescent="0.25">
      <c r="A786" s="747"/>
      <c r="B786" s="113" t="s">
        <v>1470</v>
      </c>
      <c r="C786" s="68" t="s">
        <v>11</v>
      </c>
      <c r="D786" s="509">
        <f t="shared" si="104"/>
        <v>7968.75</v>
      </c>
      <c r="F786" s="506">
        <f t="shared" si="105"/>
        <v>8</v>
      </c>
      <c r="G786" s="507">
        <v>7750</v>
      </c>
      <c r="H786" s="507">
        <v>8000</v>
      </c>
      <c r="I786" s="507">
        <v>8000</v>
      </c>
      <c r="J786" s="507">
        <v>8000</v>
      </c>
      <c r="K786" s="507">
        <v>8000</v>
      </c>
      <c r="L786" s="507">
        <v>8000</v>
      </c>
      <c r="M786" s="507">
        <v>8000</v>
      </c>
      <c r="N786" s="507">
        <v>8000</v>
      </c>
    </row>
    <row r="787" spans="1:14" x14ac:dyDescent="0.25">
      <c r="A787" s="747"/>
      <c r="B787" s="242" t="s">
        <v>1471</v>
      </c>
      <c r="C787" s="137" t="s">
        <v>11</v>
      </c>
      <c r="D787" s="510">
        <f t="shared" ref="D787:D850" si="106">AVERAGE(G787:N787)</f>
        <v>11117.726250000002</v>
      </c>
      <c r="F787" s="504">
        <f t="shared" si="105"/>
        <v>8</v>
      </c>
      <c r="G787" s="505">
        <v>10910.5</v>
      </c>
      <c r="H787" s="505">
        <v>11147.33</v>
      </c>
      <c r="I787" s="505">
        <v>11147.33</v>
      </c>
      <c r="J787" s="505">
        <v>11147.33</v>
      </c>
      <c r="K787" s="505">
        <v>11147.33</v>
      </c>
      <c r="L787" s="505">
        <v>11147.33</v>
      </c>
      <c r="M787" s="505">
        <v>11147.33</v>
      </c>
      <c r="N787" s="505">
        <v>11147.33</v>
      </c>
    </row>
    <row r="788" spans="1:14" x14ac:dyDescent="0.25">
      <c r="A788" s="747"/>
      <c r="B788" s="113" t="s">
        <v>1472</v>
      </c>
      <c r="C788" s="68" t="s">
        <v>11</v>
      </c>
      <c r="D788" s="509">
        <f t="shared" si="106"/>
        <v>14889.82</v>
      </c>
      <c r="F788" s="506">
        <f t="shared" si="105"/>
        <v>8</v>
      </c>
      <c r="G788" s="507">
        <v>13604</v>
      </c>
      <c r="H788" s="507">
        <v>13604</v>
      </c>
      <c r="I788" s="507">
        <v>17500</v>
      </c>
      <c r="J788" s="507">
        <v>17500</v>
      </c>
      <c r="K788" s="507">
        <v>17500</v>
      </c>
      <c r="L788" s="507">
        <v>12107.56</v>
      </c>
      <c r="M788" s="507">
        <v>17100</v>
      </c>
      <c r="N788" s="507">
        <v>10203</v>
      </c>
    </row>
    <row r="789" spans="1:14" ht="15.75" thickBot="1" x14ac:dyDescent="0.3">
      <c r="A789" s="748"/>
      <c r="B789" s="243" t="s">
        <v>1473</v>
      </c>
      <c r="C789" s="137" t="s">
        <v>11</v>
      </c>
      <c r="D789" s="511">
        <f t="shared" si="106"/>
        <v>16912.5</v>
      </c>
      <c r="F789" s="504">
        <f t="shared" si="105"/>
        <v>8</v>
      </c>
      <c r="G789" s="505">
        <v>15000</v>
      </c>
      <c r="H789" s="505">
        <v>15000</v>
      </c>
      <c r="I789" s="505">
        <v>20500</v>
      </c>
      <c r="J789" s="505">
        <v>20500</v>
      </c>
      <c r="K789" s="505">
        <v>20500</v>
      </c>
      <c r="L789" s="505">
        <v>13350</v>
      </c>
      <c r="M789" s="505">
        <v>19200</v>
      </c>
      <c r="N789" s="505">
        <v>11250</v>
      </c>
    </row>
    <row r="790" spans="1:14" x14ac:dyDescent="0.25">
      <c r="A790" s="746" t="s">
        <v>1474</v>
      </c>
      <c r="B790" s="575" t="s">
        <v>1475</v>
      </c>
      <c r="C790" s="66" t="s">
        <v>587</v>
      </c>
      <c r="D790" s="513">
        <f t="shared" si="106"/>
        <v>6252.0837499999998</v>
      </c>
      <c r="F790" s="506">
        <f t="shared" ref="F790:F853" si="107">COUNT(G790:N790)</f>
        <v>8</v>
      </c>
      <c r="G790" s="507">
        <v>6975</v>
      </c>
      <c r="H790" s="507">
        <v>6975</v>
      </c>
      <c r="I790" s="507">
        <v>6475</v>
      </c>
      <c r="J790" s="507">
        <v>6475</v>
      </c>
      <c r="K790" s="507">
        <v>6166.67</v>
      </c>
      <c r="L790" s="507">
        <v>5825</v>
      </c>
      <c r="M790" s="507">
        <v>5833.33</v>
      </c>
      <c r="N790" s="507">
        <v>5291.67</v>
      </c>
    </row>
    <row r="791" spans="1:14" x14ac:dyDescent="0.25">
      <c r="A791" s="747"/>
      <c r="B791" s="267" t="s">
        <v>1476</v>
      </c>
      <c r="C791" s="137" t="s">
        <v>588</v>
      </c>
      <c r="D791" s="510">
        <f t="shared" si="106"/>
        <v>8553.1262499999993</v>
      </c>
      <c r="F791" s="504">
        <f t="shared" si="107"/>
        <v>8</v>
      </c>
      <c r="G791" s="505">
        <v>9500</v>
      </c>
      <c r="H791" s="505">
        <v>9500</v>
      </c>
      <c r="I791" s="505">
        <v>8991.67</v>
      </c>
      <c r="J791" s="505">
        <v>8991.67</v>
      </c>
      <c r="K791" s="505">
        <v>8416.67</v>
      </c>
      <c r="L791" s="505">
        <v>7991.67</v>
      </c>
      <c r="M791" s="505">
        <v>7833.33</v>
      </c>
      <c r="N791" s="505">
        <v>7200</v>
      </c>
    </row>
    <row r="792" spans="1:14" x14ac:dyDescent="0.25">
      <c r="A792" s="747"/>
      <c r="B792" s="268" t="s">
        <v>1477</v>
      </c>
      <c r="C792" s="68" t="s">
        <v>589</v>
      </c>
      <c r="D792" s="509">
        <f t="shared" si="106"/>
        <v>12432.29125</v>
      </c>
      <c r="F792" s="506">
        <f t="shared" si="107"/>
        <v>8</v>
      </c>
      <c r="G792" s="507">
        <v>13708.33</v>
      </c>
      <c r="H792" s="507">
        <v>13708.33</v>
      </c>
      <c r="I792" s="507">
        <v>12700</v>
      </c>
      <c r="J792" s="507">
        <v>12700</v>
      </c>
      <c r="K792" s="507">
        <v>12250</v>
      </c>
      <c r="L792" s="507">
        <v>11641.67</v>
      </c>
      <c r="M792" s="507">
        <v>12166.67</v>
      </c>
      <c r="N792" s="507">
        <v>10583.33</v>
      </c>
    </row>
    <row r="793" spans="1:14" x14ac:dyDescent="0.25">
      <c r="A793" s="747"/>
      <c r="B793" s="267" t="s">
        <v>1478</v>
      </c>
      <c r="C793" s="137" t="s">
        <v>589</v>
      </c>
      <c r="D793" s="510">
        <f t="shared" si="106"/>
        <v>14637.5</v>
      </c>
      <c r="F793" s="504">
        <f t="shared" si="107"/>
        <v>8</v>
      </c>
      <c r="G793" s="505">
        <v>15000</v>
      </c>
      <c r="H793" s="505">
        <v>15000</v>
      </c>
      <c r="I793" s="505">
        <v>14900</v>
      </c>
      <c r="J793" s="505">
        <v>14900</v>
      </c>
      <c r="K793" s="505">
        <v>14700</v>
      </c>
      <c r="L793" s="505">
        <v>14500</v>
      </c>
      <c r="M793" s="505">
        <v>14300</v>
      </c>
      <c r="N793" s="505">
        <v>13800</v>
      </c>
    </row>
    <row r="794" spans="1:14" x14ac:dyDescent="0.25">
      <c r="A794" s="747"/>
      <c r="B794" s="268" t="s">
        <v>1479</v>
      </c>
      <c r="C794" s="68" t="s">
        <v>590</v>
      </c>
      <c r="D794" s="509">
        <f t="shared" si="106"/>
        <v>17325</v>
      </c>
      <c r="F794" s="506">
        <f t="shared" si="107"/>
        <v>8</v>
      </c>
      <c r="G794" s="507">
        <v>17500</v>
      </c>
      <c r="H794" s="507">
        <v>17500</v>
      </c>
      <c r="I794" s="507">
        <v>17200</v>
      </c>
      <c r="J794" s="507">
        <v>17200</v>
      </c>
      <c r="K794" s="507">
        <v>17000</v>
      </c>
      <c r="L794" s="507">
        <v>17800</v>
      </c>
      <c r="M794" s="507">
        <v>17600</v>
      </c>
      <c r="N794" s="507">
        <v>16800</v>
      </c>
    </row>
    <row r="795" spans="1:14" x14ac:dyDescent="0.25">
      <c r="A795" s="747"/>
      <c r="B795" s="242" t="s">
        <v>1480</v>
      </c>
      <c r="C795" s="137" t="s">
        <v>11</v>
      </c>
      <c r="D795" s="510">
        <f t="shared" si="106"/>
        <v>26906.251249999994</v>
      </c>
      <c r="F795" s="504">
        <f t="shared" si="107"/>
        <v>8</v>
      </c>
      <c r="G795" s="505">
        <v>25250</v>
      </c>
      <c r="H795" s="505">
        <v>25250</v>
      </c>
      <c r="I795" s="505">
        <v>23666.67</v>
      </c>
      <c r="J795" s="505">
        <v>23083.33</v>
      </c>
      <c r="K795" s="505">
        <v>23000</v>
      </c>
      <c r="L795" s="505">
        <v>31666.67</v>
      </c>
      <c r="M795" s="505">
        <v>31666.67</v>
      </c>
      <c r="N795" s="505">
        <v>31666.67</v>
      </c>
    </row>
    <row r="796" spans="1:14" x14ac:dyDescent="0.25">
      <c r="A796" s="747"/>
      <c r="B796" s="113" t="s">
        <v>1481</v>
      </c>
      <c r="C796" s="68" t="s">
        <v>11</v>
      </c>
      <c r="D796" s="509">
        <f t="shared" si="106"/>
        <v>29153.127499999995</v>
      </c>
      <c r="F796" s="506">
        <f t="shared" si="107"/>
        <v>8</v>
      </c>
      <c r="G796" s="507">
        <v>27266.67</v>
      </c>
      <c r="H796" s="507">
        <v>27266.67</v>
      </c>
      <c r="I796" s="507">
        <v>25741.67</v>
      </c>
      <c r="J796" s="507">
        <v>25225</v>
      </c>
      <c r="K796" s="507">
        <v>25225</v>
      </c>
      <c r="L796" s="507">
        <v>34166.67</v>
      </c>
      <c r="M796" s="507">
        <v>34166.67</v>
      </c>
      <c r="N796" s="507">
        <v>34166.67</v>
      </c>
    </row>
    <row r="797" spans="1:14" x14ac:dyDescent="0.25">
      <c r="A797" s="747"/>
      <c r="B797" s="242" t="s">
        <v>1482</v>
      </c>
      <c r="C797" s="137" t="s">
        <v>11</v>
      </c>
      <c r="D797" s="510">
        <f t="shared" si="106"/>
        <v>31385.417499999996</v>
      </c>
      <c r="F797" s="504">
        <f t="shared" si="107"/>
        <v>8</v>
      </c>
      <c r="G797" s="505">
        <v>29250</v>
      </c>
      <c r="H797" s="505">
        <v>29250</v>
      </c>
      <c r="I797" s="505">
        <v>28083.33</v>
      </c>
      <c r="J797" s="505">
        <v>27250</v>
      </c>
      <c r="K797" s="505">
        <v>27250</v>
      </c>
      <c r="L797" s="505">
        <v>36666.67</v>
      </c>
      <c r="M797" s="505">
        <v>36666.67</v>
      </c>
      <c r="N797" s="505">
        <v>36666.67</v>
      </c>
    </row>
    <row r="798" spans="1:14" x14ac:dyDescent="0.25">
      <c r="A798" s="747"/>
      <c r="B798" s="113" t="s">
        <v>1483</v>
      </c>
      <c r="C798" s="68" t="s">
        <v>11</v>
      </c>
      <c r="D798" s="509">
        <f t="shared" si="106"/>
        <v>39166.669999999991</v>
      </c>
      <c r="F798" s="506">
        <f t="shared" si="107"/>
        <v>8</v>
      </c>
      <c r="G798" s="507">
        <v>39166.67</v>
      </c>
      <c r="H798" s="507">
        <v>39166.67</v>
      </c>
      <c r="I798" s="507">
        <v>39166.67</v>
      </c>
      <c r="J798" s="507">
        <v>39166.67</v>
      </c>
      <c r="K798" s="507">
        <v>39166.67</v>
      </c>
      <c r="L798" s="507">
        <v>39166.67</v>
      </c>
      <c r="M798" s="507">
        <v>39166.67</v>
      </c>
      <c r="N798" s="507">
        <v>39166.67</v>
      </c>
    </row>
    <row r="799" spans="1:14" x14ac:dyDescent="0.25">
      <c r="A799" s="747"/>
      <c r="B799" s="242" t="s">
        <v>1484</v>
      </c>
      <c r="C799" s="137" t="s">
        <v>11</v>
      </c>
      <c r="D799" s="510">
        <f t="shared" si="106"/>
        <v>41666.669999999991</v>
      </c>
      <c r="F799" s="504">
        <f t="shared" si="107"/>
        <v>8</v>
      </c>
      <c r="G799" s="505">
        <v>41666.67</v>
      </c>
      <c r="H799" s="505">
        <v>41666.67</v>
      </c>
      <c r="I799" s="505">
        <v>41666.67</v>
      </c>
      <c r="J799" s="505">
        <v>41666.67</v>
      </c>
      <c r="K799" s="505">
        <v>41666.67</v>
      </c>
      <c r="L799" s="505">
        <v>41666.67</v>
      </c>
      <c r="M799" s="505">
        <v>41666.67</v>
      </c>
      <c r="N799" s="505">
        <v>41666.67</v>
      </c>
    </row>
    <row r="800" spans="1:14" x14ac:dyDescent="0.25">
      <c r="A800" s="747"/>
      <c r="B800" s="268" t="s">
        <v>1485</v>
      </c>
      <c r="C800" s="68" t="s">
        <v>11</v>
      </c>
      <c r="D800" s="509">
        <f t="shared" si="106"/>
        <v>13875.002499999999</v>
      </c>
      <c r="F800" s="506">
        <f t="shared" si="107"/>
        <v>8</v>
      </c>
      <c r="G800" s="507">
        <v>14500</v>
      </c>
      <c r="H800" s="507">
        <v>14500</v>
      </c>
      <c r="I800" s="507">
        <v>13666.67</v>
      </c>
      <c r="J800" s="507">
        <v>13666.67</v>
      </c>
      <c r="K800" s="507">
        <v>13666.67</v>
      </c>
      <c r="L800" s="507">
        <v>13666.67</v>
      </c>
      <c r="M800" s="507">
        <v>13666.67</v>
      </c>
      <c r="N800" s="507">
        <v>13666.67</v>
      </c>
    </row>
    <row r="801" spans="1:14" x14ac:dyDescent="0.25">
      <c r="A801" s="747"/>
      <c r="B801" s="267" t="s">
        <v>1486</v>
      </c>
      <c r="C801" s="137" t="s">
        <v>11</v>
      </c>
      <c r="D801" s="510">
        <f t="shared" si="106"/>
        <v>15404.165000000001</v>
      </c>
      <c r="F801" s="504">
        <f t="shared" si="107"/>
        <v>8</v>
      </c>
      <c r="G801" s="505">
        <v>15766.67</v>
      </c>
      <c r="H801" s="505">
        <v>15766.67</v>
      </c>
      <c r="I801" s="505">
        <v>15283.33</v>
      </c>
      <c r="J801" s="505">
        <v>15283.33</v>
      </c>
      <c r="K801" s="505">
        <v>15283.33</v>
      </c>
      <c r="L801" s="505">
        <v>15283.33</v>
      </c>
      <c r="M801" s="505">
        <v>15283.33</v>
      </c>
      <c r="N801" s="505">
        <v>15283.33</v>
      </c>
    </row>
    <row r="802" spans="1:14" x14ac:dyDescent="0.25">
      <c r="A802" s="747"/>
      <c r="B802" s="268" t="s">
        <v>1487</v>
      </c>
      <c r="C802" s="68" t="s">
        <v>11</v>
      </c>
      <c r="D802" s="509">
        <f t="shared" si="106"/>
        <v>16916.665000000001</v>
      </c>
      <c r="F802" s="506">
        <f t="shared" si="107"/>
        <v>8</v>
      </c>
      <c r="G802" s="507">
        <v>17166.669999999998</v>
      </c>
      <c r="H802" s="507">
        <v>17166.669999999998</v>
      </c>
      <c r="I802" s="507">
        <v>16833.330000000002</v>
      </c>
      <c r="J802" s="507">
        <v>16833.330000000002</v>
      </c>
      <c r="K802" s="507">
        <v>16833.330000000002</v>
      </c>
      <c r="L802" s="507">
        <v>16833.330000000002</v>
      </c>
      <c r="M802" s="507">
        <v>16833.330000000002</v>
      </c>
      <c r="N802" s="507">
        <v>16833.330000000002</v>
      </c>
    </row>
    <row r="803" spans="1:14" x14ac:dyDescent="0.25">
      <c r="A803" s="747"/>
      <c r="B803" s="242" t="s">
        <v>1488</v>
      </c>
      <c r="C803" s="137" t="s">
        <v>11</v>
      </c>
      <c r="D803" s="510">
        <f t="shared" si="106"/>
        <v>11587.5</v>
      </c>
      <c r="F803" s="504">
        <f t="shared" si="107"/>
        <v>8</v>
      </c>
      <c r="G803" s="505">
        <v>12000</v>
      </c>
      <c r="H803" s="505">
        <v>12000</v>
      </c>
      <c r="I803" s="505">
        <v>11800</v>
      </c>
      <c r="J803" s="505">
        <v>11800</v>
      </c>
      <c r="K803" s="505">
        <v>11600</v>
      </c>
      <c r="L803" s="505">
        <v>11400</v>
      </c>
      <c r="M803" s="505">
        <v>11200</v>
      </c>
      <c r="N803" s="505">
        <v>10900</v>
      </c>
    </row>
    <row r="804" spans="1:14" ht="15.75" thickBot="1" x14ac:dyDescent="0.3">
      <c r="A804" s="748"/>
      <c r="B804" s="514" t="s">
        <v>1489</v>
      </c>
      <c r="C804" s="69" t="s">
        <v>11</v>
      </c>
      <c r="D804" s="515">
        <f t="shared" si="106"/>
        <v>14556.25</v>
      </c>
      <c r="F804" s="506">
        <f t="shared" si="107"/>
        <v>8</v>
      </c>
      <c r="G804" s="507">
        <v>15000</v>
      </c>
      <c r="H804" s="507">
        <v>15000</v>
      </c>
      <c r="I804" s="507">
        <v>14750</v>
      </c>
      <c r="J804" s="507">
        <v>14750</v>
      </c>
      <c r="K804" s="507">
        <v>14550</v>
      </c>
      <c r="L804" s="507">
        <v>14350</v>
      </c>
      <c r="M804" s="507">
        <v>14150</v>
      </c>
      <c r="N804" s="507">
        <v>13900</v>
      </c>
    </row>
    <row r="805" spans="1:14" x14ac:dyDescent="0.25">
      <c r="A805" s="746" t="s">
        <v>1490</v>
      </c>
      <c r="B805" s="576" t="s">
        <v>1491</v>
      </c>
      <c r="C805" s="137" t="s">
        <v>587</v>
      </c>
      <c r="D805" s="508">
        <f t="shared" si="106"/>
        <v>5833.3300000000008</v>
      </c>
      <c r="F805" s="504">
        <f t="shared" si="107"/>
        <v>8</v>
      </c>
      <c r="G805" s="505">
        <v>5833.33</v>
      </c>
      <c r="H805" s="505">
        <v>5833.33</v>
      </c>
      <c r="I805" s="505">
        <v>5833.33</v>
      </c>
      <c r="J805" s="505">
        <v>5833.33</v>
      </c>
      <c r="K805" s="505">
        <v>5833.33</v>
      </c>
      <c r="L805" s="505">
        <v>5833.33</v>
      </c>
      <c r="M805" s="505">
        <v>5833.33</v>
      </c>
      <c r="N805" s="505">
        <v>5833.33</v>
      </c>
    </row>
    <row r="806" spans="1:14" x14ac:dyDescent="0.25">
      <c r="A806" s="747"/>
      <c r="B806" s="268" t="s">
        <v>1492</v>
      </c>
      <c r="C806" s="68" t="s">
        <v>588</v>
      </c>
      <c r="D806" s="509">
        <f t="shared" si="106"/>
        <v>7833.3300000000008</v>
      </c>
      <c r="F806" s="506">
        <f t="shared" si="107"/>
        <v>8</v>
      </c>
      <c r="G806" s="507">
        <v>7833.33</v>
      </c>
      <c r="H806" s="507">
        <v>7833.33</v>
      </c>
      <c r="I806" s="507">
        <v>7833.33</v>
      </c>
      <c r="J806" s="507">
        <v>7833.33</v>
      </c>
      <c r="K806" s="507">
        <v>7833.33</v>
      </c>
      <c r="L806" s="507">
        <v>7833.33</v>
      </c>
      <c r="M806" s="507">
        <v>7833.33</v>
      </c>
      <c r="N806" s="507">
        <v>7833.33</v>
      </c>
    </row>
    <row r="807" spans="1:14" x14ac:dyDescent="0.25">
      <c r="A807" s="747"/>
      <c r="B807" s="267" t="s">
        <v>1493</v>
      </c>
      <c r="C807" s="137" t="s">
        <v>589</v>
      </c>
      <c r="D807" s="510">
        <f t="shared" si="106"/>
        <v>12166.67</v>
      </c>
      <c r="F807" s="504">
        <f t="shared" si="107"/>
        <v>8</v>
      </c>
      <c r="G807" s="505">
        <v>12166.67</v>
      </c>
      <c r="H807" s="505">
        <v>12166.67</v>
      </c>
      <c r="I807" s="505">
        <v>12166.67</v>
      </c>
      <c r="J807" s="505">
        <v>12166.67</v>
      </c>
      <c r="K807" s="505">
        <v>12166.67</v>
      </c>
      <c r="L807" s="505">
        <v>12166.67</v>
      </c>
      <c r="M807" s="505">
        <v>12166.67</v>
      </c>
      <c r="N807" s="505">
        <v>12166.67</v>
      </c>
    </row>
    <row r="808" spans="1:14" x14ac:dyDescent="0.25">
      <c r="A808" s="747"/>
      <c r="B808" s="268" t="s">
        <v>1494</v>
      </c>
      <c r="C808" s="68" t="s">
        <v>589</v>
      </c>
      <c r="D808" s="509">
        <f t="shared" si="106"/>
        <v>12912.5</v>
      </c>
      <c r="F808" s="506">
        <f t="shared" si="107"/>
        <v>8</v>
      </c>
      <c r="G808" s="507">
        <v>13500</v>
      </c>
      <c r="H808" s="507">
        <v>13500</v>
      </c>
      <c r="I808" s="507">
        <v>13100</v>
      </c>
      <c r="J808" s="507">
        <v>13100</v>
      </c>
      <c r="K808" s="507">
        <v>12900</v>
      </c>
      <c r="L808" s="507">
        <v>12600</v>
      </c>
      <c r="M808" s="507">
        <v>12400</v>
      </c>
      <c r="N808" s="507">
        <v>12200</v>
      </c>
    </row>
    <row r="809" spans="1:14" ht="15.75" thickBot="1" x14ac:dyDescent="0.3">
      <c r="A809" s="748"/>
      <c r="B809" s="577" t="s">
        <v>1495</v>
      </c>
      <c r="C809" s="137" t="s">
        <v>590</v>
      </c>
      <c r="D809" s="511">
        <f t="shared" si="106"/>
        <v>15512.5</v>
      </c>
      <c r="F809" s="504">
        <f t="shared" si="107"/>
        <v>8</v>
      </c>
      <c r="G809" s="505">
        <v>16000</v>
      </c>
      <c r="H809" s="505">
        <v>16000</v>
      </c>
      <c r="I809" s="505">
        <v>15800</v>
      </c>
      <c r="J809" s="505">
        <v>15800</v>
      </c>
      <c r="K809" s="505">
        <v>15500</v>
      </c>
      <c r="L809" s="505">
        <v>15200</v>
      </c>
      <c r="M809" s="505">
        <v>15000</v>
      </c>
      <c r="N809" s="505">
        <v>14800</v>
      </c>
    </row>
    <row r="810" spans="1:14" x14ac:dyDescent="0.25">
      <c r="A810" s="746" t="s">
        <v>1496</v>
      </c>
      <c r="B810" s="512" t="s">
        <v>1497</v>
      </c>
      <c r="C810" s="66" t="s">
        <v>584</v>
      </c>
      <c r="D810" s="513">
        <f t="shared" si="106"/>
        <v>4451.8674999999994</v>
      </c>
      <c r="F810" s="506">
        <f t="shared" si="107"/>
        <v>8</v>
      </c>
      <c r="G810" s="507">
        <v>4327.25</v>
      </c>
      <c r="H810" s="507">
        <v>4469.67</v>
      </c>
      <c r="I810" s="507">
        <v>4469.67</v>
      </c>
      <c r="J810" s="507">
        <v>4469.67</v>
      </c>
      <c r="K810" s="507">
        <v>4469.67</v>
      </c>
      <c r="L810" s="507">
        <v>4469.67</v>
      </c>
      <c r="M810" s="507">
        <v>4469.67</v>
      </c>
      <c r="N810" s="507">
        <v>4469.67</v>
      </c>
    </row>
    <row r="811" spans="1:14" x14ac:dyDescent="0.25">
      <c r="A811" s="747"/>
      <c r="B811" s="242" t="s">
        <v>1498</v>
      </c>
      <c r="C811" s="137" t="s">
        <v>585</v>
      </c>
      <c r="D811" s="510">
        <f t="shared" si="106"/>
        <v>7195.3987499999994</v>
      </c>
      <c r="F811" s="504">
        <f t="shared" si="107"/>
        <v>8</v>
      </c>
      <c r="G811" s="505">
        <v>6654.5</v>
      </c>
      <c r="H811" s="505">
        <v>7272.67</v>
      </c>
      <c r="I811" s="505">
        <v>7272.67</v>
      </c>
      <c r="J811" s="505">
        <v>7272.67</v>
      </c>
      <c r="K811" s="505">
        <v>7272.67</v>
      </c>
      <c r="L811" s="505">
        <v>7272.67</v>
      </c>
      <c r="M811" s="505">
        <v>7272.67</v>
      </c>
      <c r="N811" s="505">
        <v>7272.67</v>
      </c>
    </row>
    <row r="812" spans="1:14" x14ac:dyDescent="0.25">
      <c r="A812" s="747"/>
      <c r="B812" s="113" t="s">
        <v>1499</v>
      </c>
      <c r="C812" s="68" t="s">
        <v>586</v>
      </c>
      <c r="D812" s="509">
        <f t="shared" si="106"/>
        <v>9583.3362499999985</v>
      </c>
      <c r="F812" s="506">
        <f t="shared" si="107"/>
        <v>8</v>
      </c>
      <c r="G812" s="507">
        <v>9000</v>
      </c>
      <c r="H812" s="507">
        <v>9666.67</v>
      </c>
      <c r="I812" s="507">
        <v>9666.67</v>
      </c>
      <c r="J812" s="507">
        <v>9666.67</v>
      </c>
      <c r="K812" s="507">
        <v>9666.67</v>
      </c>
      <c r="L812" s="507">
        <v>9666.67</v>
      </c>
      <c r="M812" s="507">
        <v>9666.67</v>
      </c>
      <c r="N812" s="507">
        <v>9666.67</v>
      </c>
    </row>
    <row r="813" spans="1:14" x14ac:dyDescent="0.25">
      <c r="A813" s="747"/>
      <c r="B813" s="267" t="s">
        <v>1500</v>
      </c>
      <c r="C813" s="137" t="s">
        <v>586</v>
      </c>
      <c r="D813" s="510">
        <f t="shared" si="106"/>
        <v>9025</v>
      </c>
      <c r="F813" s="504">
        <f t="shared" si="107"/>
        <v>8</v>
      </c>
      <c r="G813" s="505">
        <v>9500</v>
      </c>
      <c r="H813" s="505">
        <v>9500</v>
      </c>
      <c r="I813" s="505">
        <v>9200</v>
      </c>
      <c r="J813" s="505">
        <v>9200</v>
      </c>
      <c r="K813" s="505">
        <v>9000</v>
      </c>
      <c r="L813" s="505">
        <v>8800</v>
      </c>
      <c r="M813" s="505">
        <v>8600</v>
      </c>
      <c r="N813" s="505">
        <v>8400</v>
      </c>
    </row>
    <row r="814" spans="1:14" x14ac:dyDescent="0.25">
      <c r="A814" s="747"/>
      <c r="B814" s="268" t="s">
        <v>1501</v>
      </c>
      <c r="C814" s="68" t="s">
        <v>11</v>
      </c>
      <c r="D814" s="509">
        <f t="shared" si="106"/>
        <v>11637.5</v>
      </c>
      <c r="F814" s="506">
        <f t="shared" si="107"/>
        <v>8</v>
      </c>
      <c r="G814" s="507">
        <v>12000</v>
      </c>
      <c r="H814" s="507">
        <v>12000</v>
      </c>
      <c r="I814" s="507">
        <v>11900</v>
      </c>
      <c r="J814" s="507">
        <v>11900</v>
      </c>
      <c r="K814" s="507">
        <v>11600</v>
      </c>
      <c r="L814" s="507">
        <v>11400</v>
      </c>
      <c r="M814" s="507">
        <v>11300</v>
      </c>
      <c r="N814" s="507">
        <v>11000</v>
      </c>
    </row>
    <row r="815" spans="1:14" x14ac:dyDescent="0.25">
      <c r="A815" s="747"/>
      <c r="B815" s="267" t="s">
        <v>1502</v>
      </c>
      <c r="C815" s="137" t="s">
        <v>11</v>
      </c>
      <c r="D815" s="510">
        <f t="shared" si="106"/>
        <v>5468.7512499999993</v>
      </c>
      <c r="F815" s="504">
        <f t="shared" si="107"/>
        <v>8</v>
      </c>
      <c r="G815" s="505">
        <v>4650</v>
      </c>
      <c r="H815" s="505">
        <v>6125</v>
      </c>
      <c r="I815" s="505">
        <v>6125</v>
      </c>
      <c r="J815" s="505">
        <v>6125</v>
      </c>
      <c r="K815" s="505">
        <v>6125</v>
      </c>
      <c r="L815" s="505">
        <v>4866.67</v>
      </c>
      <c r="M815" s="505">
        <v>4866.67</v>
      </c>
      <c r="N815" s="505">
        <v>4866.67</v>
      </c>
    </row>
    <row r="816" spans="1:14" x14ac:dyDescent="0.25">
      <c r="A816" s="747"/>
      <c r="B816" s="268" t="s">
        <v>1503</v>
      </c>
      <c r="C816" s="68" t="s">
        <v>11</v>
      </c>
      <c r="D816" s="509">
        <f t="shared" si="106"/>
        <v>8920.9462500000009</v>
      </c>
      <c r="F816" s="506">
        <f t="shared" si="107"/>
        <v>8</v>
      </c>
      <c r="G816" s="507">
        <v>7339.25</v>
      </c>
      <c r="H816" s="507">
        <v>10067.83</v>
      </c>
      <c r="I816" s="507">
        <v>10067.83</v>
      </c>
      <c r="J816" s="507">
        <v>10067.83</v>
      </c>
      <c r="K816" s="507">
        <v>10067.83</v>
      </c>
      <c r="L816" s="507">
        <v>7919</v>
      </c>
      <c r="M816" s="507">
        <v>7919</v>
      </c>
      <c r="N816" s="507">
        <v>7919</v>
      </c>
    </row>
    <row r="817" spans="1:14" x14ac:dyDescent="0.25">
      <c r="A817" s="747"/>
      <c r="B817" s="267" t="s">
        <v>1504</v>
      </c>
      <c r="C817" s="137" t="s">
        <v>11</v>
      </c>
      <c r="D817" s="510">
        <f t="shared" si="106"/>
        <v>11810.413750000002</v>
      </c>
      <c r="F817" s="504">
        <f t="shared" si="107"/>
        <v>8</v>
      </c>
      <c r="G817" s="505">
        <v>10250</v>
      </c>
      <c r="H817" s="505">
        <v>13308.33</v>
      </c>
      <c r="I817" s="505">
        <v>13308.33</v>
      </c>
      <c r="J817" s="505">
        <v>13308.33</v>
      </c>
      <c r="K817" s="505">
        <v>13308.33</v>
      </c>
      <c r="L817" s="505">
        <v>10333.33</v>
      </c>
      <c r="M817" s="505">
        <v>10333.33</v>
      </c>
      <c r="N817" s="505">
        <v>10333.33</v>
      </c>
    </row>
    <row r="818" spans="1:14" x14ac:dyDescent="0.25">
      <c r="A818" s="747"/>
      <c r="B818" s="113" t="s">
        <v>1505</v>
      </c>
      <c r="C818" s="68" t="s">
        <v>11</v>
      </c>
      <c r="D818" s="509">
        <f t="shared" si="106"/>
        <v>11543.75</v>
      </c>
      <c r="F818" s="506">
        <f t="shared" si="107"/>
        <v>8</v>
      </c>
      <c r="G818" s="507">
        <v>12000</v>
      </c>
      <c r="H818" s="507">
        <v>12000</v>
      </c>
      <c r="I818" s="507">
        <v>11750</v>
      </c>
      <c r="J818" s="507">
        <v>11750</v>
      </c>
      <c r="K818" s="507">
        <v>11550</v>
      </c>
      <c r="L818" s="507">
        <v>11350</v>
      </c>
      <c r="M818" s="507">
        <v>11150</v>
      </c>
      <c r="N818" s="507">
        <v>10800</v>
      </c>
    </row>
    <row r="819" spans="1:14" ht="15.75" thickBot="1" x14ac:dyDescent="0.3">
      <c r="A819" s="748"/>
      <c r="B819" s="243" t="s">
        <v>1506</v>
      </c>
      <c r="C819" s="145"/>
      <c r="D819" s="511">
        <f t="shared" si="106"/>
        <v>14587.5</v>
      </c>
      <c r="F819" s="504">
        <f t="shared" si="107"/>
        <v>8</v>
      </c>
      <c r="G819" s="505">
        <v>15000</v>
      </c>
      <c r="H819" s="505">
        <v>15000</v>
      </c>
      <c r="I819" s="505">
        <v>14800</v>
      </c>
      <c r="J819" s="505">
        <v>14800</v>
      </c>
      <c r="K819" s="505">
        <v>14600</v>
      </c>
      <c r="L819" s="505">
        <v>14400</v>
      </c>
      <c r="M819" s="505">
        <v>14200</v>
      </c>
      <c r="N819" s="505">
        <v>13900</v>
      </c>
    </row>
    <row r="820" spans="1:14" x14ac:dyDescent="0.25">
      <c r="A820" s="746" t="s">
        <v>1507</v>
      </c>
      <c r="B820" s="575" t="s">
        <v>1508</v>
      </c>
      <c r="C820" s="68" t="s">
        <v>565</v>
      </c>
      <c r="D820" s="513">
        <f t="shared" si="106"/>
        <v>3565.0287499999999</v>
      </c>
      <c r="F820" s="506">
        <f t="shared" si="107"/>
        <v>8</v>
      </c>
      <c r="G820" s="507">
        <v>3350</v>
      </c>
      <c r="H820" s="507">
        <v>4025</v>
      </c>
      <c r="I820" s="507">
        <v>4528.57</v>
      </c>
      <c r="J820" s="507">
        <v>3783.33</v>
      </c>
      <c r="K820" s="507">
        <v>3083.33</v>
      </c>
      <c r="L820" s="507">
        <v>3500</v>
      </c>
      <c r="M820" s="507">
        <v>3250</v>
      </c>
      <c r="N820" s="507">
        <v>3000</v>
      </c>
    </row>
    <row r="821" spans="1:14" x14ac:dyDescent="0.25">
      <c r="A821" s="747"/>
      <c r="B821" s="267" t="s">
        <v>1509</v>
      </c>
      <c r="C821" s="137" t="s">
        <v>566</v>
      </c>
      <c r="D821" s="510">
        <f t="shared" si="106"/>
        <v>5442.43</v>
      </c>
      <c r="F821" s="504">
        <f t="shared" si="107"/>
        <v>8</v>
      </c>
      <c r="G821" s="505">
        <v>5311.11</v>
      </c>
      <c r="H821" s="505">
        <v>6216.67</v>
      </c>
      <c r="I821" s="505">
        <v>5620</v>
      </c>
      <c r="J821" s="505">
        <v>5975</v>
      </c>
      <c r="K821" s="505">
        <v>4833.33</v>
      </c>
      <c r="L821" s="505">
        <v>5666.67</v>
      </c>
      <c r="M821" s="505">
        <v>5083.33</v>
      </c>
      <c r="N821" s="505">
        <v>4833.33</v>
      </c>
    </row>
    <row r="822" spans="1:14" x14ac:dyDescent="0.25">
      <c r="A822" s="747"/>
      <c r="B822" s="268" t="s">
        <v>1510</v>
      </c>
      <c r="C822" s="68" t="s">
        <v>567</v>
      </c>
      <c r="D822" s="509">
        <f t="shared" si="106"/>
        <v>7419.99</v>
      </c>
      <c r="F822" s="506">
        <f t="shared" si="107"/>
        <v>8</v>
      </c>
      <c r="G822" s="507">
        <v>7211.11</v>
      </c>
      <c r="H822" s="507">
        <v>8316.67</v>
      </c>
      <c r="I822" s="507">
        <v>7757.14</v>
      </c>
      <c r="J822" s="507">
        <v>8075</v>
      </c>
      <c r="K822" s="507">
        <v>6750</v>
      </c>
      <c r="L822" s="507">
        <v>7750</v>
      </c>
      <c r="M822" s="507">
        <v>6833.33</v>
      </c>
      <c r="N822" s="507">
        <v>6666.67</v>
      </c>
    </row>
    <row r="823" spans="1:14" x14ac:dyDescent="0.25">
      <c r="A823" s="747"/>
      <c r="B823" s="267" t="s">
        <v>1511</v>
      </c>
      <c r="C823" s="137" t="s">
        <v>567</v>
      </c>
      <c r="D823" s="510">
        <f t="shared" si="106"/>
        <v>7146.875</v>
      </c>
      <c r="F823" s="504">
        <f t="shared" si="107"/>
        <v>8</v>
      </c>
      <c r="G823" s="505">
        <v>7200</v>
      </c>
      <c r="H823" s="505">
        <v>7200</v>
      </c>
      <c r="I823" s="505">
        <v>7000</v>
      </c>
      <c r="J823" s="505">
        <v>7000</v>
      </c>
      <c r="K823" s="505">
        <v>9425</v>
      </c>
      <c r="L823" s="505">
        <v>6650</v>
      </c>
      <c r="M823" s="505">
        <v>6450</v>
      </c>
      <c r="N823" s="505">
        <v>6250</v>
      </c>
    </row>
    <row r="824" spans="1:14" ht="15.75" thickBot="1" x14ac:dyDescent="0.3">
      <c r="A824" s="748"/>
      <c r="B824" s="578" t="s">
        <v>1512</v>
      </c>
      <c r="C824" s="68" t="s">
        <v>564</v>
      </c>
      <c r="D824" s="515">
        <f t="shared" si="106"/>
        <v>8550</v>
      </c>
      <c r="F824" s="506">
        <f t="shared" si="107"/>
        <v>8</v>
      </c>
      <c r="G824" s="507">
        <v>8500</v>
      </c>
      <c r="H824" s="507">
        <v>8500</v>
      </c>
      <c r="I824" s="507">
        <v>8300</v>
      </c>
      <c r="J824" s="507">
        <v>8300</v>
      </c>
      <c r="K824" s="507">
        <v>12000</v>
      </c>
      <c r="L824" s="507">
        <v>7800</v>
      </c>
      <c r="M824" s="507">
        <v>7600</v>
      </c>
      <c r="N824" s="507">
        <v>7400</v>
      </c>
    </row>
    <row r="825" spans="1:14" x14ac:dyDescent="0.25">
      <c r="A825" s="746" t="s">
        <v>1513</v>
      </c>
      <c r="B825" s="516" t="s">
        <v>157</v>
      </c>
      <c r="C825" s="194" t="s">
        <v>11</v>
      </c>
      <c r="D825" s="508">
        <f t="shared" si="106"/>
        <v>40942.707500000004</v>
      </c>
      <c r="F825" s="504">
        <f t="shared" si="107"/>
        <v>8</v>
      </c>
      <c r="G825" s="505">
        <v>40583.33</v>
      </c>
      <c r="H825" s="505">
        <v>42083.33</v>
      </c>
      <c r="I825" s="505">
        <v>40558.33</v>
      </c>
      <c r="J825" s="505">
        <v>37991.67</v>
      </c>
      <c r="K825" s="505">
        <v>37991.67</v>
      </c>
      <c r="L825" s="505">
        <v>43333.33</v>
      </c>
      <c r="M825" s="505">
        <v>42500</v>
      </c>
      <c r="N825" s="505">
        <v>42500</v>
      </c>
    </row>
    <row r="826" spans="1:14" x14ac:dyDescent="0.25">
      <c r="A826" s="747"/>
      <c r="B826" s="113" t="s">
        <v>1641</v>
      </c>
      <c r="C826" s="68" t="s">
        <v>11</v>
      </c>
      <c r="D826" s="509">
        <f t="shared" si="106"/>
        <v>36666.669999999991</v>
      </c>
      <c r="F826" s="506">
        <f t="shared" si="107"/>
        <v>8</v>
      </c>
      <c r="G826" s="507">
        <v>36666.67</v>
      </c>
      <c r="H826" s="507">
        <v>36666.67</v>
      </c>
      <c r="I826" s="507">
        <v>36666.67</v>
      </c>
      <c r="J826" s="507">
        <v>36666.67</v>
      </c>
      <c r="K826" s="507">
        <v>36666.67</v>
      </c>
      <c r="L826" s="507">
        <v>36666.67</v>
      </c>
      <c r="M826" s="507">
        <v>36666.67</v>
      </c>
      <c r="N826" s="507">
        <v>36666.67</v>
      </c>
    </row>
    <row r="827" spans="1:14" x14ac:dyDescent="0.25">
      <c r="A827" s="747"/>
      <c r="B827" s="242" t="s">
        <v>158</v>
      </c>
      <c r="C827" s="137" t="s">
        <v>11</v>
      </c>
      <c r="D827" s="510">
        <f t="shared" si="106"/>
        <v>28825.001250000001</v>
      </c>
      <c r="F827" s="504">
        <f t="shared" si="107"/>
        <v>8</v>
      </c>
      <c r="G827" s="505">
        <v>36500</v>
      </c>
      <c r="H827" s="505">
        <v>39516.67</v>
      </c>
      <c r="I827" s="505">
        <v>36466.67</v>
      </c>
      <c r="J827" s="505">
        <v>32650</v>
      </c>
      <c r="K827" s="505">
        <v>32666.67</v>
      </c>
      <c r="L827" s="505">
        <v>17800</v>
      </c>
      <c r="M827" s="505">
        <v>20000</v>
      </c>
      <c r="N827" s="505">
        <v>15000</v>
      </c>
    </row>
    <row r="828" spans="1:14" x14ac:dyDescent="0.25">
      <c r="A828" s="747"/>
      <c r="B828" s="113" t="s">
        <v>1642</v>
      </c>
      <c r="C828" s="68" t="s">
        <v>11</v>
      </c>
      <c r="D828" s="509">
        <f t="shared" si="106"/>
        <v>34593.303749999999</v>
      </c>
      <c r="F828" s="506">
        <f t="shared" si="107"/>
        <v>8</v>
      </c>
      <c r="G828" s="507">
        <v>34214.29</v>
      </c>
      <c r="H828" s="507">
        <v>35521.43</v>
      </c>
      <c r="I828" s="507">
        <v>34214.29</v>
      </c>
      <c r="J828" s="507">
        <v>33335.71</v>
      </c>
      <c r="K828" s="507">
        <v>33335.71</v>
      </c>
      <c r="L828" s="507">
        <v>35375</v>
      </c>
      <c r="M828" s="507">
        <v>35375</v>
      </c>
      <c r="N828" s="507">
        <v>35375</v>
      </c>
    </row>
    <row r="829" spans="1:14" x14ac:dyDescent="0.25">
      <c r="A829" s="747"/>
      <c r="B829" s="242" t="s">
        <v>1643</v>
      </c>
      <c r="C829" s="137" t="s">
        <v>11</v>
      </c>
      <c r="D829" s="510">
        <f t="shared" si="106"/>
        <v>20625</v>
      </c>
      <c r="F829" s="504">
        <f t="shared" si="107"/>
        <v>8</v>
      </c>
      <c r="G829" s="505">
        <v>20625</v>
      </c>
      <c r="H829" s="505">
        <v>20625</v>
      </c>
      <c r="I829" s="505">
        <v>20625</v>
      </c>
      <c r="J829" s="505">
        <v>20625</v>
      </c>
      <c r="K829" s="505">
        <v>20625</v>
      </c>
      <c r="L829" s="505">
        <v>20625</v>
      </c>
      <c r="M829" s="505">
        <v>20625</v>
      </c>
      <c r="N829" s="505">
        <v>20625</v>
      </c>
    </row>
    <row r="830" spans="1:14" x14ac:dyDescent="0.25">
      <c r="A830" s="747"/>
      <c r="B830" s="113" t="s">
        <v>1644</v>
      </c>
      <c r="C830" s="68" t="s">
        <v>11</v>
      </c>
      <c r="D830" s="509">
        <f t="shared" si="106"/>
        <v>19710.417499999996</v>
      </c>
      <c r="F830" s="506">
        <f t="shared" si="107"/>
        <v>8</v>
      </c>
      <c r="G830" s="507">
        <v>21166.67</v>
      </c>
      <c r="H830" s="507">
        <v>22083.33</v>
      </c>
      <c r="I830" s="507">
        <v>21075</v>
      </c>
      <c r="J830" s="507">
        <v>21075</v>
      </c>
      <c r="K830" s="507">
        <v>19833.330000000002</v>
      </c>
      <c r="L830" s="507">
        <v>15116.67</v>
      </c>
      <c r="M830" s="507">
        <v>18666.669999999998</v>
      </c>
      <c r="N830" s="507">
        <v>18666.669999999998</v>
      </c>
    </row>
    <row r="831" spans="1:14" x14ac:dyDescent="0.25">
      <c r="A831" s="747"/>
      <c r="B831" s="242" t="s">
        <v>232</v>
      </c>
      <c r="C831" s="137" t="s">
        <v>11</v>
      </c>
      <c r="D831" s="510">
        <f t="shared" si="106"/>
        <v>15833.33</v>
      </c>
      <c r="F831" s="504">
        <f t="shared" si="107"/>
        <v>8</v>
      </c>
      <c r="G831" s="505">
        <v>15833.33</v>
      </c>
      <c r="H831" s="505">
        <v>15833.33</v>
      </c>
      <c r="I831" s="505">
        <v>15833.33</v>
      </c>
      <c r="J831" s="505">
        <v>15833.33</v>
      </c>
      <c r="K831" s="505">
        <v>15833.33</v>
      </c>
      <c r="L831" s="505">
        <v>15833.33</v>
      </c>
      <c r="M831" s="505">
        <v>15833.33</v>
      </c>
      <c r="N831" s="505">
        <v>15833.33</v>
      </c>
    </row>
    <row r="832" spans="1:14" x14ac:dyDescent="0.25">
      <c r="A832" s="747"/>
      <c r="B832" s="113" t="s">
        <v>238</v>
      </c>
      <c r="C832" s="68" t="s">
        <v>11</v>
      </c>
      <c r="D832" s="509">
        <f t="shared" si="106"/>
        <v>19666.669999999998</v>
      </c>
      <c r="F832" s="506">
        <f t="shared" si="107"/>
        <v>8</v>
      </c>
      <c r="G832" s="507">
        <v>19666.669999999998</v>
      </c>
      <c r="H832" s="507">
        <v>19666.669999999998</v>
      </c>
      <c r="I832" s="507">
        <v>19666.669999999998</v>
      </c>
      <c r="J832" s="507">
        <v>19666.669999999998</v>
      </c>
      <c r="K832" s="507">
        <v>19666.669999999998</v>
      </c>
      <c r="L832" s="507">
        <v>19666.669999999998</v>
      </c>
      <c r="M832" s="507">
        <v>19666.669999999998</v>
      </c>
      <c r="N832" s="507">
        <v>19666.669999999998</v>
      </c>
    </row>
    <row r="833" spans="1:14" x14ac:dyDescent="0.25">
      <c r="A833" s="747"/>
      <c r="B833" s="242" t="s">
        <v>1645</v>
      </c>
      <c r="C833" s="137" t="s">
        <v>568</v>
      </c>
      <c r="D833" s="510">
        <f t="shared" si="106"/>
        <v>16166.67</v>
      </c>
      <c r="F833" s="504">
        <f t="shared" si="107"/>
        <v>1</v>
      </c>
      <c r="G833" s="505">
        <v>16166.67</v>
      </c>
      <c r="H833" s="505" t="s">
        <v>93</v>
      </c>
      <c r="I833" s="505" t="s">
        <v>93</v>
      </c>
      <c r="J833" s="505" t="s">
        <v>93</v>
      </c>
      <c r="K833" s="505" t="s">
        <v>93</v>
      </c>
      <c r="L833" s="505" t="s">
        <v>93</v>
      </c>
      <c r="M833" s="505" t="s">
        <v>93</v>
      </c>
      <c r="N833" s="505" t="s">
        <v>93</v>
      </c>
    </row>
    <row r="834" spans="1:14" x14ac:dyDescent="0.25">
      <c r="A834" s="747"/>
      <c r="B834" s="268" t="s">
        <v>1646</v>
      </c>
      <c r="C834" s="68"/>
      <c r="D834" s="509">
        <f t="shared" si="106"/>
        <v>23383.333999999999</v>
      </c>
      <c r="F834" s="506">
        <f t="shared" si="107"/>
        <v>5</v>
      </c>
      <c r="G834" s="507">
        <v>22500</v>
      </c>
      <c r="H834" s="507">
        <v>25775</v>
      </c>
      <c r="I834" s="507">
        <v>22566.67</v>
      </c>
      <c r="J834" s="507">
        <v>22900</v>
      </c>
      <c r="K834" s="507">
        <v>23175</v>
      </c>
      <c r="L834" s="507" t="s">
        <v>93</v>
      </c>
      <c r="M834" s="507" t="s">
        <v>93</v>
      </c>
      <c r="N834" s="507" t="s">
        <v>93</v>
      </c>
    </row>
    <row r="835" spans="1:14" x14ac:dyDescent="0.25">
      <c r="A835" s="747"/>
      <c r="B835" s="242" t="s">
        <v>166</v>
      </c>
      <c r="C835" s="137" t="s">
        <v>568</v>
      </c>
      <c r="D835" s="510">
        <f t="shared" si="106"/>
        <v>20640.626250000001</v>
      </c>
      <c r="F835" s="504">
        <f t="shared" si="107"/>
        <v>8</v>
      </c>
      <c r="G835" s="505">
        <v>20000</v>
      </c>
      <c r="H835" s="505">
        <v>21550</v>
      </c>
      <c r="I835" s="505">
        <v>20525</v>
      </c>
      <c r="J835" s="505">
        <v>20525</v>
      </c>
      <c r="K835" s="505">
        <v>20525</v>
      </c>
      <c r="L835" s="505">
        <v>20666.669999999998</v>
      </c>
      <c r="M835" s="505">
        <v>20666.669999999998</v>
      </c>
      <c r="N835" s="505">
        <v>20666.669999999998</v>
      </c>
    </row>
    <row r="836" spans="1:14" x14ac:dyDescent="0.25">
      <c r="A836" s="747"/>
      <c r="B836" s="113" t="s">
        <v>235</v>
      </c>
      <c r="C836" s="68" t="s">
        <v>11</v>
      </c>
      <c r="D836" s="509">
        <f t="shared" si="106"/>
        <v>23173.958749999998</v>
      </c>
      <c r="F836" s="506">
        <f t="shared" si="107"/>
        <v>8</v>
      </c>
      <c r="G836" s="507">
        <v>23166.67</v>
      </c>
      <c r="H836" s="507">
        <v>26208.33</v>
      </c>
      <c r="I836" s="507">
        <v>23200</v>
      </c>
      <c r="J836" s="507">
        <v>23016.67</v>
      </c>
      <c r="K836" s="507">
        <v>23200</v>
      </c>
      <c r="L836" s="507">
        <v>18391.669999999998</v>
      </c>
      <c r="M836" s="507">
        <v>24375</v>
      </c>
      <c r="N836" s="507">
        <v>23833.33</v>
      </c>
    </row>
    <row r="837" spans="1:14" x14ac:dyDescent="0.25">
      <c r="A837" s="747"/>
      <c r="B837" s="242" t="s">
        <v>1647</v>
      </c>
      <c r="C837" s="137" t="s">
        <v>590</v>
      </c>
      <c r="D837" s="510">
        <f t="shared" si="106"/>
        <v>22432.2925</v>
      </c>
      <c r="F837" s="504">
        <f t="shared" si="107"/>
        <v>8</v>
      </c>
      <c r="G837" s="505">
        <v>23750</v>
      </c>
      <c r="H837" s="505">
        <v>25800</v>
      </c>
      <c r="I837" s="505">
        <v>23766.67</v>
      </c>
      <c r="J837" s="505">
        <v>22225</v>
      </c>
      <c r="K837" s="505">
        <v>20916.669999999998</v>
      </c>
      <c r="L837" s="505">
        <v>21000</v>
      </c>
      <c r="M837" s="505">
        <v>21000</v>
      </c>
      <c r="N837" s="505">
        <v>21000</v>
      </c>
    </row>
    <row r="838" spans="1:14" x14ac:dyDescent="0.25">
      <c r="A838" s="747"/>
      <c r="B838" s="113" t="s">
        <v>162</v>
      </c>
      <c r="C838" s="68" t="s">
        <v>11</v>
      </c>
      <c r="D838" s="509">
        <f t="shared" si="106"/>
        <v>20129.167499999996</v>
      </c>
      <c r="F838" s="506">
        <f t="shared" si="107"/>
        <v>8</v>
      </c>
      <c r="G838" s="507">
        <v>20583.330000000002</v>
      </c>
      <c r="H838" s="507">
        <v>22333.33</v>
      </c>
      <c r="I838" s="507">
        <v>20550</v>
      </c>
      <c r="J838" s="507">
        <v>20550</v>
      </c>
      <c r="K838" s="507">
        <v>19916.669999999998</v>
      </c>
      <c r="L838" s="507">
        <v>15766.67</v>
      </c>
      <c r="M838" s="507">
        <v>20666.669999999998</v>
      </c>
      <c r="N838" s="507">
        <v>20666.669999999998</v>
      </c>
    </row>
    <row r="839" spans="1:14" x14ac:dyDescent="0.25">
      <c r="A839" s="747"/>
      <c r="B839" s="242" t="s">
        <v>234</v>
      </c>
      <c r="C839" s="137" t="s">
        <v>11</v>
      </c>
      <c r="D839" s="510">
        <f t="shared" si="106"/>
        <v>26453.125</v>
      </c>
      <c r="F839" s="504">
        <f t="shared" si="107"/>
        <v>8</v>
      </c>
      <c r="G839" s="505">
        <v>26500</v>
      </c>
      <c r="H839" s="505">
        <v>26500</v>
      </c>
      <c r="I839" s="505">
        <v>26125</v>
      </c>
      <c r="J839" s="505">
        <v>26500</v>
      </c>
      <c r="K839" s="505">
        <v>26500</v>
      </c>
      <c r="L839" s="505">
        <v>26500</v>
      </c>
      <c r="M839" s="505">
        <v>26500</v>
      </c>
      <c r="N839" s="505">
        <v>26500</v>
      </c>
    </row>
    <row r="840" spans="1:14" x14ac:dyDescent="0.25">
      <c r="A840" s="747"/>
      <c r="B840" s="113" t="s">
        <v>244</v>
      </c>
      <c r="C840" s="68" t="s">
        <v>11</v>
      </c>
      <c r="D840" s="509">
        <f t="shared" si="106"/>
        <v>25012.498749999999</v>
      </c>
      <c r="F840" s="506">
        <f t="shared" si="107"/>
        <v>8</v>
      </c>
      <c r="G840" s="507">
        <v>21166.67</v>
      </c>
      <c r="H840" s="507">
        <v>26783.33</v>
      </c>
      <c r="I840" s="507">
        <v>26783.33</v>
      </c>
      <c r="J840" s="507">
        <v>26783.33</v>
      </c>
      <c r="K840" s="507">
        <v>23583.33</v>
      </c>
      <c r="L840" s="507">
        <v>25000</v>
      </c>
      <c r="M840" s="507">
        <v>25000</v>
      </c>
      <c r="N840" s="507">
        <v>25000</v>
      </c>
    </row>
    <row r="841" spans="1:14" x14ac:dyDescent="0.25">
      <c r="A841" s="747"/>
      <c r="B841" s="242" t="s">
        <v>248</v>
      </c>
      <c r="C841" s="137" t="s">
        <v>11</v>
      </c>
      <c r="D841" s="510">
        <f t="shared" si="106"/>
        <v>26833.330000000009</v>
      </c>
      <c r="F841" s="504">
        <f t="shared" si="107"/>
        <v>8</v>
      </c>
      <c r="G841" s="505">
        <v>26833.33</v>
      </c>
      <c r="H841" s="505">
        <v>26833.33</v>
      </c>
      <c r="I841" s="505">
        <v>26833.33</v>
      </c>
      <c r="J841" s="505">
        <v>26833.33</v>
      </c>
      <c r="K841" s="505">
        <v>26833.33</v>
      </c>
      <c r="L841" s="505">
        <v>26833.33</v>
      </c>
      <c r="M841" s="505">
        <v>26833.33</v>
      </c>
      <c r="N841" s="505">
        <v>26833.33</v>
      </c>
    </row>
    <row r="842" spans="1:14" x14ac:dyDescent="0.25">
      <c r="A842" s="747"/>
      <c r="B842" s="268" t="s">
        <v>240</v>
      </c>
      <c r="C842" s="68" t="s">
        <v>11</v>
      </c>
      <c r="D842" s="509">
        <f t="shared" si="106"/>
        <v>21166.67</v>
      </c>
      <c r="F842" s="506">
        <f t="shared" si="107"/>
        <v>8</v>
      </c>
      <c r="G842" s="507">
        <v>21166.67</v>
      </c>
      <c r="H842" s="507">
        <v>21166.67</v>
      </c>
      <c r="I842" s="507">
        <v>21166.67</v>
      </c>
      <c r="J842" s="507">
        <v>21166.67</v>
      </c>
      <c r="K842" s="507">
        <v>21166.67</v>
      </c>
      <c r="L842" s="507">
        <v>21166.67</v>
      </c>
      <c r="M842" s="507">
        <v>21166.67</v>
      </c>
      <c r="N842" s="507">
        <v>21166.67</v>
      </c>
    </row>
    <row r="843" spans="1:14" x14ac:dyDescent="0.25">
      <c r="A843" s="747"/>
      <c r="B843" s="242" t="s">
        <v>1648</v>
      </c>
      <c r="C843" s="137" t="s">
        <v>11</v>
      </c>
      <c r="D843" s="510">
        <f t="shared" si="106"/>
        <v>26333.330000000009</v>
      </c>
      <c r="F843" s="504">
        <f t="shared" si="107"/>
        <v>8</v>
      </c>
      <c r="G843" s="505">
        <v>26333.33</v>
      </c>
      <c r="H843" s="505">
        <v>26333.33</v>
      </c>
      <c r="I843" s="505">
        <v>26333.33</v>
      </c>
      <c r="J843" s="505">
        <v>26333.33</v>
      </c>
      <c r="K843" s="505">
        <v>26333.33</v>
      </c>
      <c r="L843" s="505">
        <v>26333.33</v>
      </c>
      <c r="M843" s="505">
        <v>26333.33</v>
      </c>
      <c r="N843" s="505">
        <v>26333.33</v>
      </c>
    </row>
    <row r="844" spans="1:14" x14ac:dyDescent="0.25">
      <c r="A844" s="747"/>
      <c r="B844" s="113" t="s">
        <v>247</v>
      </c>
      <c r="C844" s="68" t="s">
        <v>11</v>
      </c>
      <c r="D844" s="509">
        <f t="shared" si="106"/>
        <v>26166.67</v>
      </c>
      <c r="F844" s="506">
        <f t="shared" si="107"/>
        <v>8</v>
      </c>
      <c r="G844" s="507">
        <v>26166.67</v>
      </c>
      <c r="H844" s="507">
        <v>26166.67</v>
      </c>
      <c r="I844" s="507">
        <v>26166.67</v>
      </c>
      <c r="J844" s="507">
        <v>26166.67</v>
      </c>
      <c r="K844" s="507">
        <v>26166.67</v>
      </c>
      <c r="L844" s="507">
        <v>26166.67</v>
      </c>
      <c r="M844" s="507">
        <v>26166.67</v>
      </c>
      <c r="N844" s="507">
        <v>26166.67</v>
      </c>
    </row>
    <row r="845" spans="1:14" x14ac:dyDescent="0.25">
      <c r="A845" s="747"/>
      <c r="B845" s="242" t="s">
        <v>227</v>
      </c>
      <c r="C845" s="137" t="s">
        <v>11</v>
      </c>
      <c r="D845" s="510">
        <f t="shared" si="106"/>
        <v>36666.669999999991</v>
      </c>
      <c r="F845" s="504">
        <f t="shared" si="107"/>
        <v>8</v>
      </c>
      <c r="G845" s="505">
        <v>36666.67</v>
      </c>
      <c r="H845" s="505">
        <v>36666.67</v>
      </c>
      <c r="I845" s="505">
        <v>36666.67</v>
      </c>
      <c r="J845" s="505">
        <v>36666.67</v>
      </c>
      <c r="K845" s="505">
        <v>36666.67</v>
      </c>
      <c r="L845" s="505">
        <v>36666.67</v>
      </c>
      <c r="M845" s="505">
        <v>36666.67</v>
      </c>
      <c r="N845" s="505">
        <v>36666.67</v>
      </c>
    </row>
    <row r="846" spans="1:14" x14ac:dyDescent="0.25">
      <c r="A846" s="747"/>
      <c r="B846" s="113" t="s">
        <v>225</v>
      </c>
      <c r="C846" s="68" t="s">
        <v>11</v>
      </c>
      <c r="D846" s="509">
        <f t="shared" si="106"/>
        <v>39166.669999999991</v>
      </c>
      <c r="F846" s="506">
        <f t="shared" si="107"/>
        <v>8</v>
      </c>
      <c r="G846" s="507">
        <v>39166.67</v>
      </c>
      <c r="H846" s="507">
        <v>39166.67</v>
      </c>
      <c r="I846" s="507">
        <v>39166.67</v>
      </c>
      <c r="J846" s="507">
        <v>39166.67</v>
      </c>
      <c r="K846" s="507">
        <v>39166.67</v>
      </c>
      <c r="L846" s="507">
        <v>39166.67</v>
      </c>
      <c r="M846" s="507">
        <v>39166.67</v>
      </c>
      <c r="N846" s="507">
        <v>39166.67</v>
      </c>
    </row>
    <row r="847" spans="1:14" x14ac:dyDescent="0.25">
      <c r="A847" s="747"/>
      <c r="B847" s="242" t="s">
        <v>223</v>
      </c>
      <c r="C847" s="137" t="s">
        <v>11</v>
      </c>
      <c r="D847" s="510">
        <f t="shared" si="106"/>
        <v>26166.67</v>
      </c>
      <c r="F847" s="504">
        <f t="shared" si="107"/>
        <v>8</v>
      </c>
      <c r="G847" s="505">
        <v>26166.67</v>
      </c>
      <c r="H847" s="505">
        <v>26166.67</v>
      </c>
      <c r="I847" s="505">
        <v>26166.67</v>
      </c>
      <c r="J847" s="505">
        <v>26166.67</v>
      </c>
      <c r="K847" s="505">
        <v>26166.67</v>
      </c>
      <c r="L847" s="505">
        <v>26166.67</v>
      </c>
      <c r="M847" s="505">
        <v>26166.67</v>
      </c>
      <c r="N847" s="505">
        <v>26166.67</v>
      </c>
    </row>
    <row r="848" spans="1:14" x14ac:dyDescent="0.25">
      <c r="A848" s="747"/>
      <c r="B848" s="113" t="s">
        <v>222</v>
      </c>
      <c r="C848" s="68" t="s">
        <v>11</v>
      </c>
      <c r="D848" s="509">
        <f t="shared" si="106"/>
        <v>30000</v>
      </c>
      <c r="F848" s="506">
        <f t="shared" si="107"/>
        <v>8</v>
      </c>
      <c r="G848" s="507">
        <v>30000</v>
      </c>
      <c r="H848" s="507">
        <v>30000</v>
      </c>
      <c r="I848" s="507">
        <v>30000</v>
      </c>
      <c r="J848" s="507">
        <v>30000</v>
      </c>
      <c r="K848" s="507">
        <v>30000</v>
      </c>
      <c r="L848" s="507">
        <v>30000</v>
      </c>
      <c r="M848" s="507">
        <v>30000</v>
      </c>
      <c r="N848" s="507">
        <v>30000</v>
      </c>
    </row>
    <row r="849" spans="1:14" x14ac:dyDescent="0.25">
      <c r="A849" s="747"/>
      <c r="B849" s="242" t="s">
        <v>1514</v>
      </c>
      <c r="C849" s="137" t="s">
        <v>11</v>
      </c>
      <c r="D849" s="510">
        <f t="shared" si="106"/>
        <v>13920.41625</v>
      </c>
      <c r="F849" s="504">
        <f t="shared" si="107"/>
        <v>8</v>
      </c>
      <c r="G849" s="505">
        <v>14333.33</v>
      </c>
      <c r="H849" s="505">
        <v>14500</v>
      </c>
      <c r="I849" s="505">
        <v>14500</v>
      </c>
      <c r="J849" s="505">
        <v>14500</v>
      </c>
      <c r="K849" s="505">
        <v>16250</v>
      </c>
      <c r="L849" s="505">
        <v>12905</v>
      </c>
      <c r="M849" s="505">
        <v>13500</v>
      </c>
      <c r="N849" s="505">
        <v>10875</v>
      </c>
    </row>
    <row r="850" spans="1:14" x14ac:dyDescent="0.25">
      <c r="A850" s="747"/>
      <c r="B850" s="268" t="s">
        <v>1649</v>
      </c>
      <c r="C850" s="68" t="s">
        <v>11</v>
      </c>
      <c r="D850" s="509">
        <f t="shared" si="106"/>
        <v>15500</v>
      </c>
      <c r="F850" s="506">
        <f t="shared" si="107"/>
        <v>8</v>
      </c>
      <c r="G850" s="507">
        <v>15500</v>
      </c>
      <c r="H850" s="507">
        <v>15500</v>
      </c>
      <c r="I850" s="507">
        <v>15500</v>
      </c>
      <c r="J850" s="507">
        <v>15500</v>
      </c>
      <c r="K850" s="507">
        <v>15500</v>
      </c>
      <c r="L850" s="507">
        <v>15500</v>
      </c>
      <c r="M850" s="507">
        <v>15500</v>
      </c>
      <c r="N850" s="507">
        <v>15500</v>
      </c>
    </row>
    <row r="851" spans="1:14" x14ac:dyDescent="0.25">
      <c r="A851" s="747"/>
      <c r="B851" s="242" t="s">
        <v>1650</v>
      </c>
      <c r="C851" s="137" t="s">
        <v>11</v>
      </c>
      <c r="D851" s="510">
        <f t="shared" ref="D851:D914" si="108">AVERAGE(G851:N851)</f>
        <v>20000</v>
      </c>
      <c r="F851" s="504">
        <f t="shared" si="107"/>
        <v>8</v>
      </c>
      <c r="G851" s="505">
        <v>20000</v>
      </c>
      <c r="H851" s="505">
        <v>20000</v>
      </c>
      <c r="I851" s="505">
        <v>20000</v>
      </c>
      <c r="J851" s="505">
        <v>20000</v>
      </c>
      <c r="K851" s="505">
        <v>20000</v>
      </c>
      <c r="L851" s="505">
        <v>20000</v>
      </c>
      <c r="M851" s="505">
        <v>20000</v>
      </c>
      <c r="N851" s="505">
        <v>20000</v>
      </c>
    </row>
    <row r="852" spans="1:14" x14ac:dyDescent="0.25">
      <c r="A852" s="747"/>
      <c r="B852" s="113" t="s">
        <v>1651</v>
      </c>
      <c r="C852" s="68" t="s">
        <v>11</v>
      </c>
      <c r="D852" s="509">
        <f t="shared" si="108"/>
        <v>14333.33</v>
      </c>
      <c r="F852" s="506">
        <f t="shared" si="107"/>
        <v>8</v>
      </c>
      <c r="G852" s="507">
        <v>14333.33</v>
      </c>
      <c r="H852" s="507">
        <v>14333.33</v>
      </c>
      <c r="I852" s="507">
        <v>14333.33</v>
      </c>
      <c r="J852" s="507">
        <v>14333.33</v>
      </c>
      <c r="K852" s="507">
        <v>14333.33</v>
      </c>
      <c r="L852" s="507">
        <v>14333.33</v>
      </c>
      <c r="M852" s="507">
        <v>14333.33</v>
      </c>
      <c r="N852" s="507">
        <v>14333.33</v>
      </c>
    </row>
    <row r="853" spans="1:14" x14ac:dyDescent="0.25">
      <c r="A853" s="747"/>
      <c r="B853" s="242" t="s">
        <v>1652</v>
      </c>
      <c r="C853" s="137" t="s">
        <v>11</v>
      </c>
      <c r="D853" s="510">
        <f t="shared" si="108"/>
        <v>15094.443333333335</v>
      </c>
      <c r="F853" s="504">
        <f t="shared" si="107"/>
        <v>6</v>
      </c>
      <c r="G853" s="505">
        <v>13233.33</v>
      </c>
      <c r="H853" s="505">
        <v>17316.669999999998</v>
      </c>
      <c r="I853" s="505">
        <v>15300</v>
      </c>
      <c r="J853" s="505">
        <v>15300</v>
      </c>
      <c r="K853" s="505">
        <v>13333.33</v>
      </c>
      <c r="L853" s="505">
        <v>16083.33</v>
      </c>
      <c r="M853" s="505" t="s">
        <v>93</v>
      </c>
      <c r="N853" s="505" t="s">
        <v>93</v>
      </c>
    </row>
    <row r="854" spans="1:14" x14ac:dyDescent="0.25">
      <c r="A854" s="747"/>
      <c r="B854" s="268" t="s">
        <v>322</v>
      </c>
      <c r="C854" s="68" t="s">
        <v>1071</v>
      </c>
      <c r="D854" s="509">
        <f t="shared" si="108"/>
        <v>15343.752499999999</v>
      </c>
      <c r="F854" s="506">
        <f t="shared" ref="F854:F917" si="109">COUNT(G854:N854)</f>
        <v>8</v>
      </c>
      <c r="G854" s="507">
        <v>13766.67</v>
      </c>
      <c r="H854" s="507">
        <v>16658.330000000002</v>
      </c>
      <c r="I854" s="507">
        <v>15466.67</v>
      </c>
      <c r="J854" s="507">
        <v>15791.67</v>
      </c>
      <c r="K854" s="507">
        <v>15466.67</v>
      </c>
      <c r="L854" s="507">
        <v>11266.67</v>
      </c>
      <c r="M854" s="507">
        <v>17166.669999999998</v>
      </c>
      <c r="N854" s="507">
        <v>17166.669999999998</v>
      </c>
    </row>
    <row r="855" spans="1:14" x14ac:dyDescent="0.25">
      <c r="A855" s="747"/>
      <c r="B855" s="242" t="s">
        <v>1653</v>
      </c>
      <c r="C855" s="137" t="s">
        <v>11</v>
      </c>
      <c r="D855" s="510">
        <f t="shared" si="108"/>
        <v>12447.497500000001</v>
      </c>
      <c r="F855" s="504">
        <f t="shared" si="109"/>
        <v>8</v>
      </c>
      <c r="G855" s="505">
        <v>12301.67</v>
      </c>
      <c r="H855" s="505">
        <v>12468.33</v>
      </c>
      <c r="I855" s="505">
        <v>12468.33</v>
      </c>
      <c r="J855" s="505">
        <v>12468.33</v>
      </c>
      <c r="K855" s="505">
        <v>12468.33</v>
      </c>
      <c r="L855" s="505">
        <v>12468.33</v>
      </c>
      <c r="M855" s="505">
        <v>12468.33</v>
      </c>
      <c r="N855" s="505">
        <v>12468.33</v>
      </c>
    </row>
    <row r="856" spans="1:14" ht="15.75" thickBot="1" x14ac:dyDescent="0.3">
      <c r="A856" s="748"/>
      <c r="B856" s="514" t="s">
        <v>1654</v>
      </c>
      <c r="C856" s="69" t="s">
        <v>11</v>
      </c>
      <c r="D856" s="515">
        <f t="shared" si="108"/>
        <v>7343.7524999999996</v>
      </c>
      <c r="F856" s="506">
        <f t="shared" si="109"/>
        <v>8</v>
      </c>
      <c r="G856" s="507">
        <v>7166.67</v>
      </c>
      <c r="H856" s="507">
        <v>7166.67</v>
      </c>
      <c r="I856" s="507">
        <v>7166.67</v>
      </c>
      <c r="J856" s="507">
        <v>7166.67</v>
      </c>
      <c r="K856" s="507">
        <v>7166.67</v>
      </c>
      <c r="L856" s="507">
        <v>7166.67</v>
      </c>
      <c r="M856" s="507">
        <v>7875</v>
      </c>
      <c r="N856" s="507">
        <v>7875</v>
      </c>
    </row>
    <row r="857" spans="1:14" x14ac:dyDescent="0.25">
      <c r="A857" s="746" t="s">
        <v>1515</v>
      </c>
      <c r="B857" s="516" t="s">
        <v>1516</v>
      </c>
      <c r="C857" s="137" t="s">
        <v>565</v>
      </c>
      <c r="D857" s="508">
        <f t="shared" si="108"/>
        <v>3443.75</v>
      </c>
      <c r="F857" s="504">
        <f t="shared" si="109"/>
        <v>8</v>
      </c>
      <c r="G857" s="505">
        <v>3375</v>
      </c>
      <c r="H857" s="505">
        <v>3500</v>
      </c>
      <c r="I857" s="505">
        <v>5125</v>
      </c>
      <c r="J857" s="505">
        <v>3500</v>
      </c>
      <c r="K857" s="505">
        <v>3500</v>
      </c>
      <c r="L857" s="505">
        <v>3500</v>
      </c>
      <c r="M857" s="505">
        <v>2800</v>
      </c>
      <c r="N857" s="505">
        <v>2250</v>
      </c>
    </row>
    <row r="858" spans="1:14" x14ac:dyDescent="0.25">
      <c r="A858" s="747"/>
      <c r="B858" s="113" t="s">
        <v>1517</v>
      </c>
      <c r="C858" s="68" t="s">
        <v>566</v>
      </c>
      <c r="D858" s="509">
        <f t="shared" si="108"/>
        <v>4574.5225</v>
      </c>
      <c r="F858" s="506">
        <f t="shared" si="109"/>
        <v>8</v>
      </c>
      <c r="G858" s="507">
        <v>4689.25</v>
      </c>
      <c r="H858" s="507">
        <v>4585.67</v>
      </c>
      <c r="I858" s="507">
        <v>6564.25</v>
      </c>
      <c r="J858" s="507">
        <v>4585.67</v>
      </c>
      <c r="K858" s="507">
        <v>4585.67</v>
      </c>
      <c r="L858" s="507">
        <v>4585.67</v>
      </c>
      <c r="M858" s="507">
        <v>3500</v>
      </c>
      <c r="N858" s="507">
        <v>3500</v>
      </c>
    </row>
    <row r="859" spans="1:14" x14ac:dyDescent="0.25">
      <c r="A859" s="747"/>
      <c r="B859" s="242" t="s">
        <v>1518</v>
      </c>
      <c r="C859" s="137" t="s">
        <v>567</v>
      </c>
      <c r="D859" s="510">
        <f t="shared" si="108"/>
        <v>6733.9174999999996</v>
      </c>
      <c r="F859" s="504">
        <f t="shared" si="109"/>
        <v>8</v>
      </c>
      <c r="G859" s="505">
        <v>7700</v>
      </c>
      <c r="H859" s="505">
        <v>7000</v>
      </c>
      <c r="I859" s="505">
        <v>9000</v>
      </c>
      <c r="J859" s="505">
        <v>7000</v>
      </c>
      <c r="K859" s="505">
        <v>7000</v>
      </c>
      <c r="L859" s="505">
        <v>7000</v>
      </c>
      <c r="M859" s="505">
        <v>4585.67</v>
      </c>
      <c r="N859" s="505">
        <v>4585.67</v>
      </c>
    </row>
    <row r="860" spans="1:14" x14ac:dyDescent="0.25">
      <c r="A860" s="747"/>
      <c r="B860" s="268" t="s">
        <v>1519</v>
      </c>
      <c r="C860" s="68" t="s">
        <v>567</v>
      </c>
      <c r="D860" s="509">
        <f t="shared" si="108"/>
        <v>10928.75</v>
      </c>
      <c r="F860" s="506">
        <f t="shared" si="109"/>
        <v>8</v>
      </c>
      <c r="G860" s="507">
        <v>12000</v>
      </c>
      <c r="H860" s="507">
        <v>12000</v>
      </c>
      <c r="I860" s="507">
        <v>14750</v>
      </c>
      <c r="J860" s="507">
        <v>12000</v>
      </c>
      <c r="K860" s="507">
        <v>12000</v>
      </c>
      <c r="L860" s="507">
        <v>10680</v>
      </c>
      <c r="M860" s="507">
        <v>7000</v>
      </c>
      <c r="N860" s="507">
        <v>7000</v>
      </c>
    </row>
    <row r="861" spans="1:14" ht="15.75" thickBot="1" x14ac:dyDescent="0.3">
      <c r="A861" s="748"/>
      <c r="B861" s="577" t="s">
        <v>1520</v>
      </c>
      <c r="C861" s="137" t="s">
        <v>568</v>
      </c>
      <c r="D861" s="511">
        <f t="shared" si="108"/>
        <v>13738.75</v>
      </c>
      <c r="F861" s="504">
        <f t="shared" si="109"/>
        <v>8</v>
      </c>
      <c r="G861" s="505">
        <v>14000</v>
      </c>
      <c r="H861" s="505">
        <v>14000</v>
      </c>
      <c r="I861" s="505">
        <v>17750</v>
      </c>
      <c r="J861" s="505">
        <v>14000</v>
      </c>
      <c r="K861" s="505">
        <v>14000</v>
      </c>
      <c r="L861" s="505">
        <v>12460</v>
      </c>
      <c r="M861" s="505">
        <v>13200</v>
      </c>
      <c r="N861" s="505">
        <v>10500</v>
      </c>
    </row>
    <row r="862" spans="1:14" x14ac:dyDescent="0.25">
      <c r="A862" s="746" t="s">
        <v>1521</v>
      </c>
      <c r="B862" s="512" t="s">
        <v>1522</v>
      </c>
      <c r="C862" s="66" t="s">
        <v>11</v>
      </c>
      <c r="D862" s="513">
        <f t="shared" si="108"/>
        <v>14416.66625</v>
      </c>
      <c r="F862" s="506">
        <f t="shared" si="109"/>
        <v>8</v>
      </c>
      <c r="G862" s="507">
        <v>10333.33</v>
      </c>
      <c r="H862" s="507">
        <v>15000</v>
      </c>
      <c r="I862" s="507">
        <v>15000</v>
      </c>
      <c r="J862" s="507">
        <v>15000</v>
      </c>
      <c r="K862" s="507">
        <v>15000</v>
      </c>
      <c r="L862" s="507">
        <v>15000</v>
      </c>
      <c r="M862" s="507">
        <v>15000</v>
      </c>
      <c r="N862" s="507">
        <v>15000</v>
      </c>
    </row>
    <row r="863" spans="1:14" x14ac:dyDescent="0.25">
      <c r="A863" s="747"/>
      <c r="B863" s="242" t="s">
        <v>1523</v>
      </c>
      <c r="C863" s="137" t="s">
        <v>11</v>
      </c>
      <c r="D863" s="510">
        <f t="shared" si="108"/>
        <v>15135.42</v>
      </c>
      <c r="F863" s="504">
        <f t="shared" si="109"/>
        <v>8</v>
      </c>
      <c r="G863" s="505">
        <v>11416.67</v>
      </c>
      <c r="H863" s="505">
        <v>15666.67</v>
      </c>
      <c r="I863" s="505">
        <v>15666.67</v>
      </c>
      <c r="J863" s="505">
        <v>15666.67</v>
      </c>
      <c r="K863" s="505">
        <v>15666.67</v>
      </c>
      <c r="L863" s="505">
        <v>15666.67</v>
      </c>
      <c r="M863" s="505">
        <v>15666.67</v>
      </c>
      <c r="N863" s="505">
        <v>15666.67</v>
      </c>
    </row>
    <row r="864" spans="1:14" x14ac:dyDescent="0.25">
      <c r="A864" s="747"/>
      <c r="B864" s="113" t="s">
        <v>1524</v>
      </c>
      <c r="C864" s="68" t="s">
        <v>11</v>
      </c>
      <c r="D864" s="509">
        <f t="shared" si="108"/>
        <v>15854.163750000002</v>
      </c>
      <c r="F864" s="506">
        <f t="shared" si="109"/>
        <v>8</v>
      </c>
      <c r="G864" s="507">
        <v>12500</v>
      </c>
      <c r="H864" s="507">
        <v>16333.33</v>
      </c>
      <c r="I864" s="507">
        <v>16333.33</v>
      </c>
      <c r="J864" s="507">
        <v>16333.33</v>
      </c>
      <c r="K864" s="507">
        <v>16333.33</v>
      </c>
      <c r="L864" s="507">
        <v>16333.33</v>
      </c>
      <c r="M864" s="507">
        <v>16333.33</v>
      </c>
      <c r="N864" s="507">
        <v>16333.33</v>
      </c>
    </row>
    <row r="865" spans="1:14" x14ac:dyDescent="0.25">
      <c r="A865" s="747"/>
      <c r="B865" s="242" t="s">
        <v>1525</v>
      </c>
      <c r="C865" s="137" t="s">
        <v>11</v>
      </c>
      <c r="D865" s="510">
        <f t="shared" si="108"/>
        <v>17000</v>
      </c>
      <c r="F865" s="504">
        <f t="shared" si="109"/>
        <v>8</v>
      </c>
      <c r="G865" s="505">
        <v>17000</v>
      </c>
      <c r="H865" s="505">
        <v>17000</v>
      </c>
      <c r="I865" s="505">
        <v>17000</v>
      </c>
      <c r="J865" s="505">
        <v>17000</v>
      </c>
      <c r="K865" s="505">
        <v>17000</v>
      </c>
      <c r="L865" s="505">
        <v>17000</v>
      </c>
      <c r="M865" s="505">
        <v>17000</v>
      </c>
      <c r="N865" s="505">
        <v>17000</v>
      </c>
    </row>
    <row r="866" spans="1:14" x14ac:dyDescent="0.25">
      <c r="A866" s="747"/>
      <c r="B866" s="113" t="s">
        <v>1526</v>
      </c>
      <c r="C866" s="68" t="s">
        <v>11</v>
      </c>
      <c r="D866" s="509">
        <f t="shared" si="108"/>
        <v>17666.669999999998</v>
      </c>
      <c r="F866" s="506">
        <f t="shared" si="109"/>
        <v>8</v>
      </c>
      <c r="G866" s="507">
        <v>17666.669999999998</v>
      </c>
      <c r="H866" s="507">
        <v>17666.669999999998</v>
      </c>
      <c r="I866" s="507">
        <v>17666.669999999998</v>
      </c>
      <c r="J866" s="507">
        <v>17666.669999999998</v>
      </c>
      <c r="K866" s="507">
        <v>17666.669999999998</v>
      </c>
      <c r="L866" s="507">
        <v>17666.669999999998</v>
      </c>
      <c r="M866" s="507">
        <v>17666.669999999998</v>
      </c>
      <c r="N866" s="507">
        <v>17666.669999999998</v>
      </c>
    </row>
    <row r="867" spans="1:14" x14ac:dyDescent="0.25">
      <c r="A867" s="747"/>
      <c r="B867" s="242" t="s">
        <v>1527</v>
      </c>
      <c r="C867" s="137" t="s">
        <v>11</v>
      </c>
      <c r="D867" s="510">
        <f t="shared" si="108"/>
        <v>5754.5125000000007</v>
      </c>
      <c r="F867" s="504">
        <f t="shared" si="109"/>
        <v>8</v>
      </c>
      <c r="G867" s="505">
        <v>5277.78</v>
      </c>
      <c r="H867" s="505">
        <v>6333.33</v>
      </c>
      <c r="I867" s="505">
        <v>5933.33</v>
      </c>
      <c r="J867" s="505">
        <v>5933.33</v>
      </c>
      <c r="K867" s="505">
        <v>6250</v>
      </c>
      <c r="L867" s="505">
        <v>5641.67</v>
      </c>
      <c r="M867" s="505">
        <v>5333.33</v>
      </c>
      <c r="N867" s="505">
        <v>5333.33</v>
      </c>
    </row>
    <row r="868" spans="1:14" x14ac:dyDescent="0.25">
      <c r="A868" s="747"/>
      <c r="B868" s="113" t="s">
        <v>1528</v>
      </c>
      <c r="C868" s="68" t="s">
        <v>11</v>
      </c>
      <c r="D868" s="509">
        <f t="shared" si="108"/>
        <v>7994.4449999999997</v>
      </c>
      <c r="F868" s="506">
        <f t="shared" si="109"/>
        <v>8</v>
      </c>
      <c r="G868" s="507">
        <v>7222.22</v>
      </c>
      <c r="H868" s="507">
        <v>9341.67</v>
      </c>
      <c r="I868" s="507">
        <v>8066.67</v>
      </c>
      <c r="J868" s="507">
        <v>8075</v>
      </c>
      <c r="K868" s="507">
        <v>9000</v>
      </c>
      <c r="L868" s="507">
        <v>8250</v>
      </c>
      <c r="M868" s="507">
        <v>7000</v>
      </c>
      <c r="N868" s="507">
        <v>7000</v>
      </c>
    </row>
    <row r="869" spans="1:14" x14ac:dyDescent="0.25">
      <c r="A869" s="747"/>
      <c r="B869" s="242" t="s">
        <v>1529</v>
      </c>
      <c r="C869" s="137" t="s">
        <v>11</v>
      </c>
      <c r="D869" s="510">
        <f t="shared" si="108"/>
        <v>11259.0275</v>
      </c>
      <c r="F869" s="504">
        <f t="shared" si="109"/>
        <v>8</v>
      </c>
      <c r="G869" s="505">
        <v>10222.219999999999</v>
      </c>
      <c r="H869" s="505">
        <v>12633.33</v>
      </c>
      <c r="I869" s="505">
        <v>11625</v>
      </c>
      <c r="J869" s="505">
        <v>11625</v>
      </c>
      <c r="K869" s="505">
        <v>12750</v>
      </c>
      <c r="L869" s="505">
        <v>11216.67</v>
      </c>
      <c r="M869" s="505">
        <v>10000</v>
      </c>
      <c r="N869" s="505">
        <v>10000</v>
      </c>
    </row>
    <row r="870" spans="1:14" x14ac:dyDescent="0.25">
      <c r="A870" s="747"/>
      <c r="B870" s="113" t="s">
        <v>1530</v>
      </c>
      <c r="C870" s="68" t="s">
        <v>11</v>
      </c>
      <c r="D870" s="509">
        <f t="shared" si="108"/>
        <v>12257.5</v>
      </c>
      <c r="F870" s="506">
        <f t="shared" si="109"/>
        <v>8</v>
      </c>
      <c r="G870" s="507">
        <v>13000</v>
      </c>
      <c r="H870" s="507">
        <v>13000</v>
      </c>
      <c r="I870" s="507">
        <v>12000</v>
      </c>
      <c r="J870" s="507">
        <v>13000</v>
      </c>
      <c r="K870" s="507">
        <v>12740</v>
      </c>
      <c r="L870" s="507">
        <v>11570</v>
      </c>
      <c r="M870" s="507">
        <v>13000</v>
      </c>
      <c r="N870" s="507">
        <v>9750</v>
      </c>
    </row>
    <row r="871" spans="1:14" x14ac:dyDescent="0.25">
      <c r="A871" s="747"/>
      <c r="B871" s="242" t="s">
        <v>1531</v>
      </c>
      <c r="C871" s="137" t="s">
        <v>11</v>
      </c>
      <c r="D871" s="510">
        <f t="shared" si="108"/>
        <v>15653.75</v>
      </c>
      <c r="F871" s="504">
        <f t="shared" si="109"/>
        <v>8</v>
      </c>
      <c r="G871" s="505">
        <v>16500</v>
      </c>
      <c r="H871" s="505">
        <v>16500</v>
      </c>
      <c r="I871" s="505">
        <v>16000</v>
      </c>
      <c r="J871" s="505">
        <v>16500</v>
      </c>
      <c r="K871" s="505">
        <v>16170</v>
      </c>
      <c r="L871" s="505">
        <v>14685</v>
      </c>
      <c r="M871" s="505">
        <v>16500</v>
      </c>
      <c r="N871" s="505">
        <v>12375</v>
      </c>
    </row>
    <row r="872" spans="1:14" x14ac:dyDescent="0.25">
      <c r="A872" s="747"/>
      <c r="B872" s="113" t="s">
        <v>1532</v>
      </c>
      <c r="C872" s="68" t="s">
        <v>11</v>
      </c>
      <c r="D872" s="509">
        <f t="shared" si="108"/>
        <v>23708.334999999999</v>
      </c>
      <c r="F872" s="506">
        <f t="shared" si="109"/>
        <v>8</v>
      </c>
      <c r="G872" s="507">
        <v>26666.67</v>
      </c>
      <c r="H872" s="507">
        <v>21083.33</v>
      </c>
      <c r="I872" s="507">
        <v>20583.330000000002</v>
      </c>
      <c r="J872" s="507">
        <v>20666.669999999998</v>
      </c>
      <c r="K872" s="507">
        <v>20666.669999999998</v>
      </c>
      <c r="L872" s="507">
        <v>26666.67</v>
      </c>
      <c r="M872" s="507">
        <v>26666.67</v>
      </c>
      <c r="N872" s="507">
        <v>26666.67</v>
      </c>
    </row>
    <row r="873" spans="1:14" x14ac:dyDescent="0.25">
      <c r="A873" s="747"/>
      <c r="B873" s="242" t="s">
        <v>1533</v>
      </c>
      <c r="C873" s="137" t="s">
        <v>11</v>
      </c>
      <c r="D873" s="510">
        <f t="shared" si="108"/>
        <v>26010.418749999997</v>
      </c>
      <c r="F873" s="504">
        <f t="shared" si="109"/>
        <v>8</v>
      </c>
      <c r="G873" s="505">
        <v>29166.67</v>
      </c>
      <c r="H873" s="505">
        <v>23241.67</v>
      </c>
      <c r="I873" s="505">
        <v>22725</v>
      </c>
      <c r="J873" s="505">
        <v>22725</v>
      </c>
      <c r="K873" s="505">
        <v>22725</v>
      </c>
      <c r="L873" s="505">
        <v>29166.67</v>
      </c>
      <c r="M873" s="505">
        <v>29166.67</v>
      </c>
      <c r="N873" s="505">
        <v>29166.67</v>
      </c>
    </row>
    <row r="874" spans="1:14" x14ac:dyDescent="0.25">
      <c r="A874" s="747"/>
      <c r="B874" s="113" t="s">
        <v>1534</v>
      </c>
      <c r="C874" s="68" t="s">
        <v>11</v>
      </c>
      <c r="D874" s="509">
        <f t="shared" si="108"/>
        <v>28302.084999999992</v>
      </c>
      <c r="F874" s="506">
        <f t="shared" si="109"/>
        <v>8</v>
      </c>
      <c r="G874" s="507">
        <v>31666.67</v>
      </c>
      <c r="H874" s="507">
        <v>25250</v>
      </c>
      <c r="I874" s="507">
        <v>24916.67</v>
      </c>
      <c r="J874" s="507">
        <v>24833.33</v>
      </c>
      <c r="K874" s="507">
        <v>24750</v>
      </c>
      <c r="L874" s="507">
        <v>31666.67</v>
      </c>
      <c r="M874" s="507">
        <v>31666.67</v>
      </c>
      <c r="N874" s="507">
        <v>31666.67</v>
      </c>
    </row>
    <row r="875" spans="1:14" x14ac:dyDescent="0.25">
      <c r="A875" s="747"/>
      <c r="B875" s="242" t="s">
        <v>1535</v>
      </c>
      <c r="C875" s="137" t="s">
        <v>11</v>
      </c>
      <c r="D875" s="510">
        <f t="shared" si="108"/>
        <v>34166.669999999991</v>
      </c>
      <c r="F875" s="504">
        <f t="shared" si="109"/>
        <v>8</v>
      </c>
      <c r="G875" s="505">
        <v>34166.67</v>
      </c>
      <c r="H875" s="505">
        <v>34166.67</v>
      </c>
      <c r="I875" s="505">
        <v>34166.67</v>
      </c>
      <c r="J875" s="505">
        <v>34166.67</v>
      </c>
      <c r="K875" s="505">
        <v>34166.67</v>
      </c>
      <c r="L875" s="505">
        <v>34166.67</v>
      </c>
      <c r="M875" s="505">
        <v>34166.67</v>
      </c>
      <c r="N875" s="505">
        <v>34166.67</v>
      </c>
    </row>
    <row r="876" spans="1:14" ht="15.75" thickBot="1" x14ac:dyDescent="0.3">
      <c r="A876" s="748"/>
      <c r="B876" s="514" t="s">
        <v>1536</v>
      </c>
      <c r="C876" s="69" t="s">
        <v>11</v>
      </c>
      <c r="D876" s="515">
        <f t="shared" si="108"/>
        <v>36666.669999999991</v>
      </c>
      <c r="F876" s="506">
        <f t="shared" si="109"/>
        <v>8</v>
      </c>
      <c r="G876" s="507">
        <v>36666.67</v>
      </c>
      <c r="H876" s="507">
        <v>36666.67</v>
      </c>
      <c r="I876" s="507">
        <v>36666.67</v>
      </c>
      <c r="J876" s="507">
        <v>36666.67</v>
      </c>
      <c r="K876" s="507">
        <v>36666.67</v>
      </c>
      <c r="L876" s="507">
        <v>36666.67</v>
      </c>
      <c r="M876" s="507">
        <v>36666.67</v>
      </c>
      <c r="N876" s="507">
        <v>36666.67</v>
      </c>
    </row>
    <row r="877" spans="1:14" x14ac:dyDescent="0.25">
      <c r="A877" s="746" t="s">
        <v>1537</v>
      </c>
      <c r="B877" s="576" t="s">
        <v>1538</v>
      </c>
      <c r="C877" s="137" t="s">
        <v>565</v>
      </c>
      <c r="D877" s="508">
        <f t="shared" si="108"/>
        <v>3003.46875</v>
      </c>
      <c r="F877" s="504">
        <f t="shared" si="109"/>
        <v>8</v>
      </c>
      <c r="G877" s="505">
        <v>3242.75</v>
      </c>
      <c r="H877" s="505">
        <v>3357</v>
      </c>
      <c r="I877" s="505">
        <v>3357</v>
      </c>
      <c r="J877" s="505">
        <v>3357</v>
      </c>
      <c r="K877" s="505">
        <v>3357</v>
      </c>
      <c r="L877" s="505">
        <v>3357</v>
      </c>
      <c r="M877" s="505">
        <v>2100</v>
      </c>
      <c r="N877" s="505">
        <v>1900</v>
      </c>
    </row>
    <row r="878" spans="1:14" x14ac:dyDescent="0.25">
      <c r="A878" s="747"/>
      <c r="B878" s="268" t="s">
        <v>1539</v>
      </c>
      <c r="C878" s="68" t="s">
        <v>566</v>
      </c>
      <c r="D878" s="509">
        <f t="shared" si="108"/>
        <v>4647.3125</v>
      </c>
      <c r="F878" s="506">
        <f t="shared" si="109"/>
        <v>8</v>
      </c>
      <c r="G878" s="507">
        <v>4734.5</v>
      </c>
      <c r="H878" s="507">
        <v>5146</v>
      </c>
      <c r="I878" s="507">
        <v>5146</v>
      </c>
      <c r="J878" s="507">
        <v>5146</v>
      </c>
      <c r="K878" s="507">
        <v>5146</v>
      </c>
      <c r="L878" s="507">
        <v>5146</v>
      </c>
      <c r="M878" s="507">
        <v>3357</v>
      </c>
      <c r="N878" s="507">
        <v>3357</v>
      </c>
    </row>
    <row r="879" spans="1:14" x14ac:dyDescent="0.25">
      <c r="A879" s="747"/>
      <c r="B879" s="267" t="s">
        <v>1540</v>
      </c>
      <c r="C879" s="137" t="s">
        <v>567</v>
      </c>
      <c r="D879" s="510">
        <f t="shared" si="108"/>
        <v>6686.4562500000002</v>
      </c>
      <c r="F879" s="504">
        <f t="shared" si="109"/>
        <v>8</v>
      </c>
      <c r="G879" s="505">
        <v>7113</v>
      </c>
      <c r="H879" s="505">
        <v>7217.33</v>
      </c>
      <c r="I879" s="505">
        <v>7217.33</v>
      </c>
      <c r="J879" s="505">
        <v>7217.33</v>
      </c>
      <c r="K879" s="505">
        <v>7217.33</v>
      </c>
      <c r="L879" s="505">
        <v>7217.33</v>
      </c>
      <c r="M879" s="505">
        <v>5146</v>
      </c>
      <c r="N879" s="505">
        <v>5146</v>
      </c>
    </row>
    <row r="880" spans="1:14" x14ac:dyDescent="0.25">
      <c r="A880" s="747"/>
      <c r="B880" s="268" t="s">
        <v>1541</v>
      </c>
      <c r="C880" s="68" t="s">
        <v>567</v>
      </c>
      <c r="D880" s="509">
        <f t="shared" si="108"/>
        <v>7954.3325000000004</v>
      </c>
      <c r="F880" s="506">
        <f t="shared" si="109"/>
        <v>8</v>
      </c>
      <c r="G880" s="507">
        <v>8500</v>
      </c>
      <c r="H880" s="507">
        <v>8500</v>
      </c>
      <c r="I880" s="507">
        <v>8200</v>
      </c>
      <c r="J880" s="507">
        <v>8200</v>
      </c>
      <c r="K880" s="507">
        <v>8000</v>
      </c>
      <c r="L880" s="507">
        <v>7800</v>
      </c>
      <c r="M880" s="507">
        <v>7217.33</v>
      </c>
      <c r="N880" s="507">
        <v>7217.33</v>
      </c>
    </row>
    <row r="881" spans="1:14" x14ac:dyDescent="0.25">
      <c r="A881" s="747"/>
      <c r="B881" s="267" t="s">
        <v>1542</v>
      </c>
      <c r="C881" s="137" t="s">
        <v>564</v>
      </c>
      <c r="D881" s="510">
        <f t="shared" si="108"/>
        <v>9525</v>
      </c>
      <c r="F881" s="504">
        <f t="shared" si="109"/>
        <v>8</v>
      </c>
      <c r="G881" s="505">
        <v>10000</v>
      </c>
      <c r="H881" s="505">
        <v>10000</v>
      </c>
      <c r="I881" s="505">
        <v>9700</v>
      </c>
      <c r="J881" s="505">
        <v>9700</v>
      </c>
      <c r="K881" s="505">
        <v>9500</v>
      </c>
      <c r="L881" s="505">
        <v>9300</v>
      </c>
      <c r="M881" s="505">
        <v>9100</v>
      </c>
      <c r="N881" s="505">
        <v>8900</v>
      </c>
    </row>
    <row r="882" spans="1:14" x14ac:dyDescent="0.25">
      <c r="A882" s="747"/>
      <c r="B882" s="113" t="s">
        <v>1543</v>
      </c>
      <c r="C882" s="68" t="s">
        <v>575</v>
      </c>
      <c r="D882" s="509">
        <f t="shared" si="108"/>
        <v>3666.6699999999992</v>
      </c>
      <c r="F882" s="506">
        <f t="shared" si="109"/>
        <v>8</v>
      </c>
      <c r="G882" s="507">
        <v>3666.67</v>
      </c>
      <c r="H882" s="507">
        <v>3666.67</v>
      </c>
      <c r="I882" s="507">
        <v>3666.67</v>
      </c>
      <c r="J882" s="507">
        <v>3666.67</v>
      </c>
      <c r="K882" s="507">
        <v>3666.67</v>
      </c>
      <c r="L882" s="507">
        <v>3666.67</v>
      </c>
      <c r="M882" s="507">
        <v>3666.67</v>
      </c>
      <c r="N882" s="507">
        <v>3666.67</v>
      </c>
    </row>
    <row r="883" spans="1:14" x14ac:dyDescent="0.25">
      <c r="A883" s="747"/>
      <c r="B883" s="242" t="s">
        <v>1544</v>
      </c>
      <c r="C883" s="137" t="s">
        <v>576</v>
      </c>
      <c r="D883" s="510">
        <f t="shared" si="108"/>
        <v>5833.3300000000008</v>
      </c>
      <c r="F883" s="504">
        <f t="shared" si="109"/>
        <v>8</v>
      </c>
      <c r="G883" s="505">
        <v>5833.33</v>
      </c>
      <c r="H883" s="505">
        <v>5833.33</v>
      </c>
      <c r="I883" s="505">
        <v>5833.33</v>
      </c>
      <c r="J883" s="505">
        <v>5833.33</v>
      </c>
      <c r="K883" s="505">
        <v>5833.33</v>
      </c>
      <c r="L883" s="505">
        <v>5833.33</v>
      </c>
      <c r="M883" s="505">
        <v>5833.33</v>
      </c>
      <c r="N883" s="505">
        <v>5833.33</v>
      </c>
    </row>
    <row r="884" spans="1:14" x14ac:dyDescent="0.25">
      <c r="A884" s="747"/>
      <c r="B884" s="113" t="s">
        <v>1545</v>
      </c>
      <c r="C884" s="68" t="s">
        <v>577</v>
      </c>
      <c r="D884" s="509">
        <f t="shared" si="108"/>
        <v>8000</v>
      </c>
      <c r="F884" s="506">
        <f t="shared" si="109"/>
        <v>8</v>
      </c>
      <c r="G884" s="507">
        <v>8000</v>
      </c>
      <c r="H884" s="507">
        <v>8000</v>
      </c>
      <c r="I884" s="507">
        <v>8000</v>
      </c>
      <c r="J884" s="507">
        <v>8000</v>
      </c>
      <c r="K884" s="507">
        <v>8000</v>
      </c>
      <c r="L884" s="507">
        <v>8000</v>
      </c>
      <c r="M884" s="507">
        <v>8000</v>
      </c>
      <c r="N884" s="507">
        <v>8000</v>
      </c>
    </row>
    <row r="885" spans="1:14" x14ac:dyDescent="0.25">
      <c r="A885" s="747"/>
      <c r="B885" s="267" t="s">
        <v>1546</v>
      </c>
      <c r="C885" s="137" t="s">
        <v>577</v>
      </c>
      <c r="D885" s="510">
        <f t="shared" si="108"/>
        <v>8600</v>
      </c>
      <c r="F885" s="504">
        <f t="shared" si="109"/>
        <v>8</v>
      </c>
      <c r="G885" s="505">
        <v>9000</v>
      </c>
      <c r="H885" s="505">
        <v>9000</v>
      </c>
      <c r="I885" s="505">
        <v>8800</v>
      </c>
      <c r="J885" s="505">
        <v>8800</v>
      </c>
      <c r="K885" s="505">
        <v>8600</v>
      </c>
      <c r="L885" s="505">
        <v>8400</v>
      </c>
      <c r="M885" s="505">
        <v>8200</v>
      </c>
      <c r="N885" s="505">
        <v>8000</v>
      </c>
    </row>
    <row r="886" spans="1:14" x14ac:dyDescent="0.25">
      <c r="A886" s="747"/>
      <c r="B886" s="268" t="s">
        <v>1547</v>
      </c>
      <c r="C886" s="68" t="s">
        <v>11</v>
      </c>
      <c r="D886" s="509">
        <f t="shared" si="108"/>
        <v>11525</v>
      </c>
      <c r="F886" s="506">
        <f t="shared" si="109"/>
        <v>8</v>
      </c>
      <c r="G886" s="507">
        <v>12000</v>
      </c>
      <c r="H886" s="507">
        <v>12000</v>
      </c>
      <c r="I886" s="507">
        <v>11700</v>
      </c>
      <c r="J886" s="507">
        <v>11700</v>
      </c>
      <c r="K886" s="507">
        <v>11500</v>
      </c>
      <c r="L886" s="507">
        <v>11300</v>
      </c>
      <c r="M886" s="507">
        <v>11100</v>
      </c>
      <c r="N886" s="507">
        <v>10900</v>
      </c>
    </row>
    <row r="887" spans="1:14" x14ac:dyDescent="0.25">
      <c r="A887" s="747"/>
      <c r="B887" s="267" t="s">
        <v>1548</v>
      </c>
      <c r="C887" s="137" t="s">
        <v>575</v>
      </c>
      <c r="D887" s="510">
        <f t="shared" si="108"/>
        <v>3661.4612499999994</v>
      </c>
      <c r="F887" s="504">
        <f t="shared" si="109"/>
        <v>8</v>
      </c>
      <c r="G887" s="505">
        <v>3625</v>
      </c>
      <c r="H887" s="505">
        <v>3666.67</v>
      </c>
      <c r="I887" s="505">
        <v>3666.67</v>
      </c>
      <c r="J887" s="505">
        <v>3666.67</v>
      </c>
      <c r="K887" s="505">
        <v>3666.67</v>
      </c>
      <c r="L887" s="505">
        <v>3666.67</v>
      </c>
      <c r="M887" s="505">
        <v>3666.67</v>
      </c>
      <c r="N887" s="505">
        <v>3666.67</v>
      </c>
    </row>
    <row r="888" spans="1:14" x14ac:dyDescent="0.25">
      <c r="A888" s="747"/>
      <c r="B888" s="268" t="s">
        <v>1549</v>
      </c>
      <c r="C888" s="68" t="s">
        <v>576</v>
      </c>
      <c r="D888" s="509">
        <f t="shared" si="108"/>
        <v>5822.9137500000006</v>
      </c>
      <c r="F888" s="506">
        <f t="shared" si="109"/>
        <v>8</v>
      </c>
      <c r="G888" s="507">
        <v>5750</v>
      </c>
      <c r="H888" s="507">
        <v>5833.33</v>
      </c>
      <c r="I888" s="507">
        <v>5833.33</v>
      </c>
      <c r="J888" s="507">
        <v>5833.33</v>
      </c>
      <c r="K888" s="507">
        <v>5833.33</v>
      </c>
      <c r="L888" s="507">
        <v>5833.33</v>
      </c>
      <c r="M888" s="507">
        <v>5833.33</v>
      </c>
      <c r="N888" s="507">
        <v>5833.33</v>
      </c>
    </row>
    <row r="889" spans="1:14" x14ac:dyDescent="0.25">
      <c r="A889" s="747"/>
      <c r="B889" s="267" t="s">
        <v>1550</v>
      </c>
      <c r="C889" s="137" t="s">
        <v>577</v>
      </c>
      <c r="D889" s="510">
        <f t="shared" si="108"/>
        <v>8000</v>
      </c>
      <c r="F889" s="504">
        <f t="shared" si="109"/>
        <v>8</v>
      </c>
      <c r="G889" s="505">
        <v>8000</v>
      </c>
      <c r="H889" s="505">
        <v>8000</v>
      </c>
      <c r="I889" s="505">
        <v>8000</v>
      </c>
      <c r="J889" s="505">
        <v>8000</v>
      </c>
      <c r="K889" s="505">
        <v>8000</v>
      </c>
      <c r="L889" s="505">
        <v>8000</v>
      </c>
      <c r="M889" s="505">
        <v>8000</v>
      </c>
      <c r="N889" s="505">
        <v>8000</v>
      </c>
    </row>
    <row r="890" spans="1:14" x14ac:dyDescent="0.25">
      <c r="A890" s="747"/>
      <c r="B890" s="268" t="s">
        <v>1551</v>
      </c>
      <c r="C890" s="68" t="s">
        <v>577</v>
      </c>
      <c r="D890" s="509">
        <f t="shared" si="108"/>
        <v>9100</v>
      </c>
      <c r="F890" s="506">
        <f t="shared" si="109"/>
        <v>8</v>
      </c>
      <c r="G890" s="507">
        <v>9500</v>
      </c>
      <c r="H890" s="507">
        <v>9500</v>
      </c>
      <c r="I890" s="507">
        <v>9300</v>
      </c>
      <c r="J890" s="507">
        <v>9300</v>
      </c>
      <c r="K890" s="507">
        <v>9100</v>
      </c>
      <c r="L890" s="507">
        <v>8900</v>
      </c>
      <c r="M890" s="507">
        <v>8700</v>
      </c>
      <c r="N890" s="507">
        <v>8500</v>
      </c>
    </row>
    <row r="891" spans="1:14" x14ac:dyDescent="0.25">
      <c r="A891" s="747"/>
      <c r="B891" s="267" t="s">
        <v>1552</v>
      </c>
      <c r="C891" s="137" t="s">
        <v>11</v>
      </c>
      <c r="D891" s="510">
        <f t="shared" si="108"/>
        <v>12025</v>
      </c>
      <c r="F891" s="504">
        <f t="shared" si="109"/>
        <v>8</v>
      </c>
      <c r="G891" s="505">
        <v>12500</v>
      </c>
      <c r="H891" s="505">
        <v>12500</v>
      </c>
      <c r="I891" s="505">
        <v>12200</v>
      </c>
      <c r="J891" s="505">
        <v>12200</v>
      </c>
      <c r="K891" s="505">
        <v>12000</v>
      </c>
      <c r="L891" s="505">
        <v>11800</v>
      </c>
      <c r="M891" s="505">
        <v>11600</v>
      </c>
      <c r="N891" s="505">
        <v>11400</v>
      </c>
    </row>
    <row r="892" spans="1:14" x14ac:dyDescent="0.25">
      <c r="A892" s="747"/>
      <c r="B892" s="268" t="s">
        <v>1553</v>
      </c>
      <c r="C892" s="68" t="s">
        <v>575</v>
      </c>
      <c r="D892" s="509">
        <f t="shared" si="108"/>
        <v>3661.4612499999994</v>
      </c>
      <c r="F892" s="506">
        <f t="shared" si="109"/>
        <v>8</v>
      </c>
      <c r="G892" s="507">
        <v>3625</v>
      </c>
      <c r="H892" s="507">
        <v>3666.67</v>
      </c>
      <c r="I892" s="507">
        <v>3666.67</v>
      </c>
      <c r="J892" s="507">
        <v>3666.67</v>
      </c>
      <c r="K892" s="507">
        <v>3666.67</v>
      </c>
      <c r="L892" s="507">
        <v>3666.67</v>
      </c>
      <c r="M892" s="507">
        <v>3666.67</v>
      </c>
      <c r="N892" s="507">
        <v>3666.67</v>
      </c>
    </row>
    <row r="893" spans="1:14" x14ac:dyDescent="0.25">
      <c r="A893" s="747"/>
      <c r="B893" s="267" t="s">
        <v>1554</v>
      </c>
      <c r="C893" s="137" t="s">
        <v>576</v>
      </c>
      <c r="D893" s="510">
        <f t="shared" si="108"/>
        <v>5822.9137500000006</v>
      </c>
      <c r="F893" s="504">
        <f t="shared" si="109"/>
        <v>8</v>
      </c>
      <c r="G893" s="505">
        <v>5750</v>
      </c>
      <c r="H893" s="505">
        <v>5833.33</v>
      </c>
      <c r="I893" s="505">
        <v>5833.33</v>
      </c>
      <c r="J893" s="505">
        <v>5833.33</v>
      </c>
      <c r="K893" s="505">
        <v>5833.33</v>
      </c>
      <c r="L893" s="505">
        <v>5833.33</v>
      </c>
      <c r="M893" s="505">
        <v>5833.33</v>
      </c>
      <c r="N893" s="505">
        <v>5833.33</v>
      </c>
    </row>
    <row r="894" spans="1:14" x14ac:dyDescent="0.25">
      <c r="A894" s="747"/>
      <c r="B894" s="268" t="s">
        <v>1555</v>
      </c>
      <c r="C894" s="68" t="s">
        <v>577</v>
      </c>
      <c r="D894" s="509">
        <f t="shared" si="108"/>
        <v>8000</v>
      </c>
      <c r="F894" s="506">
        <f t="shared" si="109"/>
        <v>8</v>
      </c>
      <c r="G894" s="507">
        <v>8000</v>
      </c>
      <c r="H894" s="507">
        <v>8000</v>
      </c>
      <c r="I894" s="507">
        <v>8000</v>
      </c>
      <c r="J894" s="507">
        <v>8000</v>
      </c>
      <c r="K894" s="507">
        <v>8000</v>
      </c>
      <c r="L894" s="507">
        <v>8000</v>
      </c>
      <c r="M894" s="507">
        <v>8000</v>
      </c>
      <c r="N894" s="507">
        <v>8000</v>
      </c>
    </row>
    <row r="895" spans="1:14" x14ac:dyDescent="0.25">
      <c r="A895" s="747"/>
      <c r="B895" s="267" t="s">
        <v>1556</v>
      </c>
      <c r="C895" s="137" t="s">
        <v>577</v>
      </c>
      <c r="D895" s="510">
        <f t="shared" si="108"/>
        <v>9075</v>
      </c>
      <c r="F895" s="504">
        <f t="shared" si="109"/>
        <v>8</v>
      </c>
      <c r="G895" s="505">
        <v>9500</v>
      </c>
      <c r="H895" s="505">
        <v>9500</v>
      </c>
      <c r="I895" s="505">
        <v>9200</v>
      </c>
      <c r="J895" s="505">
        <v>9200</v>
      </c>
      <c r="K895" s="505">
        <v>9100</v>
      </c>
      <c r="L895" s="505">
        <v>8900</v>
      </c>
      <c r="M895" s="505">
        <v>8700</v>
      </c>
      <c r="N895" s="505">
        <v>8500</v>
      </c>
    </row>
    <row r="896" spans="1:14" x14ac:dyDescent="0.25">
      <c r="A896" s="747"/>
      <c r="B896" s="268" t="s">
        <v>1557</v>
      </c>
      <c r="C896" s="68" t="s">
        <v>11</v>
      </c>
      <c r="D896" s="509">
        <f t="shared" si="108"/>
        <v>12000</v>
      </c>
      <c r="F896" s="506">
        <f t="shared" si="109"/>
        <v>8</v>
      </c>
      <c r="G896" s="507">
        <v>12500</v>
      </c>
      <c r="H896" s="507">
        <v>12500</v>
      </c>
      <c r="I896" s="507">
        <v>12100</v>
      </c>
      <c r="J896" s="507">
        <v>12100</v>
      </c>
      <c r="K896" s="507">
        <v>12000</v>
      </c>
      <c r="L896" s="507">
        <v>11800</v>
      </c>
      <c r="M896" s="507">
        <v>11600</v>
      </c>
      <c r="N896" s="507">
        <v>11400</v>
      </c>
    </row>
    <row r="897" spans="1:14" x14ac:dyDescent="0.25">
      <c r="A897" s="747"/>
      <c r="B897" s="267" t="s">
        <v>1558</v>
      </c>
      <c r="C897" s="137" t="s">
        <v>575</v>
      </c>
      <c r="D897" s="510">
        <f t="shared" si="108"/>
        <v>3645.8362499999994</v>
      </c>
      <c r="F897" s="504">
        <f t="shared" si="109"/>
        <v>8</v>
      </c>
      <c r="G897" s="505">
        <v>3500</v>
      </c>
      <c r="H897" s="505">
        <v>3666.67</v>
      </c>
      <c r="I897" s="505">
        <v>3666.67</v>
      </c>
      <c r="J897" s="505">
        <v>3666.67</v>
      </c>
      <c r="K897" s="505">
        <v>3666.67</v>
      </c>
      <c r="L897" s="505">
        <v>3666.67</v>
      </c>
      <c r="M897" s="505">
        <v>3666.67</v>
      </c>
      <c r="N897" s="505">
        <v>3666.67</v>
      </c>
    </row>
    <row r="898" spans="1:14" x14ac:dyDescent="0.25">
      <c r="A898" s="747"/>
      <c r="B898" s="268" t="s">
        <v>1559</v>
      </c>
      <c r="C898" s="68" t="s">
        <v>576</v>
      </c>
      <c r="D898" s="509">
        <f t="shared" si="108"/>
        <v>5619.7887500000006</v>
      </c>
      <c r="F898" s="506">
        <f t="shared" si="109"/>
        <v>8</v>
      </c>
      <c r="G898" s="507">
        <v>4125</v>
      </c>
      <c r="H898" s="507">
        <v>5833.33</v>
      </c>
      <c r="I898" s="507">
        <v>5833.33</v>
      </c>
      <c r="J898" s="507">
        <v>5833.33</v>
      </c>
      <c r="K898" s="507">
        <v>5833.33</v>
      </c>
      <c r="L898" s="507">
        <v>5833.33</v>
      </c>
      <c r="M898" s="507">
        <v>5833.33</v>
      </c>
      <c r="N898" s="507">
        <v>5833.33</v>
      </c>
    </row>
    <row r="899" spans="1:14" x14ac:dyDescent="0.25">
      <c r="A899" s="747"/>
      <c r="B899" s="267" t="s">
        <v>1560</v>
      </c>
      <c r="C899" s="137" t="s">
        <v>577</v>
      </c>
      <c r="D899" s="510">
        <f t="shared" si="108"/>
        <v>7796.875</v>
      </c>
      <c r="F899" s="504">
        <f t="shared" si="109"/>
        <v>8</v>
      </c>
      <c r="G899" s="505">
        <v>6375</v>
      </c>
      <c r="H899" s="505">
        <v>8000</v>
      </c>
      <c r="I899" s="505">
        <v>8000</v>
      </c>
      <c r="J899" s="505">
        <v>8000</v>
      </c>
      <c r="K899" s="505">
        <v>8000</v>
      </c>
      <c r="L899" s="505">
        <v>8000</v>
      </c>
      <c r="M899" s="505">
        <v>8000</v>
      </c>
      <c r="N899" s="505">
        <v>8000</v>
      </c>
    </row>
    <row r="900" spans="1:14" x14ac:dyDescent="0.25">
      <c r="A900" s="747"/>
      <c r="B900" s="268" t="s">
        <v>1561</v>
      </c>
      <c r="C900" s="68" t="s">
        <v>577</v>
      </c>
      <c r="D900" s="509">
        <f t="shared" si="108"/>
        <v>8934.375</v>
      </c>
      <c r="F900" s="506">
        <f t="shared" si="109"/>
        <v>8</v>
      </c>
      <c r="G900" s="507">
        <v>8375</v>
      </c>
      <c r="H900" s="507">
        <v>9500</v>
      </c>
      <c r="I900" s="507">
        <v>9200</v>
      </c>
      <c r="J900" s="507">
        <v>9200</v>
      </c>
      <c r="K900" s="507">
        <v>9100</v>
      </c>
      <c r="L900" s="507">
        <v>8900</v>
      </c>
      <c r="M900" s="507">
        <v>8700</v>
      </c>
      <c r="N900" s="507">
        <v>8500</v>
      </c>
    </row>
    <row r="901" spans="1:14" x14ac:dyDescent="0.25">
      <c r="A901" s="747"/>
      <c r="B901" s="267" t="s">
        <v>1562</v>
      </c>
      <c r="C901" s="137" t="s">
        <v>11</v>
      </c>
      <c r="D901" s="510">
        <f t="shared" si="108"/>
        <v>12000</v>
      </c>
      <c r="F901" s="504">
        <f t="shared" si="109"/>
        <v>8</v>
      </c>
      <c r="G901" s="505">
        <v>12500</v>
      </c>
      <c r="H901" s="505">
        <v>12500</v>
      </c>
      <c r="I901" s="505">
        <v>12100</v>
      </c>
      <c r="J901" s="505">
        <v>12100</v>
      </c>
      <c r="K901" s="505">
        <v>12000</v>
      </c>
      <c r="L901" s="505">
        <v>11800</v>
      </c>
      <c r="M901" s="505">
        <v>11600</v>
      </c>
      <c r="N901" s="505">
        <v>11400</v>
      </c>
    </row>
    <row r="902" spans="1:14" x14ac:dyDescent="0.25">
      <c r="A902" s="747"/>
      <c r="B902" s="268" t="s">
        <v>1563</v>
      </c>
      <c r="C902" s="68" t="s">
        <v>575</v>
      </c>
      <c r="D902" s="509">
        <f t="shared" si="108"/>
        <v>3661.4612499999994</v>
      </c>
      <c r="F902" s="506">
        <f t="shared" si="109"/>
        <v>8</v>
      </c>
      <c r="G902" s="507">
        <v>3625</v>
      </c>
      <c r="H902" s="507">
        <v>3666.67</v>
      </c>
      <c r="I902" s="507">
        <v>3666.67</v>
      </c>
      <c r="J902" s="507">
        <v>3666.67</v>
      </c>
      <c r="K902" s="507">
        <v>3666.67</v>
      </c>
      <c r="L902" s="507">
        <v>3666.67</v>
      </c>
      <c r="M902" s="507">
        <v>3666.67</v>
      </c>
      <c r="N902" s="507">
        <v>3666.67</v>
      </c>
    </row>
    <row r="903" spans="1:14" x14ac:dyDescent="0.25">
      <c r="A903" s="747"/>
      <c r="B903" s="267" t="s">
        <v>1564</v>
      </c>
      <c r="C903" s="137" t="s">
        <v>576</v>
      </c>
      <c r="D903" s="510">
        <f t="shared" si="108"/>
        <v>5822.9137500000006</v>
      </c>
      <c r="F903" s="504">
        <f t="shared" si="109"/>
        <v>8</v>
      </c>
      <c r="G903" s="505">
        <v>5750</v>
      </c>
      <c r="H903" s="505">
        <v>5833.33</v>
      </c>
      <c r="I903" s="505">
        <v>5833.33</v>
      </c>
      <c r="J903" s="505">
        <v>5833.33</v>
      </c>
      <c r="K903" s="505">
        <v>5833.33</v>
      </c>
      <c r="L903" s="505">
        <v>5833.33</v>
      </c>
      <c r="M903" s="505">
        <v>5833.33</v>
      </c>
      <c r="N903" s="505">
        <v>5833.33</v>
      </c>
    </row>
    <row r="904" spans="1:14" x14ac:dyDescent="0.25">
      <c r="A904" s="747"/>
      <c r="B904" s="268" t="s">
        <v>1565</v>
      </c>
      <c r="C904" s="68" t="s">
        <v>577</v>
      </c>
      <c r="D904" s="509">
        <f t="shared" si="108"/>
        <v>8000</v>
      </c>
      <c r="F904" s="506">
        <f t="shared" si="109"/>
        <v>8</v>
      </c>
      <c r="G904" s="507">
        <v>8000</v>
      </c>
      <c r="H904" s="507">
        <v>8000</v>
      </c>
      <c r="I904" s="507">
        <v>8000</v>
      </c>
      <c r="J904" s="507">
        <v>8000</v>
      </c>
      <c r="K904" s="507">
        <v>8000</v>
      </c>
      <c r="L904" s="507">
        <v>8000</v>
      </c>
      <c r="M904" s="507">
        <v>8000</v>
      </c>
      <c r="N904" s="507">
        <v>8000</v>
      </c>
    </row>
    <row r="905" spans="1:14" x14ac:dyDescent="0.25">
      <c r="A905" s="747"/>
      <c r="B905" s="267" t="s">
        <v>1566</v>
      </c>
      <c r="C905" s="137" t="s">
        <v>577</v>
      </c>
      <c r="D905" s="510">
        <f t="shared" si="108"/>
        <v>9075</v>
      </c>
      <c r="F905" s="504">
        <f t="shared" si="109"/>
        <v>8</v>
      </c>
      <c r="G905" s="505">
        <v>9500</v>
      </c>
      <c r="H905" s="505">
        <v>9500</v>
      </c>
      <c r="I905" s="505">
        <v>9200</v>
      </c>
      <c r="J905" s="505">
        <v>9200</v>
      </c>
      <c r="K905" s="505">
        <v>9100</v>
      </c>
      <c r="L905" s="505">
        <v>8900</v>
      </c>
      <c r="M905" s="505">
        <v>8700</v>
      </c>
      <c r="N905" s="505">
        <v>8500</v>
      </c>
    </row>
    <row r="906" spans="1:14" x14ac:dyDescent="0.25">
      <c r="A906" s="747"/>
      <c r="B906" s="268" t="s">
        <v>1567</v>
      </c>
      <c r="C906" s="68" t="s">
        <v>11</v>
      </c>
      <c r="D906" s="509">
        <f t="shared" si="108"/>
        <v>12000</v>
      </c>
      <c r="F906" s="506">
        <f t="shared" si="109"/>
        <v>8</v>
      </c>
      <c r="G906" s="507">
        <v>12500</v>
      </c>
      <c r="H906" s="507">
        <v>12500</v>
      </c>
      <c r="I906" s="507">
        <v>12100</v>
      </c>
      <c r="J906" s="507">
        <v>12100</v>
      </c>
      <c r="K906" s="507">
        <v>12000</v>
      </c>
      <c r="L906" s="507">
        <v>11800</v>
      </c>
      <c r="M906" s="507">
        <v>11600</v>
      </c>
      <c r="N906" s="507">
        <v>11400</v>
      </c>
    </row>
    <row r="907" spans="1:14" x14ac:dyDescent="0.25">
      <c r="A907" s="747"/>
      <c r="B907" s="267" t="s">
        <v>1568</v>
      </c>
      <c r="C907" s="137" t="s">
        <v>575</v>
      </c>
      <c r="D907" s="510">
        <f t="shared" si="108"/>
        <v>3925.8428571428572</v>
      </c>
      <c r="F907" s="504">
        <f t="shared" si="109"/>
        <v>7</v>
      </c>
      <c r="G907" s="505">
        <v>4019.25</v>
      </c>
      <c r="H907" s="505">
        <v>4192.33</v>
      </c>
      <c r="I907" s="505">
        <v>4192.33</v>
      </c>
      <c r="J907" s="505">
        <v>4192.33</v>
      </c>
      <c r="K907" s="505">
        <v>4192.33</v>
      </c>
      <c r="L907" s="505">
        <v>4192.33</v>
      </c>
      <c r="M907" s="505" t="s">
        <v>93</v>
      </c>
      <c r="N907" s="505">
        <v>2500</v>
      </c>
    </row>
    <row r="908" spans="1:14" x14ac:dyDescent="0.25">
      <c r="A908" s="747"/>
      <c r="B908" s="268" t="s">
        <v>1569</v>
      </c>
      <c r="C908" s="68" t="s">
        <v>576</v>
      </c>
      <c r="D908" s="509">
        <f t="shared" si="108"/>
        <v>6025.52</v>
      </c>
      <c r="F908" s="506">
        <f t="shared" si="109"/>
        <v>8</v>
      </c>
      <c r="G908" s="507">
        <v>6389.5</v>
      </c>
      <c r="H908" s="507">
        <v>6686</v>
      </c>
      <c r="I908" s="507">
        <v>6686</v>
      </c>
      <c r="J908" s="507">
        <v>6686</v>
      </c>
      <c r="K908" s="507">
        <v>6686</v>
      </c>
      <c r="L908" s="507">
        <v>6686</v>
      </c>
      <c r="M908" s="507">
        <v>4192.33</v>
      </c>
      <c r="N908" s="507">
        <v>4192.33</v>
      </c>
    </row>
    <row r="909" spans="1:14" x14ac:dyDescent="0.25">
      <c r="A909" s="747"/>
      <c r="B909" s="267" t="s">
        <v>1570</v>
      </c>
      <c r="C909" s="137" t="s">
        <v>577</v>
      </c>
      <c r="D909" s="510">
        <f t="shared" si="108"/>
        <v>10039.78125</v>
      </c>
      <c r="F909" s="504">
        <f t="shared" si="109"/>
        <v>8</v>
      </c>
      <c r="G909" s="505">
        <v>10471.25</v>
      </c>
      <c r="H909" s="505">
        <v>11295</v>
      </c>
      <c r="I909" s="505">
        <v>11295</v>
      </c>
      <c r="J909" s="505">
        <v>11295</v>
      </c>
      <c r="K909" s="505">
        <v>11295</v>
      </c>
      <c r="L909" s="505">
        <v>11295</v>
      </c>
      <c r="M909" s="505">
        <v>6686</v>
      </c>
      <c r="N909" s="505">
        <v>6686</v>
      </c>
    </row>
    <row r="910" spans="1:14" x14ac:dyDescent="0.25">
      <c r="A910" s="747"/>
      <c r="B910" s="268" t="s">
        <v>1571</v>
      </c>
      <c r="C910" s="68" t="s">
        <v>577</v>
      </c>
      <c r="D910" s="509">
        <f t="shared" si="108"/>
        <v>9748.75</v>
      </c>
      <c r="F910" s="506">
        <f t="shared" si="109"/>
        <v>8</v>
      </c>
      <c r="G910" s="507">
        <v>9500</v>
      </c>
      <c r="H910" s="507">
        <v>9500</v>
      </c>
      <c r="I910" s="507">
        <v>9200</v>
      </c>
      <c r="J910" s="507">
        <v>9200</v>
      </c>
      <c r="K910" s="507">
        <v>9100</v>
      </c>
      <c r="L910" s="507">
        <v>8900</v>
      </c>
      <c r="M910" s="507">
        <v>11295</v>
      </c>
      <c r="N910" s="507">
        <v>11295</v>
      </c>
    </row>
    <row r="911" spans="1:14" x14ac:dyDescent="0.25">
      <c r="A911" s="747"/>
      <c r="B911" s="267" t="s">
        <v>1572</v>
      </c>
      <c r="C911" s="137" t="s">
        <v>11</v>
      </c>
      <c r="D911" s="510">
        <f t="shared" si="108"/>
        <v>12000</v>
      </c>
      <c r="F911" s="504">
        <f t="shared" si="109"/>
        <v>8</v>
      </c>
      <c r="G911" s="505">
        <v>12500</v>
      </c>
      <c r="H911" s="505">
        <v>12500</v>
      </c>
      <c r="I911" s="505">
        <v>12100</v>
      </c>
      <c r="J911" s="505">
        <v>12100</v>
      </c>
      <c r="K911" s="505">
        <v>12000</v>
      </c>
      <c r="L911" s="505">
        <v>11800</v>
      </c>
      <c r="M911" s="505">
        <v>11600</v>
      </c>
      <c r="N911" s="505">
        <v>11400</v>
      </c>
    </row>
    <row r="912" spans="1:14" x14ac:dyDescent="0.25">
      <c r="A912" s="747"/>
      <c r="B912" s="268" t="s">
        <v>1573</v>
      </c>
      <c r="C912" s="68" t="s">
        <v>575</v>
      </c>
      <c r="D912" s="509">
        <f t="shared" si="108"/>
        <v>8981.25</v>
      </c>
      <c r="F912" s="506">
        <f t="shared" si="109"/>
        <v>8</v>
      </c>
      <c r="G912" s="507">
        <v>9250</v>
      </c>
      <c r="H912" s="507">
        <v>9000</v>
      </c>
      <c r="I912" s="507">
        <v>9000</v>
      </c>
      <c r="J912" s="507">
        <v>9000</v>
      </c>
      <c r="K912" s="507">
        <v>9000</v>
      </c>
      <c r="L912" s="507">
        <v>9000</v>
      </c>
      <c r="M912" s="507">
        <v>8900</v>
      </c>
      <c r="N912" s="507">
        <v>8700</v>
      </c>
    </row>
    <row r="913" spans="1:14" x14ac:dyDescent="0.25">
      <c r="A913" s="747"/>
      <c r="B913" s="267" t="s">
        <v>1574</v>
      </c>
      <c r="C913" s="137" t="s">
        <v>576</v>
      </c>
      <c r="D913" s="510">
        <f t="shared" si="108"/>
        <v>10307.668749999999</v>
      </c>
      <c r="F913" s="504">
        <f t="shared" si="109"/>
        <v>8</v>
      </c>
      <c r="G913" s="505">
        <v>10908</v>
      </c>
      <c r="H913" s="505">
        <v>10710.67</v>
      </c>
      <c r="I913" s="505">
        <v>10710.67</v>
      </c>
      <c r="J913" s="505">
        <v>10710.67</v>
      </c>
      <c r="K913" s="505">
        <v>10710.67</v>
      </c>
      <c r="L913" s="505">
        <v>10710.67</v>
      </c>
      <c r="M913" s="505">
        <v>9000</v>
      </c>
      <c r="N913" s="505">
        <v>9000</v>
      </c>
    </row>
    <row r="914" spans="1:14" x14ac:dyDescent="0.25">
      <c r="A914" s="747"/>
      <c r="B914" s="268" t="s">
        <v>1575</v>
      </c>
      <c r="C914" s="68" t="s">
        <v>577</v>
      </c>
      <c r="D914" s="509">
        <f t="shared" si="108"/>
        <v>12068.2925</v>
      </c>
      <c r="F914" s="506">
        <f t="shared" si="109"/>
        <v>8</v>
      </c>
      <c r="G914" s="507">
        <v>12625</v>
      </c>
      <c r="H914" s="507">
        <v>12500</v>
      </c>
      <c r="I914" s="507">
        <v>12500</v>
      </c>
      <c r="J914" s="507">
        <v>12500</v>
      </c>
      <c r="K914" s="507">
        <v>12500</v>
      </c>
      <c r="L914" s="507">
        <v>12500</v>
      </c>
      <c r="M914" s="507">
        <v>10710.67</v>
      </c>
      <c r="N914" s="507">
        <v>10710.67</v>
      </c>
    </row>
    <row r="915" spans="1:14" x14ac:dyDescent="0.25">
      <c r="A915" s="747"/>
      <c r="B915" s="267" t="s">
        <v>1576</v>
      </c>
      <c r="C915" s="137" t="s">
        <v>577</v>
      </c>
      <c r="D915" s="510">
        <f t="shared" ref="D915:D975" si="110">AVERAGE(G915:N915)</f>
        <v>14800</v>
      </c>
      <c r="F915" s="504">
        <f t="shared" si="109"/>
        <v>8</v>
      </c>
      <c r="G915" s="505">
        <v>16000</v>
      </c>
      <c r="H915" s="505">
        <v>16000</v>
      </c>
      <c r="I915" s="505">
        <v>15500</v>
      </c>
      <c r="J915" s="505">
        <v>15500</v>
      </c>
      <c r="K915" s="505">
        <v>15300</v>
      </c>
      <c r="L915" s="505">
        <v>15100</v>
      </c>
      <c r="M915" s="505">
        <v>12500</v>
      </c>
      <c r="N915" s="505">
        <v>12500</v>
      </c>
    </row>
    <row r="916" spans="1:14" x14ac:dyDescent="0.25">
      <c r="A916" s="747"/>
      <c r="B916" s="268" t="s">
        <v>1577</v>
      </c>
      <c r="C916" s="68" t="s">
        <v>568</v>
      </c>
      <c r="D916" s="509">
        <f t="shared" si="110"/>
        <v>17325</v>
      </c>
      <c r="F916" s="506">
        <f t="shared" si="109"/>
        <v>8</v>
      </c>
      <c r="G916" s="507">
        <v>18000</v>
      </c>
      <c r="H916" s="507">
        <v>18000</v>
      </c>
      <c r="I916" s="507">
        <v>17500</v>
      </c>
      <c r="J916" s="507">
        <v>17500</v>
      </c>
      <c r="K916" s="507">
        <v>17200</v>
      </c>
      <c r="L916" s="507">
        <v>17000</v>
      </c>
      <c r="M916" s="507">
        <v>16800</v>
      </c>
      <c r="N916" s="507">
        <v>16600</v>
      </c>
    </row>
    <row r="917" spans="1:14" x14ac:dyDescent="0.25">
      <c r="A917" s="747"/>
      <c r="B917" s="267" t="s">
        <v>1578</v>
      </c>
      <c r="C917" s="137" t="s">
        <v>575</v>
      </c>
      <c r="D917" s="510">
        <f t="shared" si="110"/>
        <v>4120.0012500000003</v>
      </c>
      <c r="F917" s="504">
        <f t="shared" si="109"/>
        <v>8</v>
      </c>
      <c r="G917" s="505">
        <v>4541.67</v>
      </c>
      <c r="H917" s="505">
        <v>4541.67</v>
      </c>
      <c r="I917" s="505">
        <v>4800</v>
      </c>
      <c r="J917" s="505">
        <v>4560</v>
      </c>
      <c r="K917" s="505">
        <v>4800</v>
      </c>
      <c r="L917" s="505">
        <v>2716.67</v>
      </c>
      <c r="M917" s="505">
        <v>3500</v>
      </c>
      <c r="N917" s="505">
        <v>3500</v>
      </c>
    </row>
    <row r="918" spans="1:14" x14ac:dyDescent="0.25">
      <c r="A918" s="747"/>
      <c r="B918" s="268" t="s">
        <v>1579</v>
      </c>
      <c r="C918" s="68" t="s">
        <v>576</v>
      </c>
      <c r="D918" s="509">
        <f t="shared" si="110"/>
        <v>6377.0837500000007</v>
      </c>
      <c r="F918" s="506">
        <f t="shared" ref="F918:F975" si="111">COUNT(G918:N918)</f>
        <v>8</v>
      </c>
      <c r="G918" s="507">
        <v>6991.67</v>
      </c>
      <c r="H918" s="507">
        <v>6991.67</v>
      </c>
      <c r="I918" s="507">
        <v>7050</v>
      </c>
      <c r="J918" s="507">
        <v>6991.67</v>
      </c>
      <c r="K918" s="507">
        <v>6991.67</v>
      </c>
      <c r="L918" s="507">
        <v>4333.33</v>
      </c>
      <c r="M918" s="507">
        <v>5833.33</v>
      </c>
      <c r="N918" s="507">
        <v>5833.33</v>
      </c>
    </row>
    <row r="919" spans="1:14" x14ac:dyDescent="0.25">
      <c r="A919" s="747"/>
      <c r="B919" s="267" t="s">
        <v>1580</v>
      </c>
      <c r="C919" s="137" t="s">
        <v>577</v>
      </c>
      <c r="D919" s="510">
        <f t="shared" si="110"/>
        <v>8973.9587500000016</v>
      </c>
      <c r="F919" s="504">
        <f t="shared" si="111"/>
        <v>8</v>
      </c>
      <c r="G919" s="505">
        <v>10366.67</v>
      </c>
      <c r="H919" s="505">
        <v>10366.67</v>
      </c>
      <c r="I919" s="505">
        <v>10116.67</v>
      </c>
      <c r="J919" s="505">
        <v>9358.33</v>
      </c>
      <c r="K919" s="505">
        <v>9358.33</v>
      </c>
      <c r="L919" s="505">
        <v>6225</v>
      </c>
      <c r="M919" s="505">
        <v>8000</v>
      </c>
      <c r="N919" s="505">
        <v>8000</v>
      </c>
    </row>
    <row r="920" spans="1:14" x14ac:dyDescent="0.25">
      <c r="A920" s="747"/>
      <c r="B920" s="268" t="s">
        <v>1581</v>
      </c>
      <c r="C920" s="68" t="s">
        <v>577</v>
      </c>
      <c r="D920" s="509">
        <f t="shared" si="110"/>
        <v>9587.5</v>
      </c>
      <c r="F920" s="506">
        <f t="shared" si="111"/>
        <v>8</v>
      </c>
      <c r="G920" s="507">
        <v>10000</v>
      </c>
      <c r="H920" s="507">
        <v>10000</v>
      </c>
      <c r="I920" s="507">
        <v>9800</v>
      </c>
      <c r="J920" s="507">
        <v>9800</v>
      </c>
      <c r="K920" s="507">
        <v>9600</v>
      </c>
      <c r="L920" s="507">
        <v>9400</v>
      </c>
      <c r="M920" s="507">
        <v>9200</v>
      </c>
      <c r="N920" s="507">
        <v>8900</v>
      </c>
    </row>
    <row r="921" spans="1:14" x14ac:dyDescent="0.25">
      <c r="A921" s="747"/>
      <c r="B921" s="267" t="s">
        <v>1582</v>
      </c>
      <c r="C921" s="137" t="s">
        <v>568</v>
      </c>
      <c r="D921" s="510">
        <f t="shared" si="110"/>
        <v>11375</v>
      </c>
      <c r="F921" s="504">
        <f t="shared" si="111"/>
        <v>8</v>
      </c>
      <c r="G921" s="505">
        <v>12000</v>
      </c>
      <c r="H921" s="505">
        <v>12000</v>
      </c>
      <c r="I921" s="505">
        <v>11500</v>
      </c>
      <c r="J921" s="505">
        <v>11500</v>
      </c>
      <c r="K921" s="505">
        <v>11300</v>
      </c>
      <c r="L921" s="505">
        <v>11100</v>
      </c>
      <c r="M921" s="505">
        <v>10900</v>
      </c>
      <c r="N921" s="505">
        <v>10700</v>
      </c>
    </row>
    <row r="922" spans="1:14" x14ac:dyDescent="0.25">
      <c r="A922" s="747"/>
      <c r="B922" s="268" t="s">
        <v>1583</v>
      </c>
      <c r="C922" s="68" t="s">
        <v>575</v>
      </c>
      <c r="D922" s="509">
        <f t="shared" si="110"/>
        <v>10000</v>
      </c>
      <c r="F922" s="506">
        <f t="shared" si="111"/>
        <v>8</v>
      </c>
      <c r="G922" s="507">
        <v>10000</v>
      </c>
      <c r="H922" s="507">
        <v>10000</v>
      </c>
      <c r="I922" s="507">
        <v>10000</v>
      </c>
      <c r="J922" s="507">
        <v>10000</v>
      </c>
      <c r="K922" s="507">
        <v>10000</v>
      </c>
      <c r="L922" s="507">
        <v>10000</v>
      </c>
      <c r="M922" s="507">
        <v>10000</v>
      </c>
      <c r="N922" s="507">
        <v>10000</v>
      </c>
    </row>
    <row r="923" spans="1:14" x14ac:dyDescent="0.25">
      <c r="A923" s="747"/>
      <c r="B923" s="267" t="s">
        <v>1584</v>
      </c>
      <c r="C923" s="137" t="s">
        <v>576</v>
      </c>
      <c r="D923" s="510">
        <f t="shared" si="110"/>
        <v>11000</v>
      </c>
      <c r="F923" s="504">
        <f t="shared" si="111"/>
        <v>8</v>
      </c>
      <c r="G923" s="505">
        <v>11000</v>
      </c>
      <c r="H923" s="505">
        <v>11000</v>
      </c>
      <c r="I923" s="505">
        <v>11000</v>
      </c>
      <c r="J923" s="505">
        <v>11000</v>
      </c>
      <c r="K923" s="505">
        <v>11000</v>
      </c>
      <c r="L923" s="505">
        <v>11000</v>
      </c>
      <c r="M923" s="505">
        <v>11000</v>
      </c>
      <c r="N923" s="505">
        <v>11000</v>
      </c>
    </row>
    <row r="924" spans="1:14" x14ac:dyDescent="0.25">
      <c r="A924" s="747"/>
      <c r="B924" s="268" t="s">
        <v>1585</v>
      </c>
      <c r="C924" s="68" t="s">
        <v>577</v>
      </c>
      <c r="D924" s="509">
        <f t="shared" si="110"/>
        <v>12000</v>
      </c>
      <c r="F924" s="506">
        <f t="shared" si="111"/>
        <v>8</v>
      </c>
      <c r="G924" s="507">
        <v>12000</v>
      </c>
      <c r="H924" s="507">
        <v>12000</v>
      </c>
      <c r="I924" s="507">
        <v>12000</v>
      </c>
      <c r="J924" s="507">
        <v>12000</v>
      </c>
      <c r="K924" s="507">
        <v>12000</v>
      </c>
      <c r="L924" s="507">
        <v>12000</v>
      </c>
      <c r="M924" s="507">
        <v>12000</v>
      </c>
      <c r="N924" s="507">
        <v>12000</v>
      </c>
    </row>
    <row r="925" spans="1:14" x14ac:dyDescent="0.25">
      <c r="A925" s="747"/>
      <c r="B925" s="267" t="s">
        <v>1586</v>
      </c>
      <c r="C925" s="137" t="s">
        <v>577</v>
      </c>
      <c r="D925" s="510">
        <f t="shared" si="110"/>
        <v>13000</v>
      </c>
      <c r="F925" s="504">
        <f t="shared" si="111"/>
        <v>8</v>
      </c>
      <c r="G925" s="505">
        <v>13000</v>
      </c>
      <c r="H925" s="505">
        <v>13000</v>
      </c>
      <c r="I925" s="505">
        <v>13000</v>
      </c>
      <c r="J925" s="505">
        <v>13000</v>
      </c>
      <c r="K925" s="505">
        <v>13000</v>
      </c>
      <c r="L925" s="505">
        <v>13000</v>
      </c>
      <c r="M925" s="505">
        <v>13000</v>
      </c>
      <c r="N925" s="505">
        <v>13000</v>
      </c>
    </row>
    <row r="926" spans="1:14" x14ac:dyDescent="0.25">
      <c r="A926" s="747"/>
      <c r="B926" s="268" t="s">
        <v>1587</v>
      </c>
      <c r="C926" s="68" t="s">
        <v>568</v>
      </c>
      <c r="D926" s="509">
        <f t="shared" si="110"/>
        <v>14000</v>
      </c>
      <c r="F926" s="506">
        <f t="shared" si="111"/>
        <v>8</v>
      </c>
      <c r="G926" s="507">
        <v>14000</v>
      </c>
      <c r="H926" s="507">
        <v>14000</v>
      </c>
      <c r="I926" s="507">
        <v>14000</v>
      </c>
      <c r="J926" s="507">
        <v>14000</v>
      </c>
      <c r="K926" s="507">
        <v>14000</v>
      </c>
      <c r="L926" s="507">
        <v>14000</v>
      </c>
      <c r="M926" s="507">
        <v>14000</v>
      </c>
      <c r="N926" s="507">
        <v>14000</v>
      </c>
    </row>
    <row r="927" spans="1:14" x14ac:dyDescent="0.25">
      <c r="A927" s="747"/>
      <c r="B927" s="267" t="s">
        <v>1588</v>
      </c>
      <c r="C927" s="137" t="s">
        <v>11</v>
      </c>
      <c r="D927" s="510">
        <f t="shared" si="110"/>
        <v>19343.748749999999</v>
      </c>
      <c r="F927" s="504">
        <f t="shared" si="111"/>
        <v>8</v>
      </c>
      <c r="G927" s="505">
        <v>19000</v>
      </c>
      <c r="H927" s="505">
        <v>19083.330000000002</v>
      </c>
      <c r="I927" s="505">
        <v>18833.330000000002</v>
      </c>
      <c r="J927" s="505">
        <v>17500</v>
      </c>
      <c r="K927" s="505">
        <v>17500</v>
      </c>
      <c r="L927" s="505">
        <v>14166.67</v>
      </c>
      <c r="M927" s="505">
        <v>24333.33</v>
      </c>
      <c r="N927" s="505">
        <v>24333.33</v>
      </c>
    </row>
    <row r="928" spans="1:14" x14ac:dyDescent="0.25">
      <c r="A928" s="747"/>
      <c r="B928" s="113" t="s">
        <v>1589</v>
      </c>
      <c r="C928" s="68" t="s">
        <v>11</v>
      </c>
      <c r="D928" s="509">
        <f t="shared" si="110"/>
        <v>20852.083749999998</v>
      </c>
      <c r="F928" s="506">
        <f t="shared" si="111"/>
        <v>8</v>
      </c>
      <c r="G928" s="507">
        <v>20566.669999999998</v>
      </c>
      <c r="H928" s="507">
        <v>20566.669999999998</v>
      </c>
      <c r="I928" s="507">
        <v>20333.330000000002</v>
      </c>
      <c r="J928" s="507">
        <v>19041.669999999998</v>
      </c>
      <c r="K928" s="507">
        <v>19041.669999999998</v>
      </c>
      <c r="L928" s="507">
        <v>15600</v>
      </c>
      <c r="M928" s="507">
        <v>25833.33</v>
      </c>
      <c r="N928" s="507">
        <v>25833.33</v>
      </c>
    </row>
    <row r="929" spans="1:14" x14ac:dyDescent="0.25">
      <c r="A929" s="747"/>
      <c r="B929" s="242" t="s">
        <v>1590</v>
      </c>
      <c r="C929" s="137" t="s">
        <v>11</v>
      </c>
      <c r="D929" s="510">
        <f t="shared" si="110"/>
        <v>22354.165000000001</v>
      </c>
      <c r="F929" s="504">
        <f t="shared" si="111"/>
        <v>8</v>
      </c>
      <c r="G929" s="505">
        <v>22000</v>
      </c>
      <c r="H929" s="505">
        <v>22083.33</v>
      </c>
      <c r="I929" s="505">
        <v>21833.33</v>
      </c>
      <c r="J929" s="505">
        <v>20666.669999999998</v>
      </c>
      <c r="K929" s="505">
        <v>20500</v>
      </c>
      <c r="L929" s="505">
        <v>17083.330000000002</v>
      </c>
      <c r="M929" s="505">
        <v>27333.33</v>
      </c>
      <c r="N929" s="505">
        <v>27333.33</v>
      </c>
    </row>
    <row r="930" spans="1:14" x14ac:dyDescent="0.25">
      <c r="A930" s="747"/>
      <c r="B930" s="113" t="s">
        <v>1591</v>
      </c>
      <c r="C930" s="68" t="s">
        <v>11</v>
      </c>
      <c r="D930" s="509">
        <f t="shared" si="110"/>
        <v>28833.330000000009</v>
      </c>
      <c r="F930" s="506">
        <f t="shared" si="111"/>
        <v>8</v>
      </c>
      <c r="G930" s="507">
        <v>28833.33</v>
      </c>
      <c r="H930" s="507">
        <v>28833.33</v>
      </c>
      <c r="I930" s="507">
        <v>28833.33</v>
      </c>
      <c r="J930" s="507">
        <v>28833.33</v>
      </c>
      <c r="K930" s="507">
        <v>28833.33</v>
      </c>
      <c r="L930" s="507">
        <v>28833.33</v>
      </c>
      <c r="M930" s="507">
        <v>28833.33</v>
      </c>
      <c r="N930" s="507">
        <v>28833.33</v>
      </c>
    </row>
    <row r="931" spans="1:14" ht="15.75" thickBot="1" x14ac:dyDescent="0.3">
      <c r="A931" s="748"/>
      <c r="B931" s="243" t="s">
        <v>1592</v>
      </c>
      <c r="C931" s="137" t="s">
        <v>11</v>
      </c>
      <c r="D931" s="511">
        <f t="shared" si="110"/>
        <v>30333.330000000009</v>
      </c>
      <c r="F931" s="504">
        <f t="shared" si="111"/>
        <v>8</v>
      </c>
      <c r="G931" s="505">
        <v>30333.33</v>
      </c>
      <c r="H931" s="505">
        <v>30333.33</v>
      </c>
      <c r="I931" s="505">
        <v>30333.33</v>
      </c>
      <c r="J931" s="505">
        <v>30333.33</v>
      </c>
      <c r="K931" s="505">
        <v>30333.33</v>
      </c>
      <c r="L931" s="505">
        <v>30333.33</v>
      </c>
      <c r="M931" s="505">
        <v>30333.33</v>
      </c>
      <c r="N931" s="505">
        <v>30333.33</v>
      </c>
    </row>
    <row r="932" spans="1:14" x14ac:dyDescent="0.25">
      <c r="A932" s="746" t="s">
        <v>1593</v>
      </c>
      <c r="B932" s="575" t="s">
        <v>1594</v>
      </c>
      <c r="C932" s="66" t="s">
        <v>11</v>
      </c>
      <c r="D932" s="513">
        <f t="shared" si="110"/>
        <v>5777.9262500000004</v>
      </c>
      <c r="F932" s="506">
        <f t="shared" si="111"/>
        <v>8</v>
      </c>
      <c r="G932" s="507">
        <v>5500</v>
      </c>
      <c r="H932" s="507">
        <v>6191.67</v>
      </c>
      <c r="I932" s="507">
        <v>6608.33</v>
      </c>
      <c r="J932" s="507">
        <v>6608.33</v>
      </c>
      <c r="K932" s="507">
        <v>6608.33</v>
      </c>
      <c r="L932" s="507">
        <v>4706.75</v>
      </c>
      <c r="M932" s="507">
        <v>5000</v>
      </c>
      <c r="N932" s="507">
        <v>5000</v>
      </c>
    </row>
    <row r="933" spans="1:14" x14ac:dyDescent="0.25">
      <c r="A933" s="747"/>
      <c r="B933" s="267" t="s">
        <v>1595</v>
      </c>
      <c r="C933" s="137" t="s">
        <v>11</v>
      </c>
      <c r="D933" s="510">
        <f t="shared" si="110"/>
        <v>10262.395</v>
      </c>
      <c r="F933" s="504">
        <f t="shared" si="111"/>
        <v>8</v>
      </c>
      <c r="G933" s="505">
        <v>8000</v>
      </c>
      <c r="H933" s="505">
        <v>9000</v>
      </c>
      <c r="I933" s="505">
        <v>9000</v>
      </c>
      <c r="J933" s="505">
        <v>24000</v>
      </c>
      <c r="K933" s="505">
        <v>9000</v>
      </c>
      <c r="L933" s="505">
        <v>7432.5</v>
      </c>
      <c r="M933" s="505">
        <v>7833.33</v>
      </c>
      <c r="N933" s="505">
        <v>7833.33</v>
      </c>
    </row>
    <row r="934" spans="1:14" x14ac:dyDescent="0.25">
      <c r="A934" s="747"/>
      <c r="B934" s="268" t="s">
        <v>1596</v>
      </c>
      <c r="C934" s="68" t="s">
        <v>11</v>
      </c>
      <c r="D934" s="509">
        <f t="shared" si="110"/>
        <v>12127.44875</v>
      </c>
      <c r="F934" s="506">
        <f t="shared" si="111"/>
        <v>8</v>
      </c>
      <c r="G934" s="507">
        <v>11666.67</v>
      </c>
      <c r="H934" s="507">
        <v>12958.33</v>
      </c>
      <c r="I934" s="507">
        <v>12200</v>
      </c>
      <c r="J934" s="507">
        <v>12200</v>
      </c>
      <c r="K934" s="507">
        <v>12200</v>
      </c>
      <c r="L934" s="507">
        <v>11461.25</v>
      </c>
      <c r="M934" s="507">
        <v>12166.67</v>
      </c>
      <c r="N934" s="507">
        <v>12166.67</v>
      </c>
    </row>
    <row r="935" spans="1:14" x14ac:dyDescent="0.25">
      <c r="A935" s="747"/>
      <c r="B935" s="242" t="s">
        <v>1597</v>
      </c>
      <c r="C935" s="137" t="s">
        <v>11</v>
      </c>
      <c r="D935" s="510">
        <f t="shared" si="110"/>
        <v>13370</v>
      </c>
      <c r="F935" s="504">
        <f t="shared" si="111"/>
        <v>8</v>
      </c>
      <c r="G935" s="505">
        <v>14000</v>
      </c>
      <c r="H935" s="505">
        <v>14000</v>
      </c>
      <c r="I935" s="505">
        <v>14000</v>
      </c>
      <c r="J935" s="505">
        <v>14000</v>
      </c>
      <c r="K935" s="505">
        <v>14000</v>
      </c>
      <c r="L935" s="505">
        <v>12460</v>
      </c>
      <c r="M935" s="505">
        <v>14000</v>
      </c>
      <c r="N935" s="505">
        <v>10500</v>
      </c>
    </row>
    <row r="936" spans="1:14" x14ac:dyDescent="0.25">
      <c r="A936" s="747"/>
      <c r="B936" s="113" t="s">
        <v>1598</v>
      </c>
      <c r="C936" s="68" t="s">
        <v>11</v>
      </c>
      <c r="D936" s="509">
        <f t="shared" si="110"/>
        <v>15280</v>
      </c>
      <c r="F936" s="506">
        <f t="shared" si="111"/>
        <v>8</v>
      </c>
      <c r="G936" s="507">
        <v>16000</v>
      </c>
      <c r="H936" s="507">
        <v>16000</v>
      </c>
      <c r="I936" s="507">
        <v>16000</v>
      </c>
      <c r="J936" s="507">
        <v>16000</v>
      </c>
      <c r="K936" s="507">
        <v>16000</v>
      </c>
      <c r="L936" s="507">
        <v>14240</v>
      </c>
      <c r="M936" s="507">
        <v>16000</v>
      </c>
      <c r="N936" s="507">
        <v>12000</v>
      </c>
    </row>
    <row r="937" spans="1:14" x14ac:dyDescent="0.25">
      <c r="A937" s="747"/>
      <c r="B937" s="242" t="s">
        <v>1599</v>
      </c>
      <c r="C937" s="137" t="s">
        <v>11</v>
      </c>
      <c r="D937" s="510">
        <f t="shared" si="110"/>
        <v>5429.2412499999991</v>
      </c>
      <c r="F937" s="504">
        <f t="shared" si="111"/>
        <v>8</v>
      </c>
      <c r="G937" s="505">
        <v>5963.25</v>
      </c>
      <c r="H937" s="505">
        <v>4000</v>
      </c>
      <c r="I937" s="505">
        <v>6617.67</v>
      </c>
      <c r="J937" s="505">
        <v>6617.67</v>
      </c>
      <c r="K937" s="505">
        <v>6617.67</v>
      </c>
      <c r="L937" s="505">
        <v>6617.67</v>
      </c>
      <c r="M937" s="505">
        <v>4000</v>
      </c>
      <c r="N937" s="505">
        <v>3000</v>
      </c>
    </row>
    <row r="938" spans="1:14" x14ac:dyDescent="0.25">
      <c r="A938" s="747"/>
      <c r="B938" s="113" t="s">
        <v>1600</v>
      </c>
      <c r="C938" s="68" t="s">
        <v>11</v>
      </c>
      <c r="D938" s="509">
        <f t="shared" si="110"/>
        <v>7341.9174999999996</v>
      </c>
      <c r="F938" s="506">
        <f t="shared" si="111"/>
        <v>8</v>
      </c>
      <c r="G938" s="507">
        <v>7500</v>
      </c>
      <c r="H938" s="507">
        <v>6000</v>
      </c>
      <c r="I938" s="507">
        <v>8000</v>
      </c>
      <c r="J938" s="507">
        <v>8000</v>
      </c>
      <c r="K938" s="507">
        <v>8000</v>
      </c>
      <c r="L938" s="507">
        <v>8000</v>
      </c>
      <c r="M938" s="507">
        <v>6617.67</v>
      </c>
      <c r="N938" s="507">
        <v>6617.67</v>
      </c>
    </row>
    <row r="939" spans="1:14" x14ac:dyDescent="0.25">
      <c r="A939" s="747"/>
      <c r="B939" s="242" t="s">
        <v>1601</v>
      </c>
      <c r="C939" s="137" t="s">
        <v>11</v>
      </c>
      <c r="D939" s="510">
        <f t="shared" si="110"/>
        <v>9088.5400000000009</v>
      </c>
      <c r="F939" s="504">
        <f t="shared" si="111"/>
        <v>8</v>
      </c>
      <c r="G939" s="505">
        <v>9375</v>
      </c>
      <c r="H939" s="505">
        <v>8000</v>
      </c>
      <c r="I939" s="505">
        <v>9833.33</v>
      </c>
      <c r="J939" s="505">
        <v>9833.33</v>
      </c>
      <c r="K939" s="505">
        <v>9833.33</v>
      </c>
      <c r="L939" s="505">
        <v>9833.33</v>
      </c>
      <c r="M939" s="505">
        <v>8000</v>
      </c>
      <c r="N939" s="505">
        <v>8000</v>
      </c>
    </row>
    <row r="940" spans="1:14" x14ac:dyDescent="0.25">
      <c r="A940" s="747"/>
      <c r="B940" s="113" t="s">
        <v>1602</v>
      </c>
      <c r="C940" s="68" t="s">
        <v>11</v>
      </c>
      <c r="D940" s="509">
        <f t="shared" si="110"/>
        <v>9084.5825000000004</v>
      </c>
      <c r="F940" s="506">
        <f t="shared" si="111"/>
        <v>8</v>
      </c>
      <c r="G940" s="507">
        <v>9000</v>
      </c>
      <c r="H940" s="507">
        <v>9000</v>
      </c>
      <c r="I940" s="507">
        <v>9000</v>
      </c>
      <c r="J940" s="507">
        <v>9000</v>
      </c>
      <c r="K940" s="507">
        <v>9000</v>
      </c>
      <c r="L940" s="507">
        <v>8010</v>
      </c>
      <c r="M940" s="507">
        <v>9833.33</v>
      </c>
      <c r="N940" s="507">
        <v>9833.33</v>
      </c>
    </row>
    <row r="941" spans="1:14" x14ac:dyDescent="0.25">
      <c r="A941" s="747"/>
      <c r="B941" s="242" t="s">
        <v>1603</v>
      </c>
      <c r="C941" s="137" t="s">
        <v>11</v>
      </c>
      <c r="D941" s="510">
        <f t="shared" si="110"/>
        <v>11937.5</v>
      </c>
      <c r="F941" s="504">
        <f t="shared" si="111"/>
        <v>8</v>
      </c>
      <c r="G941" s="505">
        <v>12500</v>
      </c>
      <c r="H941" s="505">
        <v>12500</v>
      </c>
      <c r="I941" s="505">
        <v>12500</v>
      </c>
      <c r="J941" s="505">
        <v>12500</v>
      </c>
      <c r="K941" s="505">
        <v>12500</v>
      </c>
      <c r="L941" s="505">
        <v>11125</v>
      </c>
      <c r="M941" s="505">
        <v>12500</v>
      </c>
      <c r="N941" s="505">
        <v>9375</v>
      </c>
    </row>
    <row r="942" spans="1:14" x14ac:dyDescent="0.25">
      <c r="A942" s="747"/>
      <c r="B942" s="113" t="s">
        <v>1604</v>
      </c>
      <c r="C942" s="68" t="s">
        <v>11</v>
      </c>
      <c r="D942" s="509">
        <f t="shared" si="110"/>
        <v>6538.7112499999994</v>
      </c>
      <c r="F942" s="506">
        <f t="shared" si="111"/>
        <v>8</v>
      </c>
      <c r="G942" s="507">
        <v>6666.67</v>
      </c>
      <c r="H942" s="507">
        <v>6642.17</v>
      </c>
      <c r="I942" s="507">
        <v>6666.67</v>
      </c>
      <c r="J942" s="507">
        <v>6666.67</v>
      </c>
      <c r="K942" s="507">
        <v>6666.67</v>
      </c>
      <c r="L942" s="507">
        <v>5667.5</v>
      </c>
      <c r="M942" s="507">
        <v>6666.67</v>
      </c>
      <c r="N942" s="507">
        <v>6666.67</v>
      </c>
    </row>
    <row r="943" spans="1:14" x14ac:dyDescent="0.25">
      <c r="A943" s="747"/>
      <c r="B943" s="242" t="s">
        <v>1605</v>
      </c>
      <c r="C943" s="137" t="s">
        <v>11</v>
      </c>
      <c r="D943" s="510">
        <f t="shared" si="110"/>
        <v>9248.4375</v>
      </c>
      <c r="F943" s="504">
        <f t="shared" si="111"/>
        <v>8</v>
      </c>
      <c r="G943" s="505">
        <v>9500</v>
      </c>
      <c r="H943" s="505">
        <v>8750</v>
      </c>
      <c r="I943" s="505">
        <v>9500</v>
      </c>
      <c r="J943" s="505">
        <v>9500</v>
      </c>
      <c r="K943" s="505">
        <v>9500</v>
      </c>
      <c r="L943" s="505">
        <v>8237.5</v>
      </c>
      <c r="M943" s="505">
        <v>9500</v>
      </c>
      <c r="N943" s="505">
        <v>9500</v>
      </c>
    </row>
    <row r="944" spans="1:14" x14ac:dyDescent="0.25">
      <c r="A944" s="747"/>
      <c r="B944" s="113" t="s">
        <v>1606</v>
      </c>
      <c r="C944" s="68" t="s">
        <v>11</v>
      </c>
      <c r="D944" s="509">
        <f t="shared" si="110"/>
        <v>13838.195</v>
      </c>
      <c r="F944" s="506">
        <f t="shared" si="111"/>
        <v>8</v>
      </c>
      <c r="G944" s="507">
        <v>14333.33</v>
      </c>
      <c r="H944" s="507">
        <v>12083.33</v>
      </c>
      <c r="I944" s="507">
        <v>14333.33</v>
      </c>
      <c r="J944" s="507">
        <v>14333.33</v>
      </c>
      <c r="K944" s="507">
        <v>14333.33</v>
      </c>
      <c r="L944" s="507">
        <v>12622.25</v>
      </c>
      <c r="M944" s="507">
        <v>14333.33</v>
      </c>
      <c r="N944" s="507">
        <v>14333.33</v>
      </c>
    </row>
    <row r="945" spans="1:14" x14ac:dyDescent="0.25">
      <c r="A945" s="747"/>
      <c r="B945" s="242" t="s">
        <v>1607</v>
      </c>
      <c r="C945" s="137" t="s">
        <v>11</v>
      </c>
      <c r="D945" s="510">
        <f t="shared" si="110"/>
        <v>9072.5</v>
      </c>
      <c r="F945" s="504">
        <f t="shared" si="111"/>
        <v>8</v>
      </c>
      <c r="G945" s="505">
        <v>9500</v>
      </c>
      <c r="H945" s="505">
        <v>9500</v>
      </c>
      <c r="I945" s="505">
        <v>9500</v>
      </c>
      <c r="J945" s="505">
        <v>9500</v>
      </c>
      <c r="K945" s="505">
        <v>9500</v>
      </c>
      <c r="L945" s="505">
        <v>8455</v>
      </c>
      <c r="M945" s="505">
        <v>9500</v>
      </c>
      <c r="N945" s="505">
        <v>7125</v>
      </c>
    </row>
    <row r="946" spans="1:14" x14ac:dyDescent="0.25">
      <c r="A946" s="747"/>
      <c r="B946" s="113" t="s">
        <v>1608</v>
      </c>
      <c r="C946" s="68" t="s">
        <v>11</v>
      </c>
      <c r="D946" s="509">
        <f t="shared" si="110"/>
        <v>10505</v>
      </c>
      <c r="F946" s="506">
        <f t="shared" si="111"/>
        <v>8</v>
      </c>
      <c r="G946" s="507">
        <v>11000</v>
      </c>
      <c r="H946" s="507">
        <v>11000</v>
      </c>
      <c r="I946" s="507">
        <v>11000</v>
      </c>
      <c r="J946" s="507">
        <v>11000</v>
      </c>
      <c r="K946" s="507">
        <v>11000</v>
      </c>
      <c r="L946" s="507">
        <v>9790</v>
      </c>
      <c r="M946" s="507">
        <v>11000</v>
      </c>
      <c r="N946" s="507">
        <v>8250</v>
      </c>
    </row>
    <row r="947" spans="1:14" x14ac:dyDescent="0.25">
      <c r="A947" s="747"/>
      <c r="B947" s="242" t="s">
        <v>1609</v>
      </c>
      <c r="C947" s="137" t="s">
        <v>11</v>
      </c>
      <c r="D947" s="510">
        <f t="shared" si="110"/>
        <v>5797.3950000000004</v>
      </c>
      <c r="F947" s="504">
        <f t="shared" si="111"/>
        <v>8</v>
      </c>
      <c r="G947" s="505">
        <v>5500</v>
      </c>
      <c r="H947" s="505">
        <v>6191.67</v>
      </c>
      <c r="I947" s="505">
        <v>6608.33</v>
      </c>
      <c r="J947" s="505">
        <v>6608.33</v>
      </c>
      <c r="K947" s="505">
        <v>6608.33</v>
      </c>
      <c r="L947" s="505">
        <v>4862.5</v>
      </c>
      <c r="M947" s="505">
        <v>5000</v>
      </c>
      <c r="N947" s="505">
        <v>5000</v>
      </c>
    </row>
    <row r="948" spans="1:14" x14ac:dyDescent="0.25">
      <c r="A948" s="747"/>
      <c r="B948" s="113" t="s">
        <v>1610</v>
      </c>
      <c r="C948" s="68" t="s">
        <v>11</v>
      </c>
      <c r="D948" s="509">
        <f t="shared" si="110"/>
        <v>10262.395</v>
      </c>
      <c r="F948" s="506">
        <f t="shared" si="111"/>
        <v>8</v>
      </c>
      <c r="G948" s="507">
        <v>8000</v>
      </c>
      <c r="H948" s="507">
        <v>9000</v>
      </c>
      <c r="I948" s="507">
        <v>9000</v>
      </c>
      <c r="J948" s="507">
        <v>24000</v>
      </c>
      <c r="K948" s="507">
        <v>9000</v>
      </c>
      <c r="L948" s="507">
        <v>7432.5</v>
      </c>
      <c r="M948" s="507">
        <v>7833.33</v>
      </c>
      <c r="N948" s="507">
        <v>7833.33</v>
      </c>
    </row>
    <row r="949" spans="1:14" x14ac:dyDescent="0.25">
      <c r="A949" s="747"/>
      <c r="B949" s="242" t="s">
        <v>1611</v>
      </c>
      <c r="C949" s="137" t="s">
        <v>11</v>
      </c>
      <c r="D949" s="510">
        <f t="shared" si="110"/>
        <v>12113.5425</v>
      </c>
      <c r="F949" s="504">
        <f t="shared" si="111"/>
        <v>8</v>
      </c>
      <c r="G949" s="505">
        <v>11666.67</v>
      </c>
      <c r="H949" s="505">
        <v>12958.33</v>
      </c>
      <c r="I949" s="505">
        <v>12200</v>
      </c>
      <c r="J949" s="505">
        <v>12200</v>
      </c>
      <c r="K949" s="505">
        <v>12200</v>
      </c>
      <c r="L949" s="505">
        <v>11350</v>
      </c>
      <c r="M949" s="505">
        <v>12166.67</v>
      </c>
      <c r="N949" s="505">
        <v>12166.67</v>
      </c>
    </row>
    <row r="950" spans="1:14" x14ac:dyDescent="0.25">
      <c r="A950" s="747"/>
      <c r="B950" s="113" t="s">
        <v>1612</v>
      </c>
      <c r="C950" s="68" t="s">
        <v>11</v>
      </c>
      <c r="D950" s="509">
        <f t="shared" si="110"/>
        <v>12767.5</v>
      </c>
      <c r="F950" s="506">
        <f t="shared" si="111"/>
        <v>8</v>
      </c>
      <c r="G950" s="507">
        <v>13500</v>
      </c>
      <c r="H950" s="507">
        <v>13500</v>
      </c>
      <c r="I950" s="507">
        <v>13500</v>
      </c>
      <c r="J950" s="507">
        <v>13500</v>
      </c>
      <c r="K950" s="507">
        <v>13500</v>
      </c>
      <c r="L950" s="507">
        <v>12015</v>
      </c>
      <c r="M950" s="507">
        <v>12500</v>
      </c>
      <c r="N950" s="507">
        <v>10125</v>
      </c>
    </row>
    <row r="951" spans="1:14" x14ac:dyDescent="0.25">
      <c r="A951" s="747"/>
      <c r="B951" s="242" t="s">
        <v>1613</v>
      </c>
      <c r="C951" s="137" t="s">
        <v>11</v>
      </c>
      <c r="D951" s="510">
        <f t="shared" si="110"/>
        <v>15030</v>
      </c>
      <c r="F951" s="504">
        <f t="shared" si="111"/>
        <v>8</v>
      </c>
      <c r="G951" s="505">
        <v>16000</v>
      </c>
      <c r="H951" s="505">
        <v>16000</v>
      </c>
      <c r="I951" s="505">
        <v>16000</v>
      </c>
      <c r="J951" s="505">
        <v>16000</v>
      </c>
      <c r="K951" s="505">
        <v>16000</v>
      </c>
      <c r="L951" s="505">
        <v>14240</v>
      </c>
      <c r="M951" s="505">
        <v>14000</v>
      </c>
      <c r="N951" s="505">
        <v>12000</v>
      </c>
    </row>
    <row r="952" spans="1:14" x14ac:dyDescent="0.25">
      <c r="A952" s="747"/>
      <c r="B952" s="113" t="s">
        <v>1614</v>
      </c>
      <c r="C952" s="68" t="s">
        <v>11</v>
      </c>
      <c r="D952" s="509">
        <f t="shared" si="110"/>
        <v>11333.33</v>
      </c>
      <c r="F952" s="506">
        <f t="shared" si="111"/>
        <v>8</v>
      </c>
      <c r="G952" s="507">
        <v>11333.33</v>
      </c>
      <c r="H952" s="507">
        <v>11333.33</v>
      </c>
      <c r="I952" s="507">
        <v>11333.33</v>
      </c>
      <c r="J952" s="507">
        <v>11333.33</v>
      </c>
      <c r="K952" s="507">
        <v>11333.33</v>
      </c>
      <c r="L952" s="507">
        <v>11333.33</v>
      </c>
      <c r="M952" s="507">
        <v>11333.33</v>
      </c>
      <c r="N952" s="507">
        <v>11333.33</v>
      </c>
    </row>
    <row r="953" spans="1:14" x14ac:dyDescent="0.25">
      <c r="A953" s="747"/>
      <c r="B953" s="242" t="s">
        <v>1615</v>
      </c>
      <c r="C953" s="137" t="s">
        <v>11</v>
      </c>
      <c r="D953" s="510">
        <f t="shared" si="110"/>
        <v>12333.33</v>
      </c>
      <c r="F953" s="504">
        <f t="shared" si="111"/>
        <v>8</v>
      </c>
      <c r="G953" s="505">
        <v>12333.33</v>
      </c>
      <c r="H953" s="505">
        <v>12333.33</v>
      </c>
      <c r="I953" s="505">
        <v>12333.33</v>
      </c>
      <c r="J953" s="505">
        <v>12333.33</v>
      </c>
      <c r="K953" s="505">
        <v>12333.33</v>
      </c>
      <c r="L953" s="505">
        <v>12333.33</v>
      </c>
      <c r="M953" s="505">
        <v>12333.33</v>
      </c>
      <c r="N953" s="505">
        <v>12333.33</v>
      </c>
    </row>
    <row r="954" spans="1:14" x14ac:dyDescent="0.25">
      <c r="A954" s="747"/>
      <c r="B954" s="113" t="s">
        <v>1616</v>
      </c>
      <c r="C954" s="68" t="s">
        <v>11</v>
      </c>
      <c r="D954" s="509">
        <f t="shared" si="110"/>
        <v>13241.66375</v>
      </c>
      <c r="F954" s="506">
        <f t="shared" si="111"/>
        <v>8</v>
      </c>
      <c r="G954" s="507">
        <v>13333.33</v>
      </c>
      <c r="H954" s="507">
        <v>13333.33</v>
      </c>
      <c r="I954" s="507">
        <v>13333.33</v>
      </c>
      <c r="J954" s="507">
        <v>13333.33</v>
      </c>
      <c r="K954" s="507">
        <v>13333.33</v>
      </c>
      <c r="L954" s="507">
        <v>13333.33</v>
      </c>
      <c r="M954" s="507">
        <v>12600</v>
      </c>
      <c r="N954" s="507">
        <v>13333.33</v>
      </c>
    </row>
    <row r="955" spans="1:14" x14ac:dyDescent="0.25">
      <c r="A955" s="747"/>
      <c r="B955" s="242" t="s">
        <v>1617</v>
      </c>
      <c r="C955" s="137" t="s">
        <v>11</v>
      </c>
      <c r="D955" s="510">
        <f t="shared" si="110"/>
        <v>14333.33</v>
      </c>
      <c r="F955" s="504">
        <f t="shared" si="111"/>
        <v>8</v>
      </c>
      <c r="G955" s="505">
        <v>14333.33</v>
      </c>
      <c r="H955" s="505">
        <v>14333.33</v>
      </c>
      <c r="I955" s="505">
        <v>14333.33</v>
      </c>
      <c r="J955" s="505">
        <v>14333.33</v>
      </c>
      <c r="K955" s="505">
        <v>14333.33</v>
      </c>
      <c r="L955" s="505">
        <v>14333.33</v>
      </c>
      <c r="M955" s="505">
        <v>14333.33</v>
      </c>
      <c r="N955" s="505">
        <v>14333.33</v>
      </c>
    </row>
    <row r="956" spans="1:14" ht="15.75" thickBot="1" x14ac:dyDescent="0.3">
      <c r="A956" s="748"/>
      <c r="B956" s="514" t="s">
        <v>1618</v>
      </c>
      <c r="C956" s="69" t="s">
        <v>11</v>
      </c>
      <c r="D956" s="515">
        <f t="shared" si="110"/>
        <v>15333.33</v>
      </c>
      <c r="F956" s="506">
        <f t="shared" si="111"/>
        <v>8</v>
      </c>
      <c r="G956" s="507">
        <v>15333.33</v>
      </c>
      <c r="H956" s="507">
        <v>15333.33</v>
      </c>
      <c r="I956" s="507">
        <v>15333.33</v>
      </c>
      <c r="J956" s="507">
        <v>15333.33</v>
      </c>
      <c r="K956" s="507">
        <v>15333.33</v>
      </c>
      <c r="L956" s="507">
        <v>15333.33</v>
      </c>
      <c r="M956" s="507">
        <v>15333.33</v>
      </c>
      <c r="N956" s="507">
        <v>15333.33</v>
      </c>
    </row>
    <row r="957" spans="1:14" x14ac:dyDescent="0.25">
      <c r="A957" s="746" t="s">
        <v>1619</v>
      </c>
      <c r="B957" s="516" t="s">
        <v>1620</v>
      </c>
      <c r="C957" s="137" t="s">
        <v>11</v>
      </c>
      <c r="D957" s="508">
        <f t="shared" si="110"/>
        <v>4166.6699999999992</v>
      </c>
      <c r="F957" s="504">
        <f t="shared" si="111"/>
        <v>8</v>
      </c>
      <c r="G957" s="505">
        <v>4166.67</v>
      </c>
      <c r="H957" s="505">
        <v>4166.67</v>
      </c>
      <c r="I957" s="505">
        <v>4166.67</v>
      </c>
      <c r="J957" s="505">
        <v>4166.67</v>
      </c>
      <c r="K957" s="505">
        <v>4166.67</v>
      </c>
      <c r="L957" s="505">
        <v>4166.67</v>
      </c>
      <c r="M957" s="505">
        <v>4166.67</v>
      </c>
      <c r="N957" s="505">
        <v>4166.67</v>
      </c>
    </row>
    <row r="958" spans="1:14" x14ac:dyDescent="0.25">
      <c r="A958" s="747"/>
      <c r="B958" s="113" t="s">
        <v>1621</v>
      </c>
      <c r="C958" s="68" t="s">
        <v>11</v>
      </c>
      <c r="D958" s="509">
        <f t="shared" si="110"/>
        <v>5666.6699999999992</v>
      </c>
      <c r="F958" s="506">
        <f t="shared" si="111"/>
        <v>8</v>
      </c>
      <c r="G958" s="507">
        <v>5666.67</v>
      </c>
      <c r="H958" s="507">
        <v>5666.67</v>
      </c>
      <c r="I958" s="507">
        <v>5666.67</v>
      </c>
      <c r="J958" s="507">
        <v>5666.67</v>
      </c>
      <c r="K958" s="507">
        <v>5666.67</v>
      </c>
      <c r="L958" s="507">
        <v>5666.67</v>
      </c>
      <c r="M958" s="507">
        <v>5666.67</v>
      </c>
      <c r="N958" s="507">
        <v>5666.67</v>
      </c>
    </row>
    <row r="959" spans="1:14" x14ac:dyDescent="0.25">
      <c r="A959" s="747"/>
      <c r="B959" s="242" t="s">
        <v>1622</v>
      </c>
      <c r="C959" s="137" t="s">
        <v>11</v>
      </c>
      <c r="D959" s="510">
        <f t="shared" si="110"/>
        <v>7166.6699999999992</v>
      </c>
      <c r="F959" s="504">
        <f t="shared" si="111"/>
        <v>8</v>
      </c>
      <c r="G959" s="505">
        <v>7166.67</v>
      </c>
      <c r="H959" s="505">
        <v>7166.67</v>
      </c>
      <c r="I959" s="505">
        <v>7166.67</v>
      </c>
      <c r="J959" s="505">
        <v>7166.67</v>
      </c>
      <c r="K959" s="505">
        <v>7166.67</v>
      </c>
      <c r="L959" s="505">
        <v>7166.67</v>
      </c>
      <c r="M959" s="505">
        <v>7166.67</v>
      </c>
      <c r="N959" s="505">
        <v>7166.67</v>
      </c>
    </row>
    <row r="960" spans="1:14" x14ac:dyDescent="0.25">
      <c r="A960" s="747"/>
      <c r="B960" s="113" t="s">
        <v>1623</v>
      </c>
      <c r="C960" s="68" t="s">
        <v>11</v>
      </c>
      <c r="D960" s="509">
        <f t="shared" si="110"/>
        <v>11666.67</v>
      </c>
      <c r="F960" s="506">
        <f t="shared" si="111"/>
        <v>8</v>
      </c>
      <c r="G960" s="507">
        <v>11666.67</v>
      </c>
      <c r="H960" s="507">
        <v>11666.67</v>
      </c>
      <c r="I960" s="507">
        <v>11666.67</v>
      </c>
      <c r="J960" s="507">
        <v>11666.67</v>
      </c>
      <c r="K960" s="507">
        <v>11666.67</v>
      </c>
      <c r="L960" s="507">
        <v>11666.67</v>
      </c>
      <c r="M960" s="507">
        <v>11666.67</v>
      </c>
      <c r="N960" s="507">
        <v>11666.67</v>
      </c>
    </row>
    <row r="961" spans="1:14" x14ac:dyDescent="0.25">
      <c r="A961" s="747"/>
      <c r="B961" s="242" t="s">
        <v>1624</v>
      </c>
      <c r="C961" s="137" t="s">
        <v>11</v>
      </c>
      <c r="D961" s="510">
        <f t="shared" si="110"/>
        <v>14333.33</v>
      </c>
      <c r="F961" s="504">
        <f t="shared" si="111"/>
        <v>8</v>
      </c>
      <c r="G961" s="505">
        <v>14333.33</v>
      </c>
      <c r="H961" s="505">
        <v>14333.33</v>
      </c>
      <c r="I961" s="505">
        <v>14333.33</v>
      </c>
      <c r="J961" s="505">
        <v>14333.33</v>
      </c>
      <c r="K961" s="505">
        <v>14333.33</v>
      </c>
      <c r="L961" s="505">
        <v>14333.33</v>
      </c>
      <c r="M961" s="505">
        <v>14333.33</v>
      </c>
      <c r="N961" s="505">
        <v>14333.33</v>
      </c>
    </row>
    <row r="962" spans="1:14" x14ac:dyDescent="0.25">
      <c r="A962" s="747"/>
      <c r="B962" s="113" t="s">
        <v>1625</v>
      </c>
      <c r="C962" s="68" t="s">
        <v>11</v>
      </c>
      <c r="D962" s="509">
        <f t="shared" si="110"/>
        <v>16000</v>
      </c>
      <c r="F962" s="506">
        <f t="shared" si="111"/>
        <v>8</v>
      </c>
      <c r="G962" s="507">
        <v>16000</v>
      </c>
      <c r="H962" s="507">
        <v>16000</v>
      </c>
      <c r="I962" s="507">
        <v>16000</v>
      </c>
      <c r="J962" s="507">
        <v>16000</v>
      </c>
      <c r="K962" s="507">
        <v>16000</v>
      </c>
      <c r="L962" s="507">
        <v>16000</v>
      </c>
      <c r="M962" s="507">
        <v>16000</v>
      </c>
      <c r="N962" s="507">
        <v>16000</v>
      </c>
    </row>
    <row r="963" spans="1:14" x14ac:dyDescent="0.25">
      <c r="A963" s="747"/>
      <c r="B963" s="242" t="s">
        <v>1626</v>
      </c>
      <c r="C963" s="137" t="s">
        <v>11</v>
      </c>
      <c r="D963" s="510">
        <f t="shared" si="110"/>
        <v>4333.3300000000008</v>
      </c>
      <c r="F963" s="504">
        <f t="shared" si="111"/>
        <v>8</v>
      </c>
      <c r="G963" s="505">
        <v>4333.33</v>
      </c>
      <c r="H963" s="505">
        <v>4333.33</v>
      </c>
      <c r="I963" s="505">
        <v>4333.33</v>
      </c>
      <c r="J963" s="505">
        <v>4333.33</v>
      </c>
      <c r="K963" s="505">
        <v>4333.33</v>
      </c>
      <c r="L963" s="505">
        <v>4333.33</v>
      </c>
      <c r="M963" s="505">
        <v>4333.33</v>
      </c>
      <c r="N963" s="505">
        <v>4333.33</v>
      </c>
    </row>
    <row r="964" spans="1:14" x14ac:dyDescent="0.25">
      <c r="A964" s="747"/>
      <c r="B964" s="113" t="s">
        <v>1627</v>
      </c>
      <c r="C964" s="68" t="s">
        <v>11</v>
      </c>
      <c r="D964" s="509">
        <f t="shared" si="110"/>
        <v>5833.3300000000008</v>
      </c>
      <c r="F964" s="506">
        <f t="shared" si="111"/>
        <v>8</v>
      </c>
      <c r="G964" s="507">
        <v>5833.33</v>
      </c>
      <c r="H964" s="507">
        <v>5833.33</v>
      </c>
      <c r="I964" s="507">
        <v>5833.33</v>
      </c>
      <c r="J964" s="507">
        <v>5833.33</v>
      </c>
      <c r="K964" s="507">
        <v>5833.33</v>
      </c>
      <c r="L964" s="507">
        <v>5833.33</v>
      </c>
      <c r="M964" s="507">
        <v>5833.33</v>
      </c>
      <c r="N964" s="507">
        <v>5833.33</v>
      </c>
    </row>
    <row r="965" spans="1:14" x14ac:dyDescent="0.25">
      <c r="A965" s="747"/>
      <c r="B965" s="242" t="s">
        <v>1628</v>
      </c>
      <c r="C965" s="137" t="s">
        <v>11</v>
      </c>
      <c r="D965" s="510">
        <f t="shared" si="110"/>
        <v>7333.3300000000008</v>
      </c>
      <c r="F965" s="504">
        <f t="shared" si="111"/>
        <v>8</v>
      </c>
      <c r="G965" s="505">
        <v>7333.33</v>
      </c>
      <c r="H965" s="505">
        <v>7333.33</v>
      </c>
      <c r="I965" s="505">
        <v>7333.33</v>
      </c>
      <c r="J965" s="505">
        <v>7333.33</v>
      </c>
      <c r="K965" s="505">
        <v>7333.33</v>
      </c>
      <c r="L965" s="505">
        <v>7333.33</v>
      </c>
      <c r="M965" s="505">
        <v>7333.33</v>
      </c>
      <c r="N965" s="505">
        <v>7333.33</v>
      </c>
    </row>
    <row r="966" spans="1:14" x14ac:dyDescent="0.25">
      <c r="A966" s="747"/>
      <c r="B966" s="268" t="s">
        <v>1629</v>
      </c>
      <c r="C966" s="68" t="s">
        <v>558</v>
      </c>
      <c r="D966" s="509">
        <f t="shared" si="110"/>
        <v>2000</v>
      </c>
      <c r="F966" s="506">
        <f t="shared" si="111"/>
        <v>8</v>
      </c>
      <c r="G966" s="507">
        <v>2000</v>
      </c>
      <c r="H966" s="507">
        <v>2000</v>
      </c>
      <c r="I966" s="507">
        <v>2000</v>
      </c>
      <c r="J966" s="507">
        <v>2000</v>
      </c>
      <c r="K966" s="507">
        <v>2000</v>
      </c>
      <c r="L966" s="507">
        <v>2000</v>
      </c>
      <c r="M966" s="507">
        <v>2000</v>
      </c>
      <c r="N966" s="507">
        <v>2000</v>
      </c>
    </row>
    <row r="967" spans="1:14" x14ac:dyDescent="0.25">
      <c r="A967" s="747"/>
      <c r="B967" s="267" t="s">
        <v>1630</v>
      </c>
      <c r="C967" s="137" t="s">
        <v>559</v>
      </c>
      <c r="D967" s="510">
        <f t="shared" si="110"/>
        <v>3000</v>
      </c>
      <c r="F967" s="504">
        <f t="shared" si="111"/>
        <v>8</v>
      </c>
      <c r="G967" s="505">
        <v>3000</v>
      </c>
      <c r="H967" s="505">
        <v>3000</v>
      </c>
      <c r="I967" s="505">
        <v>3000</v>
      </c>
      <c r="J967" s="505">
        <v>3000</v>
      </c>
      <c r="K967" s="505">
        <v>3000</v>
      </c>
      <c r="L967" s="505">
        <v>3000</v>
      </c>
      <c r="M967" s="505">
        <v>3000</v>
      </c>
      <c r="N967" s="505">
        <v>3000</v>
      </c>
    </row>
    <row r="968" spans="1:14" ht="15.75" thickBot="1" x14ac:dyDescent="0.3">
      <c r="A968" s="748"/>
      <c r="B968" s="578" t="s">
        <v>1631</v>
      </c>
      <c r="C968" s="68" t="s">
        <v>560</v>
      </c>
      <c r="D968" s="515">
        <f t="shared" si="110"/>
        <v>4500</v>
      </c>
      <c r="F968" s="506">
        <f t="shared" si="111"/>
        <v>8</v>
      </c>
      <c r="G968" s="507">
        <v>4500</v>
      </c>
      <c r="H968" s="507">
        <v>4500</v>
      </c>
      <c r="I968" s="507">
        <v>4500</v>
      </c>
      <c r="J968" s="507">
        <v>4500</v>
      </c>
      <c r="K968" s="507">
        <v>4500</v>
      </c>
      <c r="L968" s="507">
        <v>4500</v>
      </c>
      <c r="M968" s="507">
        <v>4500</v>
      </c>
      <c r="N968" s="507">
        <v>4500</v>
      </c>
    </row>
    <row r="969" spans="1:14" x14ac:dyDescent="0.25">
      <c r="A969" s="746" t="s">
        <v>1632</v>
      </c>
      <c r="B969" s="516" t="s">
        <v>1633</v>
      </c>
      <c r="C969" s="194" t="s">
        <v>575</v>
      </c>
      <c r="D969" s="508">
        <f t="shared" si="110"/>
        <v>2666.67</v>
      </c>
      <c r="F969" s="504">
        <f t="shared" si="111"/>
        <v>8</v>
      </c>
      <c r="G969" s="505">
        <v>2666.67</v>
      </c>
      <c r="H969" s="505">
        <v>2666.67</v>
      </c>
      <c r="I969" s="505">
        <v>2666.67</v>
      </c>
      <c r="J969" s="505">
        <v>2666.67</v>
      </c>
      <c r="K969" s="505">
        <v>2666.67</v>
      </c>
      <c r="L969" s="505">
        <v>2666.67</v>
      </c>
      <c r="M969" s="505">
        <v>2666.67</v>
      </c>
      <c r="N969" s="505">
        <v>2666.67</v>
      </c>
    </row>
    <row r="970" spans="1:14" x14ac:dyDescent="0.25">
      <c r="A970" s="747"/>
      <c r="B970" s="113" t="s">
        <v>1634</v>
      </c>
      <c r="C970" s="68" t="s">
        <v>576</v>
      </c>
      <c r="D970" s="509">
        <f t="shared" si="110"/>
        <v>4166.6699999999992</v>
      </c>
      <c r="F970" s="506">
        <f t="shared" si="111"/>
        <v>8</v>
      </c>
      <c r="G970" s="507">
        <v>4166.67</v>
      </c>
      <c r="H970" s="507">
        <v>4166.67</v>
      </c>
      <c r="I970" s="507">
        <v>4166.67</v>
      </c>
      <c r="J970" s="507">
        <v>4166.67</v>
      </c>
      <c r="K970" s="507">
        <v>4166.67</v>
      </c>
      <c r="L970" s="507">
        <v>4166.67</v>
      </c>
      <c r="M970" s="507">
        <v>4166.67</v>
      </c>
      <c r="N970" s="507">
        <v>4166.67</v>
      </c>
    </row>
    <row r="971" spans="1:14" x14ac:dyDescent="0.25">
      <c r="A971" s="747"/>
      <c r="B971" s="242" t="s">
        <v>1635</v>
      </c>
      <c r="C971" s="137" t="s">
        <v>577</v>
      </c>
      <c r="D971" s="510">
        <f t="shared" si="110"/>
        <v>5666.6699999999992</v>
      </c>
      <c r="F971" s="504">
        <f t="shared" si="111"/>
        <v>8</v>
      </c>
      <c r="G971" s="505">
        <v>5666.67</v>
      </c>
      <c r="H971" s="505">
        <v>5666.67</v>
      </c>
      <c r="I971" s="505">
        <v>5666.67</v>
      </c>
      <c r="J971" s="505">
        <v>5666.67</v>
      </c>
      <c r="K971" s="505">
        <v>5666.67</v>
      </c>
      <c r="L971" s="505">
        <v>5666.67</v>
      </c>
      <c r="M971" s="505">
        <v>5666.67</v>
      </c>
      <c r="N971" s="505">
        <v>5666.67</v>
      </c>
    </row>
    <row r="972" spans="1:14" x14ac:dyDescent="0.25">
      <c r="A972" s="747"/>
      <c r="B972" s="113" t="s">
        <v>1636</v>
      </c>
      <c r="C972" s="68" t="s">
        <v>568</v>
      </c>
      <c r="D972" s="509">
        <f t="shared" si="110"/>
        <v>12166.67</v>
      </c>
      <c r="F972" s="506">
        <f t="shared" si="111"/>
        <v>8</v>
      </c>
      <c r="G972" s="507">
        <v>12166.67</v>
      </c>
      <c r="H972" s="507">
        <v>12166.67</v>
      </c>
      <c r="I972" s="507">
        <v>12166.67</v>
      </c>
      <c r="J972" s="507">
        <v>12166.67</v>
      </c>
      <c r="K972" s="507">
        <v>12166.67</v>
      </c>
      <c r="L972" s="507">
        <v>12166.67</v>
      </c>
      <c r="M972" s="507">
        <v>12166.67</v>
      </c>
      <c r="N972" s="507">
        <v>12166.67</v>
      </c>
    </row>
    <row r="973" spans="1:14" x14ac:dyDescent="0.25">
      <c r="A973" s="747"/>
      <c r="B973" s="242" t="s">
        <v>1637</v>
      </c>
      <c r="C973" s="137" t="s">
        <v>568</v>
      </c>
      <c r="D973" s="510">
        <f t="shared" si="110"/>
        <v>13500</v>
      </c>
      <c r="F973" s="504">
        <f t="shared" si="111"/>
        <v>8</v>
      </c>
      <c r="G973" s="505">
        <v>13500</v>
      </c>
      <c r="H973" s="505">
        <v>13500</v>
      </c>
      <c r="I973" s="505">
        <v>13500</v>
      </c>
      <c r="J973" s="505">
        <v>13500</v>
      </c>
      <c r="K973" s="505">
        <v>13500</v>
      </c>
      <c r="L973" s="505">
        <v>13500</v>
      </c>
      <c r="M973" s="505">
        <v>13500</v>
      </c>
      <c r="N973" s="505">
        <v>13500</v>
      </c>
    </row>
    <row r="974" spans="1:14" x14ac:dyDescent="0.25">
      <c r="A974" s="747"/>
      <c r="B974" s="113" t="s">
        <v>1638</v>
      </c>
      <c r="C974" s="68" t="s">
        <v>575</v>
      </c>
      <c r="D974" s="509">
        <f t="shared" si="110"/>
        <v>5166.6699999999992</v>
      </c>
      <c r="F974" s="506">
        <f t="shared" si="111"/>
        <v>8</v>
      </c>
      <c r="G974" s="507">
        <v>5166.67</v>
      </c>
      <c r="H974" s="507">
        <v>5166.67</v>
      </c>
      <c r="I974" s="507">
        <v>5166.67</v>
      </c>
      <c r="J974" s="507">
        <v>5166.67</v>
      </c>
      <c r="K974" s="507">
        <v>5166.67</v>
      </c>
      <c r="L974" s="507">
        <v>5166.67</v>
      </c>
      <c r="M974" s="507">
        <v>5166.67</v>
      </c>
      <c r="N974" s="507">
        <v>5166.67</v>
      </c>
    </row>
    <row r="975" spans="1:14" x14ac:dyDescent="0.25">
      <c r="A975" s="747"/>
      <c r="B975" s="242" t="s">
        <v>1639</v>
      </c>
      <c r="C975" s="137" t="s">
        <v>576</v>
      </c>
      <c r="D975" s="510">
        <f t="shared" si="110"/>
        <v>6666.6699999999992</v>
      </c>
      <c r="F975" s="504">
        <f t="shared" si="111"/>
        <v>8</v>
      </c>
      <c r="G975" s="505">
        <v>6666.67</v>
      </c>
      <c r="H975" s="505">
        <v>6666.67</v>
      </c>
      <c r="I975" s="505">
        <v>6666.67</v>
      </c>
      <c r="J975" s="505">
        <v>6666.67</v>
      </c>
      <c r="K975" s="505">
        <v>6666.67</v>
      </c>
      <c r="L975" s="505">
        <v>6666.67</v>
      </c>
      <c r="M975" s="505">
        <v>6666.67</v>
      </c>
      <c r="N975" s="505">
        <v>6666.67</v>
      </c>
    </row>
    <row r="976" spans="1:14" ht="15.75" thickBot="1" x14ac:dyDescent="0.3">
      <c r="A976" s="748"/>
      <c r="B976" s="514" t="s">
        <v>1640</v>
      </c>
      <c r="C976" s="69" t="s">
        <v>577</v>
      </c>
      <c r="D976" s="515">
        <f>AVERAGE(G976:N976)</f>
        <v>8166.6699999999992</v>
      </c>
      <c r="F976" s="517">
        <f>COUNT(G976:N976)</f>
        <v>8</v>
      </c>
      <c r="G976" s="518">
        <v>8166.67</v>
      </c>
      <c r="H976" s="518">
        <v>8166.67</v>
      </c>
      <c r="I976" s="518">
        <v>8166.67</v>
      </c>
      <c r="J976" s="518">
        <v>8166.67</v>
      </c>
      <c r="K976" s="518">
        <v>8166.67</v>
      </c>
      <c r="L976" s="518">
        <v>8166.67</v>
      </c>
      <c r="M976" s="518">
        <v>8166.67</v>
      </c>
      <c r="N976" s="518">
        <v>8166.67</v>
      </c>
    </row>
    <row r="977" x14ac:dyDescent="0.25"/>
    <row r="978" x14ac:dyDescent="0.25"/>
  </sheetData>
  <mergeCells count="154">
    <mergeCell ref="A381:A392"/>
    <mergeCell ref="A393:A398"/>
    <mergeCell ref="A313:A318"/>
    <mergeCell ref="A319:A327"/>
    <mergeCell ref="A328:A337"/>
    <mergeCell ref="A338:A347"/>
    <mergeCell ref="A348:A362"/>
    <mergeCell ref="J311:L311"/>
    <mergeCell ref="M311:O311"/>
    <mergeCell ref="G310:I311"/>
    <mergeCell ref="B310:D310"/>
    <mergeCell ref="B311:B312"/>
    <mergeCell ref="C311:C312"/>
    <mergeCell ref="D311:D312"/>
    <mergeCell ref="A310:A312"/>
    <mergeCell ref="F310:F312"/>
    <mergeCell ref="A363:A380"/>
    <mergeCell ref="P311:R311"/>
    <mergeCell ref="S311:U311"/>
    <mergeCell ref="J310:O310"/>
    <mergeCell ref="P310:U310"/>
    <mergeCell ref="A294:A296"/>
    <mergeCell ref="A298:A303"/>
    <mergeCell ref="A304:A308"/>
    <mergeCell ref="A236:A239"/>
    <mergeCell ref="A258:A260"/>
    <mergeCell ref="A261:A275"/>
    <mergeCell ref="A276:A280"/>
    <mergeCell ref="A240:A241"/>
    <mergeCell ref="A244:A248"/>
    <mergeCell ref="A250:A253"/>
    <mergeCell ref="A254:A255"/>
    <mergeCell ref="A256:A257"/>
    <mergeCell ref="B236:D237"/>
    <mergeCell ref="A281:A288"/>
    <mergeCell ref="A289:A293"/>
    <mergeCell ref="AH236:AM236"/>
    <mergeCell ref="AH237:AM237"/>
    <mergeCell ref="AH238:AI238"/>
    <mergeCell ref="AJ238:AK238"/>
    <mergeCell ref="AL238:AM238"/>
    <mergeCell ref="AB236:AG236"/>
    <mergeCell ref="AB237:AG237"/>
    <mergeCell ref="AB238:AC238"/>
    <mergeCell ref="AD238:AE238"/>
    <mergeCell ref="AF238:AG238"/>
    <mergeCell ref="V236:AA236"/>
    <mergeCell ref="V237:AA237"/>
    <mergeCell ref="V238:W238"/>
    <mergeCell ref="X238:Y238"/>
    <mergeCell ref="Z238:AA238"/>
    <mergeCell ref="A2:D2"/>
    <mergeCell ref="J237:O237"/>
    <mergeCell ref="P236:U236"/>
    <mergeCell ref="P237:U237"/>
    <mergeCell ref="P238:Q238"/>
    <mergeCell ref="R238:S238"/>
    <mergeCell ref="T238:U238"/>
    <mergeCell ref="G3:I3"/>
    <mergeCell ref="G2:I2"/>
    <mergeCell ref="F2:F4"/>
    <mergeCell ref="J3:L3"/>
    <mergeCell ref="M3:O3"/>
    <mergeCell ref="S3:U3"/>
    <mergeCell ref="V3:X3"/>
    <mergeCell ref="Y3:AA3"/>
    <mergeCell ref="J2:AA2"/>
    <mergeCell ref="A45:A49"/>
    <mergeCell ref="A50:A63"/>
    <mergeCell ref="Q68:R68"/>
    <mergeCell ref="AT3:AV3"/>
    <mergeCell ref="AW3:AY3"/>
    <mergeCell ref="AT2:AY2"/>
    <mergeCell ref="AZ2:BE2"/>
    <mergeCell ref="AZ3:BB3"/>
    <mergeCell ref="BC3:BE3"/>
    <mergeCell ref="A15:A32"/>
    <mergeCell ref="A33:A39"/>
    <mergeCell ref="A40:A44"/>
    <mergeCell ref="A3:A4"/>
    <mergeCell ref="B3:B4"/>
    <mergeCell ref="C3:C4"/>
    <mergeCell ref="D3:D4"/>
    <mergeCell ref="A5:A14"/>
    <mergeCell ref="AB3:AD3"/>
    <mergeCell ref="P3:R3"/>
    <mergeCell ref="AE3:AG3"/>
    <mergeCell ref="AB2:AJ2"/>
    <mergeCell ref="AH3:AJ3"/>
    <mergeCell ref="AK2:AS2"/>
    <mergeCell ref="AK3:AM3"/>
    <mergeCell ref="AN3:AP3"/>
    <mergeCell ref="AQ3:AS3"/>
    <mergeCell ref="B68:B69"/>
    <mergeCell ref="C68:C69"/>
    <mergeCell ref="D68:D69"/>
    <mergeCell ref="A64:A65"/>
    <mergeCell ref="E73:E74"/>
    <mergeCell ref="J67:O67"/>
    <mergeCell ref="G67:I68"/>
    <mergeCell ref="F67:F69"/>
    <mergeCell ref="B67:D67"/>
    <mergeCell ref="J68:K68"/>
    <mergeCell ref="L68:M68"/>
    <mergeCell ref="N68:O68"/>
    <mergeCell ref="A192:D192"/>
    <mergeCell ref="F192:F193"/>
    <mergeCell ref="G192:H193"/>
    <mergeCell ref="I192:J193"/>
    <mergeCell ref="F236:F239"/>
    <mergeCell ref="G236:I238"/>
    <mergeCell ref="J236:O236"/>
    <mergeCell ref="B238:B239"/>
    <mergeCell ref="C238:C239"/>
    <mergeCell ref="A194:A202"/>
    <mergeCell ref="A203:A210"/>
    <mergeCell ref="A211:A213"/>
    <mergeCell ref="A214:A234"/>
    <mergeCell ref="D238:D239"/>
    <mergeCell ref="J238:K238"/>
    <mergeCell ref="L238:M238"/>
    <mergeCell ref="N238:O238"/>
    <mergeCell ref="M400:M401"/>
    <mergeCell ref="N400:N401"/>
    <mergeCell ref="A402:A464"/>
    <mergeCell ref="A465:A479"/>
    <mergeCell ref="A480:A534"/>
    <mergeCell ref="A535:A644"/>
    <mergeCell ref="A645:A654"/>
    <mergeCell ref="A655:A684"/>
    <mergeCell ref="A685:A719"/>
    <mergeCell ref="A400:A401"/>
    <mergeCell ref="B400:D400"/>
    <mergeCell ref="F400:F401"/>
    <mergeCell ref="G400:G401"/>
    <mergeCell ref="H400:H401"/>
    <mergeCell ref="I400:I401"/>
    <mergeCell ref="J400:J401"/>
    <mergeCell ref="K400:K401"/>
    <mergeCell ref="L400:L401"/>
    <mergeCell ref="A862:A876"/>
    <mergeCell ref="A877:A931"/>
    <mergeCell ref="A932:A956"/>
    <mergeCell ref="A957:A968"/>
    <mergeCell ref="A969:A976"/>
    <mergeCell ref="A720:A734"/>
    <mergeCell ref="A735:A764"/>
    <mergeCell ref="A765:A789"/>
    <mergeCell ref="A790:A804"/>
    <mergeCell ref="A805:A809"/>
    <mergeCell ref="A810:A819"/>
    <mergeCell ref="A820:A824"/>
    <mergeCell ref="A825:A856"/>
    <mergeCell ref="A857:A861"/>
  </mergeCells>
  <pageMargins left="0.511811024" right="0.511811024" top="0.78740157499999996" bottom="0.78740157499999996" header="0.31496062000000002" footer="0.31496062000000002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BA35F4AF-4466-4933-B096-310BA5DE89ED}">
          <x14:formula1>
            <xm:f>ListaPerfisInfra!$C$2:$C$36</xm:f>
          </x14:formula1>
          <xm:sqref>C194:C234 C402:C976 C70:C190 C313:C398 C240:C308 C5:C65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03B96-F161-4356-9614-3389DC46AE08}">
  <sheetPr>
    <tabColor theme="7" tint="0.39997558519241921"/>
  </sheetPr>
  <dimension ref="A1:AN79"/>
  <sheetViews>
    <sheetView zoomScale="110" zoomScaleNormal="110" workbookViewId="0">
      <selection activeCell="A80" sqref="A80:XFD80"/>
    </sheetView>
  </sheetViews>
  <sheetFormatPr defaultColWidth="0" defaultRowHeight="15.75" customHeight="1" zeroHeight="1" x14ac:dyDescent="0.2"/>
  <cols>
    <col min="1" max="1" width="13" style="342" customWidth="1"/>
    <col min="2" max="2" width="16.7109375" style="342" customWidth="1"/>
    <col min="3" max="3" width="77.85546875" style="342" customWidth="1"/>
    <col min="4" max="4" width="26.42578125" style="342" customWidth="1"/>
    <col min="5" max="5" width="3.7109375" style="388" customWidth="1"/>
    <col min="6" max="40" width="0" style="342" hidden="1" customWidth="1"/>
    <col min="41" max="16384" width="13" style="342" hidden="1"/>
  </cols>
  <sheetData>
    <row r="1" spans="1:5" ht="13.5" thickBot="1" x14ac:dyDescent="0.25">
      <c r="A1" s="347" t="s">
        <v>557</v>
      </c>
      <c r="B1" s="348" t="s">
        <v>637</v>
      </c>
      <c r="C1" s="348" t="s">
        <v>1</v>
      </c>
      <c r="D1" s="349" t="s">
        <v>638</v>
      </c>
      <c r="E1" s="474"/>
    </row>
    <row r="2" spans="1:5" ht="12.75" x14ac:dyDescent="0.2">
      <c r="A2" s="350">
        <v>1</v>
      </c>
      <c r="B2" s="351" t="s">
        <v>618</v>
      </c>
      <c r="C2" s="351" t="s">
        <v>558</v>
      </c>
      <c r="D2" s="352" t="s">
        <v>624</v>
      </c>
      <c r="E2" s="475"/>
    </row>
    <row r="3" spans="1:5" ht="12.75" x14ac:dyDescent="0.2">
      <c r="A3" s="353">
        <v>2</v>
      </c>
      <c r="B3" s="354" t="s">
        <v>619</v>
      </c>
      <c r="C3" s="354" t="s">
        <v>559</v>
      </c>
      <c r="D3" s="355" t="s">
        <v>624</v>
      </c>
      <c r="E3" s="475"/>
    </row>
    <row r="4" spans="1:5" ht="12.75" x14ac:dyDescent="0.2">
      <c r="A4" s="353">
        <v>3</v>
      </c>
      <c r="B4" s="354" t="s">
        <v>620</v>
      </c>
      <c r="C4" s="354" t="s">
        <v>560</v>
      </c>
      <c r="D4" s="355" t="s">
        <v>624</v>
      </c>
      <c r="E4" s="475"/>
    </row>
    <row r="5" spans="1:5" s="388" customFormat="1" ht="12.75" x14ac:dyDescent="0.2">
      <c r="A5" s="480">
        <v>4</v>
      </c>
      <c r="B5" s="481" t="s">
        <v>621</v>
      </c>
      <c r="C5" s="481" t="s">
        <v>561</v>
      </c>
      <c r="D5" s="482" t="s">
        <v>625</v>
      </c>
      <c r="E5" s="475"/>
    </row>
    <row r="6" spans="1:5" s="388" customFormat="1" ht="12.75" x14ac:dyDescent="0.2">
      <c r="A6" s="480">
        <v>5</v>
      </c>
      <c r="B6" s="481" t="s">
        <v>622</v>
      </c>
      <c r="C6" s="481" t="s">
        <v>562</v>
      </c>
      <c r="D6" s="482" t="s">
        <v>625</v>
      </c>
      <c r="E6" s="475"/>
    </row>
    <row r="7" spans="1:5" s="388" customFormat="1" ht="12.75" x14ac:dyDescent="0.2">
      <c r="A7" s="480">
        <v>6</v>
      </c>
      <c r="B7" s="481" t="s">
        <v>623</v>
      </c>
      <c r="C7" s="481" t="s">
        <v>563</v>
      </c>
      <c r="D7" s="482" t="s">
        <v>625</v>
      </c>
      <c r="E7" s="476"/>
    </row>
    <row r="8" spans="1:5" ht="12.75" x14ac:dyDescent="0.2">
      <c r="A8" s="353">
        <v>7</v>
      </c>
      <c r="B8" s="354" t="s">
        <v>591</v>
      </c>
      <c r="C8" s="354" t="s">
        <v>564</v>
      </c>
      <c r="D8" s="355" t="s">
        <v>626</v>
      </c>
      <c r="E8" s="476"/>
    </row>
    <row r="9" spans="1:5" s="388" customFormat="1" ht="12.75" x14ac:dyDescent="0.2">
      <c r="A9" s="480">
        <v>8</v>
      </c>
      <c r="B9" s="481" t="s">
        <v>592</v>
      </c>
      <c r="C9" s="481" t="s">
        <v>565</v>
      </c>
      <c r="D9" s="482" t="s">
        <v>627</v>
      </c>
      <c r="E9" s="476"/>
    </row>
    <row r="10" spans="1:5" s="388" customFormat="1" ht="12.75" x14ac:dyDescent="0.2">
      <c r="A10" s="480">
        <v>9</v>
      </c>
      <c r="B10" s="481" t="s">
        <v>593</v>
      </c>
      <c r="C10" s="481" t="s">
        <v>566</v>
      </c>
      <c r="D10" s="482" t="s">
        <v>627</v>
      </c>
      <c r="E10" s="477"/>
    </row>
    <row r="11" spans="1:5" s="388" customFormat="1" ht="12.75" x14ac:dyDescent="0.2">
      <c r="A11" s="480">
        <v>10</v>
      </c>
      <c r="B11" s="481" t="s">
        <v>594</v>
      </c>
      <c r="C11" s="481" t="s">
        <v>567</v>
      </c>
      <c r="D11" s="482" t="s">
        <v>627</v>
      </c>
      <c r="E11" s="477"/>
    </row>
    <row r="12" spans="1:5" ht="12.75" x14ac:dyDescent="0.2">
      <c r="A12" s="353">
        <v>11</v>
      </c>
      <c r="B12" s="354" t="s">
        <v>595</v>
      </c>
      <c r="C12" s="354" t="s">
        <v>568</v>
      </c>
      <c r="D12" s="355" t="s">
        <v>628</v>
      </c>
      <c r="E12" s="477"/>
    </row>
    <row r="13" spans="1:5" s="388" customFormat="1" ht="12.75" x14ac:dyDescent="0.2">
      <c r="A13" s="480">
        <v>12</v>
      </c>
      <c r="B13" s="481" t="s">
        <v>596</v>
      </c>
      <c r="C13" s="481" t="s">
        <v>569</v>
      </c>
      <c r="D13" s="482" t="s">
        <v>629</v>
      </c>
      <c r="E13" s="477"/>
    </row>
    <row r="14" spans="1:5" s="388" customFormat="1" ht="12.75" x14ac:dyDescent="0.2">
      <c r="A14" s="480">
        <v>13</v>
      </c>
      <c r="B14" s="481" t="s">
        <v>597</v>
      </c>
      <c r="C14" s="481" t="s">
        <v>570</v>
      </c>
      <c r="D14" s="482" t="s">
        <v>629</v>
      </c>
      <c r="E14" s="477"/>
    </row>
    <row r="15" spans="1:5" s="388" customFormat="1" ht="12.75" x14ac:dyDescent="0.2">
      <c r="A15" s="480">
        <v>14</v>
      </c>
      <c r="B15" s="481" t="s">
        <v>598</v>
      </c>
      <c r="C15" s="481" t="s">
        <v>571</v>
      </c>
      <c r="D15" s="482" t="s">
        <v>629</v>
      </c>
      <c r="E15" s="475"/>
    </row>
    <row r="16" spans="1:5" ht="12.75" x14ac:dyDescent="0.2">
      <c r="A16" s="353">
        <v>15</v>
      </c>
      <c r="B16" s="354" t="s">
        <v>599</v>
      </c>
      <c r="C16" s="354" t="s">
        <v>572</v>
      </c>
      <c r="D16" s="355" t="s">
        <v>630</v>
      </c>
      <c r="E16" s="476"/>
    </row>
    <row r="17" spans="1:5" ht="12.75" x14ac:dyDescent="0.2">
      <c r="A17" s="353">
        <v>16</v>
      </c>
      <c r="B17" s="354" t="s">
        <v>600</v>
      </c>
      <c r="C17" s="354" t="s">
        <v>573</v>
      </c>
      <c r="D17" s="355" t="s">
        <v>630</v>
      </c>
      <c r="E17" s="476"/>
    </row>
    <row r="18" spans="1:5" ht="12.75" x14ac:dyDescent="0.2">
      <c r="A18" s="353">
        <v>17</v>
      </c>
      <c r="B18" s="354" t="s">
        <v>601</v>
      </c>
      <c r="C18" s="354" t="s">
        <v>574</v>
      </c>
      <c r="D18" s="355" t="s">
        <v>630</v>
      </c>
      <c r="E18" s="476"/>
    </row>
    <row r="19" spans="1:5" s="388" customFormat="1" ht="12.75" x14ac:dyDescent="0.2">
      <c r="A19" s="480">
        <v>18</v>
      </c>
      <c r="B19" s="481" t="s">
        <v>602</v>
      </c>
      <c r="C19" s="481" t="s">
        <v>575</v>
      </c>
      <c r="D19" s="482" t="s">
        <v>631</v>
      </c>
      <c r="E19" s="476"/>
    </row>
    <row r="20" spans="1:5" s="388" customFormat="1" ht="12.75" x14ac:dyDescent="0.2">
      <c r="A20" s="480">
        <v>19</v>
      </c>
      <c r="B20" s="481" t="s">
        <v>603</v>
      </c>
      <c r="C20" s="481" t="s">
        <v>576</v>
      </c>
      <c r="D20" s="482" t="s">
        <v>631</v>
      </c>
      <c r="E20" s="476"/>
    </row>
    <row r="21" spans="1:5" s="388" customFormat="1" ht="12.75" x14ac:dyDescent="0.2">
      <c r="A21" s="480">
        <v>20</v>
      </c>
      <c r="B21" s="481" t="s">
        <v>604</v>
      </c>
      <c r="C21" s="481" t="s">
        <v>577</v>
      </c>
      <c r="D21" s="482" t="s">
        <v>631</v>
      </c>
      <c r="E21" s="477"/>
    </row>
    <row r="22" spans="1:5" ht="12.75" x14ac:dyDescent="0.2">
      <c r="A22" s="353">
        <v>21</v>
      </c>
      <c r="B22" s="354" t="s">
        <v>605</v>
      </c>
      <c r="C22" s="354" t="s">
        <v>578</v>
      </c>
      <c r="D22" s="355" t="s">
        <v>632</v>
      </c>
      <c r="E22" s="475"/>
    </row>
    <row r="23" spans="1:5" ht="12.75" x14ac:dyDescent="0.2">
      <c r="A23" s="353">
        <v>22</v>
      </c>
      <c r="B23" s="354" t="s">
        <v>606</v>
      </c>
      <c r="C23" s="354" t="s">
        <v>579</v>
      </c>
      <c r="D23" s="355" t="s">
        <v>632</v>
      </c>
    </row>
    <row r="24" spans="1:5" ht="12.75" x14ac:dyDescent="0.2">
      <c r="A24" s="353">
        <v>23</v>
      </c>
      <c r="B24" s="354" t="s">
        <v>607</v>
      </c>
      <c r="C24" s="354" t="s">
        <v>580</v>
      </c>
      <c r="D24" s="355" t="s">
        <v>632</v>
      </c>
    </row>
    <row r="25" spans="1:5" s="388" customFormat="1" ht="12.75" x14ac:dyDescent="0.2">
      <c r="A25" s="480">
        <v>24</v>
      </c>
      <c r="B25" s="481" t="s">
        <v>608</v>
      </c>
      <c r="C25" s="481" t="s">
        <v>581</v>
      </c>
      <c r="D25" s="482" t="s">
        <v>633</v>
      </c>
    </row>
    <row r="26" spans="1:5" s="388" customFormat="1" ht="12.75" x14ac:dyDescent="0.2">
      <c r="A26" s="480">
        <v>25</v>
      </c>
      <c r="B26" s="481" t="s">
        <v>609</v>
      </c>
      <c r="C26" s="481" t="s">
        <v>582</v>
      </c>
      <c r="D26" s="482" t="s">
        <v>633</v>
      </c>
    </row>
    <row r="27" spans="1:5" s="388" customFormat="1" ht="12.75" x14ac:dyDescent="0.2">
      <c r="A27" s="480">
        <v>26</v>
      </c>
      <c r="B27" s="481" t="s">
        <v>610</v>
      </c>
      <c r="C27" s="481" t="s">
        <v>583</v>
      </c>
      <c r="D27" s="482" t="s">
        <v>633</v>
      </c>
    </row>
    <row r="28" spans="1:5" ht="12.75" x14ac:dyDescent="0.2">
      <c r="A28" s="353">
        <v>27</v>
      </c>
      <c r="B28" s="354" t="s">
        <v>611</v>
      </c>
      <c r="C28" s="354" t="s">
        <v>584</v>
      </c>
      <c r="D28" s="355" t="s">
        <v>634</v>
      </c>
    </row>
    <row r="29" spans="1:5" ht="12.75" x14ac:dyDescent="0.2">
      <c r="A29" s="353">
        <v>28</v>
      </c>
      <c r="B29" s="354" t="s">
        <v>612</v>
      </c>
      <c r="C29" s="354" t="s">
        <v>585</v>
      </c>
      <c r="D29" s="355" t="s">
        <v>634</v>
      </c>
    </row>
    <row r="30" spans="1:5" ht="12.75" x14ac:dyDescent="0.2">
      <c r="A30" s="353">
        <v>29</v>
      </c>
      <c r="B30" s="354" t="s">
        <v>613</v>
      </c>
      <c r="C30" s="354" t="s">
        <v>586</v>
      </c>
      <c r="D30" s="355" t="s">
        <v>634</v>
      </c>
    </row>
    <row r="31" spans="1:5" s="388" customFormat="1" ht="12.75" x14ac:dyDescent="0.2">
      <c r="A31" s="480">
        <v>30</v>
      </c>
      <c r="B31" s="481" t="s">
        <v>614</v>
      </c>
      <c r="C31" s="481" t="s">
        <v>587</v>
      </c>
      <c r="D31" s="482" t="s">
        <v>635</v>
      </c>
    </row>
    <row r="32" spans="1:5" s="388" customFormat="1" ht="12.75" x14ac:dyDescent="0.2">
      <c r="A32" s="480">
        <v>31</v>
      </c>
      <c r="B32" s="481" t="s">
        <v>615</v>
      </c>
      <c r="C32" s="481" t="s">
        <v>588</v>
      </c>
      <c r="D32" s="482" t="s">
        <v>635</v>
      </c>
    </row>
    <row r="33" spans="1:8" s="388" customFormat="1" ht="12.75" x14ac:dyDescent="0.2">
      <c r="A33" s="480">
        <v>32</v>
      </c>
      <c r="B33" s="481" t="s">
        <v>616</v>
      </c>
      <c r="C33" s="481" t="s">
        <v>589</v>
      </c>
      <c r="D33" s="482" t="s">
        <v>635</v>
      </c>
    </row>
    <row r="34" spans="1:8" s="388" customFormat="1" ht="12.75" x14ac:dyDescent="0.2">
      <c r="A34" s="353">
        <v>33</v>
      </c>
      <c r="B34" s="354" t="s">
        <v>617</v>
      </c>
      <c r="C34" s="354" t="s">
        <v>590</v>
      </c>
      <c r="D34" s="355" t="s">
        <v>636</v>
      </c>
    </row>
    <row r="35" spans="1:8" s="388" customFormat="1" ht="12.75" x14ac:dyDescent="0.2">
      <c r="A35" s="480">
        <v>34</v>
      </c>
      <c r="B35" s="481" t="s">
        <v>1068</v>
      </c>
      <c r="C35" s="481" t="s">
        <v>1070</v>
      </c>
      <c r="D35" s="482" t="s">
        <v>1655</v>
      </c>
    </row>
    <row r="36" spans="1:8" ht="13.5" thickBot="1" x14ac:dyDescent="0.25">
      <c r="A36" s="489">
        <v>35</v>
      </c>
      <c r="B36" s="490" t="s">
        <v>1069</v>
      </c>
      <c r="C36" s="490" t="s">
        <v>1071</v>
      </c>
      <c r="D36" s="491" t="s">
        <v>1655</v>
      </c>
    </row>
    <row r="37" spans="1:8" s="388" customFormat="1" ht="12.75" x14ac:dyDescent="0.2"/>
    <row r="38" spans="1:8" s="388" customFormat="1" ht="12.75" hidden="1" x14ac:dyDescent="0.2"/>
    <row r="39" spans="1:8" s="388" customFormat="1" ht="12.75" hidden="1" x14ac:dyDescent="0.2"/>
    <row r="41" spans="1:8" ht="12.75" hidden="1" x14ac:dyDescent="0.2">
      <c r="B41" s="343"/>
      <c r="D41" s="344"/>
    </row>
    <row r="42" spans="1:8" ht="12.75" hidden="1" x14ac:dyDescent="0.2">
      <c r="B42" s="343"/>
      <c r="D42" s="344"/>
      <c r="E42" s="478"/>
      <c r="F42" s="344"/>
      <c r="G42" s="345"/>
      <c r="H42" s="344"/>
    </row>
    <row r="43" spans="1:8" ht="12.75" hidden="1" x14ac:dyDescent="0.2">
      <c r="B43" s="343"/>
      <c r="D43" s="345"/>
    </row>
    <row r="44" spans="1:8" ht="12.75" hidden="1" x14ac:dyDescent="0.2">
      <c r="B44" s="343"/>
      <c r="D44" s="345"/>
    </row>
    <row r="45" spans="1:8" ht="12.75" hidden="1" x14ac:dyDescent="0.2">
      <c r="B45" s="343"/>
      <c r="D45" s="344"/>
    </row>
    <row r="46" spans="1:8" ht="12.75" hidden="1" x14ac:dyDescent="0.2">
      <c r="B46" s="343"/>
      <c r="D46" s="344"/>
    </row>
    <row r="47" spans="1:8" ht="12.75" hidden="1" x14ac:dyDescent="0.2">
      <c r="B47" s="346"/>
      <c r="D47" s="345"/>
      <c r="E47" s="479"/>
    </row>
    <row r="48" spans="1:8" ht="12.75" hidden="1" x14ac:dyDescent="0.2">
      <c r="B48" s="343"/>
    </row>
    <row r="49" spans="2:40" ht="12.75" hidden="1" x14ac:dyDescent="0.2">
      <c r="B49" s="343"/>
    </row>
    <row r="53" spans="2:40" ht="12.75" hidden="1" x14ac:dyDescent="0.2">
      <c r="H53" s="387"/>
      <c r="I53" s="387"/>
      <c r="J53" s="387"/>
      <c r="K53" s="387"/>
      <c r="L53" s="387"/>
      <c r="M53" s="387"/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  <c r="AA53" s="387"/>
      <c r="AB53" s="387"/>
      <c r="AC53" s="387"/>
      <c r="AD53" s="387"/>
      <c r="AE53" s="387"/>
      <c r="AF53" s="387"/>
      <c r="AG53" s="387"/>
      <c r="AH53" s="387"/>
      <c r="AI53" s="387"/>
      <c r="AJ53" s="387"/>
      <c r="AK53" s="387"/>
      <c r="AL53" s="387"/>
      <c r="AM53" s="387"/>
      <c r="AN53" s="387"/>
    </row>
    <row r="54" spans="2:40" ht="12.75" hidden="1" x14ac:dyDescent="0.2"/>
    <row r="55" spans="2:40" ht="12.75" hidden="1" x14ac:dyDescent="0.2"/>
    <row r="56" spans="2:40" ht="12.75" hidden="1" x14ac:dyDescent="0.2"/>
    <row r="57" spans="2:40" ht="12.75" hidden="1" x14ac:dyDescent="0.2"/>
    <row r="58" spans="2:40" ht="12.75" hidden="1" x14ac:dyDescent="0.2"/>
    <row r="59" spans="2:40" ht="12.75" hidden="1" x14ac:dyDescent="0.2"/>
    <row r="60" spans="2:40" ht="12.75" hidden="1" x14ac:dyDescent="0.2"/>
    <row r="61" spans="2:40" ht="12.75" hidden="1" x14ac:dyDescent="0.2"/>
    <row r="62" spans="2:40" ht="12.75" hidden="1" x14ac:dyDescent="0.2"/>
    <row r="63" spans="2:40" ht="12.75" hidden="1" x14ac:dyDescent="0.2"/>
    <row r="64" spans="2:40" ht="12.75" hidden="1" x14ac:dyDescent="0.2"/>
    <row r="65" ht="12.75" hidden="1" x14ac:dyDescent="0.2"/>
    <row r="66" ht="12.75" hidden="1" x14ac:dyDescent="0.2"/>
    <row r="67" ht="12.75" hidden="1" x14ac:dyDescent="0.2"/>
    <row r="68" ht="12.75" hidden="1" x14ac:dyDescent="0.2"/>
    <row r="69" ht="12.75" hidden="1" x14ac:dyDescent="0.2"/>
    <row r="70" ht="12.75" hidden="1" x14ac:dyDescent="0.2"/>
    <row r="71" ht="12.75" hidden="1" x14ac:dyDescent="0.2"/>
    <row r="72" ht="12.75" hidden="1" x14ac:dyDescent="0.2"/>
    <row r="73" ht="12.75" hidden="1" x14ac:dyDescent="0.2"/>
    <row r="74" ht="12.75" hidden="1" x14ac:dyDescent="0.2"/>
    <row r="75" ht="12.75" hidden="1" x14ac:dyDescent="0.2"/>
    <row r="76" ht="12.75" hidden="1" x14ac:dyDescent="0.2"/>
    <row r="77" ht="12.75" hidden="1" x14ac:dyDescent="0.2"/>
    <row r="78" ht="12.75" hidden="1" x14ac:dyDescent="0.2"/>
    <row r="79" ht="12.75" hidden="1" x14ac:dyDescent="0.2"/>
  </sheetData>
  <pageMargins left="0.511811024" right="0.511811024" top="0.78740157500000008" bottom="0.78740157500000008" header="0.31496062000000008" footer="0.3149606200000000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4D83F27D3C7C244B4B0353FCEF2D32D" ma:contentTypeVersion="16" ma:contentTypeDescription="Crie um novo documento." ma:contentTypeScope="" ma:versionID="2dbf076e839dd5f7323de0f0ae7bbef3">
  <xsd:schema xmlns:xsd="http://www.w3.org/2001/XMLSchema" xmlns:xs="http://www.w3.org/2001/XMLSchema" xmlns:p="http://schemas.microsoft.com/office/2006/metadata/properties" xmlns:ns2="6b69e0ef-d27d-470e-880f-3d6c413f2b1e" xmlns:ns3="8189a329-b568-4eef-85cb-0b87258ac610" targetNamespace="http://schemas.microsoft.com/office/2006/metadata/properties" ma:root="true" ma:fieldsID="69721eb83d1348ac055e6f970f813c60" ns2:_="" ns3:_="">
    <xsd:import namespace="6b69e0ef-d27d-470e-880f-3d6c413f2b1e"/>
    <xsd:import namespace="8189a329-b568-4eef-85cb-0b87258ac6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69e0ef-d27d-470e-880f-3d6c413f2b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9a329-b568-4eef-85cb-0b87258ac61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f680dce-b0e5-4f06-af57-ad262665e993}" ma:internalName="TaxCatchAll" ma:showField="CatchAllData" ma:web="8189a329-b568-4eef-85cb-0b87258ac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189a329-b568-4eef-85cb-0b87258ac610" xsi:nil="true"/>
    <lcf76f155ced4ddcb4097134ff3c332f xmlns="6b69e0ef-d27d-470e-880f-3d6c413f2b1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EC2834-0AD0-4438-B085-4CF1C383C2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69e0ef-d27d-470e-880f-3d6c413f2b1e"/>
    <ds:schemaRef ds:uri="8189a329-b568-4eef-85cb-0b87258ac6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DBC030F-175D-43EC-A10A-88414A034CFC}">
  <ds:schemaRefs>
    <ds:schemaRef ds:uri="http://schemas.microsoft.com/office/2006/metadata/properties"/>
    <ds:schemaRef ds:uri="http://schemas.microsoft.com/office/infopath/2007/PartnerControls"/>
    <ds:schemaRef ds:uri="8189a329-b568-4eef-85cb-0b87258ac610"/>
    <ds:schemaRef ds:uri="6b69e0ef-d27d-470e-880f-3d6c413f2b1e"/>
  </ds:schemaRefs>
</ds:datastoreItem>
</file>

<file path=customXml/itemProps3.xml><?xml version="1.0" encoding="utf-8"?>
<ds:datastoreItem xmlns:ds="http://schemas.openxmlformats.org/officeDocument/2006/customXml" ds:itemID="{30DF7C3D-803B-45BB-ADCE-E8548BA00C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Perfis Final 2023</vt:lpstr>
      <vt:lpstr>Consolidação (sem outliers)</vt:lpstr>
      <vt:lpstr>Consolidação (com outliers)</vt:lpstr>
      <vt:lpstr>CAGED</vt:lpstr>
      <vt:lpstr>PNAD</vt:lpstr>
      <vt:lpstr>Contratações Governo</vt:lpstr>
      <vt:lpstr>Guias Salariais</vt:lpstr>
      <vt:lpstr>ListaPerfisInfra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Leonardo Pires</dc:creator>
  <cp:keywords/>
  <dc:description/>
  <cp:lastModifiedBy>Leonardo Pires</cp:lastModifiedBy>
  <cp:revision/>
  <dcterms:created xsi:type="dcterms:W3CDTF">2022-12-29T20:33:54Z</dcterms:created>
  <dcterms:modified xsi:type="dcterms:W3CDTF">2023-08-28T11:40:16Z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0x01010044D83F27D3C7C244B4B0353FCEF2D32D</vt:lpwstr>
  </property>
  <property fmtid="{D5CDD505-2E9C-101B-9397-08002B2CF9AE}" pid="3" name="MediaServiceImageTags">
    <vt:lpwstr/>
  </property>
</Properties>
</file>