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 codeName="{B08E4597-CF32-672E-EC9B-63DB714DCB7F}"/>
  <workbookPr codeName="EstaPastaDeTrabalho"/>
  <mc:AlternateContent xmlns:mc="http://schemas.openxmlformats.org/markup-compatibility/2006">
    <mc:Choice Requires="x15">
      <x15ac:absPath xmlns:x15ac="http://schemas.microsoft.com/office/spreadsheetml/2010/11/ac" url="D:\Desktop\Medidas Crise\Apresentações\2020 05 22 Coletiva Bimestral\"/>
    </mc:Choice>
  </mc:AlternateContent>
  <xr:revisionPtr revIDLastSave="0" documentId="13_ncr:1_{D68BB1A9-B5F3-4359-9B72-379811A715B0}" xr6:coauthVersionLast="45" xr6:coauthVersionMax="45" xr10:uidLastSave="{00000000-0000-0000-0000-000000000000}"/>
  <bookViews>
    <workbookView xWindow="28680" yWindow="-120" windowWidth="29040" windowHeight="15840" tabRatio="935" xr2:uid="{00000000-000D-0000-FFFF-FFFF00000000}"/>
  </bookViews>
  <sheets>
    <sheet name="Impactos Apresentação" sheetId="10" r:id="rId1"/>
    <sheet name="Resumo Primário 2bi" sheetId="37" r:id="rId2"/>
  </sheets>
  <functionGroups builtInGroupCount="19"/>
  <definedNames>
    <definedName name="tes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10" l="1"/>
  <c r="D92" i="10" l="1"/>
  <c r="D76" i="10"/>
  <c r="D68" i="10"/>
  <c r="D106" i="10"/>
  <c r="D102" i="10"/>
  <c r="D94" i="10"/>
  <c r="D77" i="10"/>
  <c r="D69" i="10"/>
  <c r="D63" i="10"/>
  <c r="D58" i="10"/>
  <c r="D52" i="10" s="1"/>
  <c r="D42" i="10"/>
  <c r="D38" i="10"/>
  <c r="D20" i="10"/>
  <c r="D19" i="10" s="1"/>
  <c r="D11" i="10" s="1"/>
  <c r="D12" i="10"/>
  <c r="B6" i="37"/>
  <c r="B9" i="37" s="1"/>
  <c r="D93" i="10" l="1"/>
  <c r="D51" i="10" s="1"/>
</calcChain>
</file>

<file path=xl/sharedStrings.xml><?xml version="1.0" encoding="utf-8"?>
<sst xmlns="http://schemas.openxmlformats.org/spreadsheetml/2006/main" count="115" uniqueCount="102">
  <si>
    <t>R$ bilhões</t>
  </si>
  <si>
    <t>% PIB</t>
  </si>
  <si>
    <t>Receitas (I)</t>
  </si>
  <si>
    <t>Despesas (II)</t>
  </si>
  <si>
    <t>Alteração na programação financeira sem impacto no resultado anual (III)</t>
  </si>
  <si>
    <t>Antecipação de Cronograma de Pagamento para Beneficiários da Seguridade Social</t>
  </si>
  <si>
    <t>BNDES - Ampliação do crédito para micro, pequenas e médias empresas (MPMEs)</t>
  </si>
  <si>
    <t>Apoio a Estados e Municípios (V)</t>
  </si>
  <si>
    <t>Medidas de Crédito (VI)</t>
  </si>
  <si>
    <t>CAIXA - Capital giro para MPMEs e foco em imobiliário e construção civil para grandes empresas</t>
  </si>
  <si>
    <t>Regulatórias (VII)</t>
  </si>
  <si>
    <t>Liberação de liquidez</t>
  </si>
  <si>
    <t>Outras Medidas</t>
  </si>
  <si>
    <t>Itens sem Impacto no Resultado Primário (III + IV + V)</t>
  </si>
  <si>
    <t>Extra-Orçamentários (IV)</t>
  </si>
  <si>
    <t>CAIXA - Crédito Imobiliário</t>
  </si>
  <si>
    <t>CAIXA - Compra de carteiras</t>
  </si>
  <si>
    <t>CAIXA - Crédito Santas Casas</t>
  </si>
  <si>
    <t>Déficit Primário Estimado (Setor Público) - (a + b + c)</t>
  </si>
  <si>
    <t>Déficit Primário Estimado (Entes Subnacionais) - (c)</t>
  </si>
  <si>
    <t>Meta de Déficit Primário (Governo Central)</t>
  </si>
  <si>
    <t>Déficit Primário Estimado (Governo Central) - (a)</t>
  </si>
  <si>
    <t>CAIXA - Crédito Rural</t>
  </si>
  <si>
    <t/>
  </si>
  <si>
    <t>Déficit Primário Estimado (Estatais Federais) - (b)</t>
  </si>
  <si>
    <t>Transferência Suplementar ao Fundo Nacional da Saúde</t>
  </si>
  <si>
    <t>¹ Impacto potencial sobre o crédito, não incluiu a dispensa de provisionamento por repactuação e a ampliação do limite de recompra de letras financeiras.</t>
  </si>
  <si>
    <t>BNDES - Apoio Emergencial da Saúde</t>
  </si>
  <si>
    <t>BNDES - Suspensão temporária de pagamentos de financiamentos (até seis meses)</t>
  </si>
  <si>
    <t>Liberação de Capital ¹</t>
  </si>
  <si>
    <t>Impacto no Resultado Primário de 2020 (I - II)</t>
  </si>
  <si>
    <t>² Complementar ao PESE com funding da União.</t>
  </si>
  <si>
    <t xml:space="preserve">** Consta nos painéis de gastos (Tesouro Transparente e Painel do Orçamento), mas não tem impacto primário. </t>
  </si>
  <si>
    <t>*Estimativa Conof/CD (Consultoria de Orçamento e Fiscalização Financeira ), Nota Informativa 19/2020.</t>
  </si>
  <si>
    <t>Contratação de cerca de cinco mil profissionais de saúde por tempo determinado (MS)</t>
  </si>
  <si>
    <t>Em Execução Orçamentária</t>
  </si>
  <si>
    <t>Impacto Primário Adicional das Medidas Anunciadas (após 2° Bimestral)</t>
  </si>
  <si>
    <r>
      <t>Dispensa de Contingenciamento 2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 xml:space="preserve"> Bimestral</t>
    </r>
  </si>
  <si>
    <t>21 05 2020</t>
  </si>
  <si>
    <t>Realocações Covid-19</t>
  </si>
  <si>
    <t>Medidas Adicionais em Discussão</t>
  </si>
  <si>
    <t>Sem Ato Autorizativo</t>
  </si>
  <si>
    <t>Sem Dotação Orçamentária</t>
  </si>
  <si>
    <t>Redução temporária a zero das alíquotas de importação bens de uso médico-hospitalar - Resolução Camex 17, 22, 28, 31, 32 e 33</t>
  </si>
  <si>
    <t>Redução temp. a zero das alíquotas de importação via postal ou aérea - Regime de Tributação Simplificada - Portaria ME 158, 194</t>
  </si>
  <si>
    <t>Desoneração temp. de IPI para bens necessários ao combate ao Covid-19 - Decreto  10.285, 10.302</t>
  </si>
  <si>
    <t>Redução temp. do IOF crédito - Decreto  10.305</t>
  </si>
  <si>
    <t>Desoneração temp. de PIS/COFINS (sulfato de zinco para medicamentos) - Decreto  10.318</t>
  </si>
  <si>
    <t>Suspensão de Pagamento de Dívidas Previdenciárias* - PLP  39</t>
  </si>
  <si>
    <t>Ampliação de recursos para a Saúde e Educação para aquisição de insumos médico-hospitalares - MPV  924</t>
  </si>
  <si>
    <t>Ampliação do Programa Bolsa Família - MPV  929</t>
  </si>
  <si>
    <t>Benefício Emergencial de Manutenção do Emprego e da Renda - MPV  935, 936</t>
  </si>
  <si>
    <t>Auxílio Financeiro Emergencial (R$ 600,00 mensais por 3 meses) - MPV  937, 956; Lei  13.985</t>
  </si>
  <si>
    <t>Programa Emergencial de Suporte a Empregos (Folha de Pagamentos - PESE Funding União) - MPV  943, 944</t>
  </si>
  <si>
    <t>Transferência para a Conta de Desenvolvimento Energético (Tarifa Social) - MPV  949</t>
  </si>
  <si>
    <t>Transferência ao Fundo Nacional da Saúde - Comprar de EPI e Respiradores - MPV  947</t>
  </si>
  <si>
    <t>Crédito Ministério da Saúde para ampliar aquisição de testes da Covid-19 - MPV  967</t>
  </si>
  <si>
    <t>Cidadania - Segurança Alimentar e Nutricional - MPV  957</t>
  </si>
  <si>
    <t>Crédito Extraordinário Presidência, MRE, MCTIC, Defesa, MEC, Cidadania, Justiça - MPV  921, 929, 940, 941, 942, 962, 965</t>
  </si>
  <si>
    <t>Auxílio a Estados e Municípios - Compensação FPE e FPM - MPV  938, 939</t>
  </si>
  <si>
    <t>Auxílio a Estados e Municípios - Transferência ao Fundo Nacional da Saúde - MPV  940</t>
  </si>
  <si>
    <t>Auxílio a Estados e Municípios - Transferência Saúde - Emendas Parlamentares - MPV  941</t>
  </si>
  <si>
    <t>Auxílio Financeiro às Santas Casas e Hospitais sem Fins Lucrativos (complementar SUS) - Lei  13.995; MPV  967</t>
  </si>
  <si>
    <t>Suplementação à Proteção Social no âmbito do Sistema Único de Assistência Social (SUAS) - MPV  953</t>
  </si>
  <si>
    <t>Transferências adicionais a Estados, Municípios e Distrito Federal para financiamento das ações de saúde - MPV  969</t>
  </si>
  <si>
    <t>Auxílio Financeiro Emergencial Federativo (4 meses) - PLP  39</t>
  </si>
  <si>
    <t>Programa Nacional de Apoio às Microempresas e Empresas de Pequeno Porte (Pronampe)  - PL  1.282; Lei  13.999</t>
  </si>
  <si>
    <t>Suspensão das Parcelas de Empréstimos do Fundo de Financiamento Estudantil (Fies) - Lei  13.998</t>
  </si>
  <si>
    <t>Complementação ao Auxílio Financeiro Emergencial (R$ 600,00 mensais por 3 meses) - Lei  13.985</t>
  </si>
  <si>
    <t>Diferimento do PIS/COFINS e contribuição patronal por 2 meses - Portaria ME 139</t>
  </si>
  <si>
    <t>Diferimento da parte da União no Simples Nacional por 3 meses - Resolução CNPS 152</t>
  </si>
  <si>
    <t>Postergação (60 dias) da entrega DIRPF e do recolhimento do imposto e demais créditos tributários - IN RFB 1.934</t>
  </si>
  <si>
    <t>Diferimento e tributos incidentes sobre a prestação de serviços de telecomunicações (agosto a dezembro) - MPV  952</t>
  </si>
  <si>
    <t>Prorroga os prazos de suspensão de pagamentos de tributos (Drawback) - MPV  960</t>
  </si>
  <si>
    <t>Antecipação do 13º de aposentados e pensionistas do INSS (abril e maio) - MPV  927</t>
  </si>
  <si>
    <t>Antecipação do Abono Salarial  - BB e CAIXA (junho) - Resolução Codefat 857</t>
  </si>
  <si>
    <t>FGTS Saque Emergencial (Resíduo Saque Imediato + Aporte PIS/PASEP) - MPV  946</t>
  </si>
  <si>
    <t>Redução de 50% nas contribuições do Sistema S por 3 meses - MPV  932</t>
  </si>
  <si>
    <t>Diferimento do prazo de recolhimento do FGTS por 3 meses - MPV  927</t>
  </si>
  <si>
    <t>Suspensão de Dívidas dos Estados e Municípios com a União  - PLP  39</t>
  </si>
  <si>
    <t>Reestruturação de Operações de Crédito com Bancos Públicos - PLP  39</t>
  </si>
  <si>
    <t>Reestruturação de Operações de Crédito com Organismos Internacionais - PLP  39</t>
  </si>
  <si>
    <t>Estados e Municípios - Securitização Dívidas c/Garantia União - PLP  39</t>
  </si>
  <si>
    <t>Diferimento Pasep e Contribuição Patronal RGPS 2 meses - Portaria ME 139</t>
  </si>
  <si>
    <t>Fundo Geral de Turismo (Fungetur) - Ministério do Turismo** - MPV  963</t>
  </si>
  <si>
    <t>CODEFAT - Ampliação de crédito do PROGER/FAT para MPMEs - Resolução Codefat 851</t>
  </si>
  <si>
    <t>CNPS - Redução de teto juros consignado e alongamento de prazo  - Resolução CNPS 1.338</t>
  </si>
  <si>
    <t>Fundos Constitucionais (FCO, FNE, FNO) - Redução dos juros de linhas especiais para o Covid-19 - Resolução CMN 4.798</t>
  </si>
  <si>
    <t>Compulsório + Liquidez de curto-prazo (LCR) - Circular BCB 3.986, 3.987</t>
  </si>
  <si>
    <t>Liberação adicional de compulsório - Circular BCB 3.993</t>
  </si>
  <si>
    <t>Flexibilização das regras da LCA - Resolução CMN 4.787</t>
  </si>
  <si>
    <t>Empréstimo com lastro em LF garantidas - Resolução CMN 4.795</t>
  </si>
  <si>
    <t>Compromissadas com títulos soberanos brasileiros - Circular BCB 3.990</t>
  </si>
  <si>
    <t>Novo Depósito a Prazo com Garantias Especial - NDPGE - Resolução CMN 4.785</t>
  </si>
  <si>
    <t>Empréstimo de liquidez com lastro em debêntures - Resolução CMN 4.786</t>
  </si>
  <si>
    <t>Overhedge - Resolução CMN 4.784</t>
  </si>
  <si>
    <t>Redução ACCP - Adicional de Conservação de Capital Principal - Resolução CMN 4.783</t>
  </si>
  <si>
    <t>Redução de capital para operações de crédito a PMEs - Circular BCB 3.998</t>
  </si>
  <si>
    <t>Linha de swap de dólar com o Fed (USD 60 x BRL 5)  - Resolução CMN 4.794</t>
  </si>
  <si>
    <t>Criação de linha de crédito especial para MPMEs (PESE Funding Bancos) ² - MPV  944</t>
  </si>
  <si>
    <t>Efeitos do ajuste do PIB (-4,7%) e demais variáveis macro (SPE)</t>
  </si>
  <si>
    <t>Painéis SOF e STN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</si>
</sst>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_(* #,##0.00_);_(* \(#,##0.00\);_(* &quot;-&quot;??_);_(@_)"/>
    <numFmt numFmtId="167" formatCode="0.0%"/>
  </numFmts>
  <fonts count="3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color theme="0" tint="-0.49998474074526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9E9E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3A645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3D3CE"/>
        <bgColor indexed="64"/>
      </patternFill>
    </fill>
    <fill>
      <patternFill patternType="solid">
        <fgColor rgb="FFF0F6F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/>
      <bottom/>
      <diagonal/>
    </border>
  </borders>
  <cellStyleXfs count="28">
    <xf numFmtId="0" fontId="0" fillId="0" borderId="0"/>
    <xf numFmtId="166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22" fillId="0" borderId="0"/>
    <xf numFmtId="0" fontId="11" fillId="0" borderId="0"/>
    <xf numFmtId="166" fontId="11" fillId="0" borderId="0" applyFont="0" applyFill="0" applyBorder="0" applyAlignment="0" applyProtection="0"/>
    <xf numFmtId="0" fontId="29" fillId="0" borderId="0"/>
    <xf numFmtId="9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0" fillId="0" borderId="0"/>
    <xf numFmtId="0" fontId="34" fillId="0" borderId="0"/>
    <xf numFmtId="0" fontId="34" fillId="0" borderId="0" applyBorder="0" applyProtection="0"/>
    <xf numFmtId="43" fontId="21" fillId="0" borderId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5" fillId="0" borderId="0"/>
    <xf numFmtId="43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37" fillId="0" borderId="0"/>
    <xf numFmtId="43" fontId="21" fillId="0" borderId="0" applyFill="0" applyBorder="0" applyAlignment="0" applyProtection="0"/>
    <xf numFmtId="0" fontId="3" fillId="0" borderId="0"/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left" vertical="center" wrapText="1" indent="2"/>
    </xf>
    <xf numFmtId="165" fontId="0" fillId="3" borderId="2" xfId="1" applyNumberFormat="1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165" fontId="0" fillId="7" borderId="2" xfId="1" applyNumberFormat="1" applyFont="1" applyFill="1" applyBorder="1" applyAlignment="1">
      <alignment horizontal="center" vertical="center"/>
    </xf>
    <xf numFmtId="165" fontId="0" fillId="2" borderId="2" xfId="1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 wrapText="1" indent="2"/>
    </xf>
    <xf numFmtId="0" fontId="0" fillId="2" borderId="3" xfId="0" applyFill="1" applyBorder="1" applyAlignment="1">
      <alignment horizontal="left" vertical="center" wrapText="1" indent="2"/>
    </xf>
    <xf numFmtId="0" fontId="15" fillId="7" borderId="1" xfId="0" applyFont="1" applyFill="1" applyBorder="1" applyAlignment="1">
      <alignment horizontal="left" vertical="center" wrapText="1" indent="3"/>
    </xf>
    <xf numFmtId="0" fontId="0" fillId="0" borderId="0" xfId="0" applyFill="1"/>
    <xf numFmtId="0" fontId="14" fillId="7" borderId="1" xfId="0" applyFont="1" applyFill="1" applyBorder="1" applyAlignment="1">
      <alignment horizontal="left" vertical="center" wrapText="1" indent="3"/>
    </xf>
    <xf numFmtId="10" fontId="18" fillId="0" borderId="0" xfId="2" applyNumberFormat="1" applyFont="1" applyFill="1" applyBorder="1" applyAlignment="1">
      <alignment horizontal="center" vertical="center" wrapText="1"/>
    </xf>
    <xf numFmtId="10" fontId="0" fillId="0" borderId="0" xfId="2" applyNumberFormat="1" applyFont="1" applyFill="1" applyBorder="1" applyAlignment="1">
      <alignment horizontal="center" vertical="center"/>
    </xf>
    <xf numFmtId="10" fontId="0" fillId="0" borderId="0" xfId="2" applyNumberFormat="1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left" vertical="center" wrapText="1" indent="3"/>
    </xf>
    <xf numFmtId="165" fontId="12" fillId="3" borderId="2" xfId="1" applyNumberFormat="1" applyFont="1" applyFill="1" applyBorder="1" applyAlignment="1">
      <alignment horizontal="left" vertical="center" indent="1"/>
    </xf>
    <xf numFmtId="0" fontId="24" fillId="0" borderId="0" xfId="0" applyFont="1" applyAlignment="1">
      <alignment horizontal="center" vertical="center" wrapText="1" readingOrder="1"/>
    </xf>
    <xf numFmtId="165" fontId="24" fillId="3" borderId="2" xfId="1" applyNumberFormat="1" applyFont="1" applyFill="1" applyBorder="1" applyAlignment="1">
      <alignment horizontal="left" vertical="center"/>
    </xf>
    <xf numFmtId="165" fontId="24" fillId="3" borderId="2" xfId="1" applyNumberFormat="1" applyFont="1" applyFill="1" applyBorder="1" applyAlignment="1">
      <alignment horizontal="center" vertical="center"/>
    </xf>
    <xf numFmtId="165" fontId="24" fillId="6" borderId="2" xfId="1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4" fillId="0" borderId="0" xfId="0" applyFont="1" applyFill="1" applyAlignment="1">
      <alignment horizontal="center" vertical="center" wrapText="1" readingOrder="1"/>
    </xf>
    <xf numFmtId="10" fontId="24" fillId="0" borderId="0" xfId="2" applyNumberFormat="1" applyFont="1" applyFill="1" applyBorder="1" applyAlignment="1">
      <alignment horizontal="center" vertical="center"/>
    </xf>
    <xf numFmtId="165" fontId="18" fillId="4" borderId="4" xfId="0" applyNumberFormat="1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left" vertical="center"/>
    </xf>
    <xf numFmtId="164" fontId="18" fillId="9" borderId="4" xfId="0" applyNumberFormat="1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left" vertical="center" wrapText="1" indent="2"/>
    </xf>
    <xf numFmtId="165" fontId="10" fillId="3" borderId="2" xfId="1" applyNumberFormat="1" applyFont="1" applyFill="1" applyBorder="1" applyAlignment="1">
      <alignment horizontal="left" vertical="center" indent="1"/>
    </xf>
    <xf numFmtId="0" fontId="33" fillId="0" borderId="0" xfId="0" applyFont="1" applyFill="1"/>
    <xf numFmtId="10" fontId="0" fillId="8" borderId="0" xfId="2" applyNumberFormat="1" applyFont="1" applyFill="1" applyBorder="1" applyAlignment="1">
      <alignment horizontal="center" vertical="center"/>
    </xf>
    <xf numFmtId="165" fontId="24" fillId="6" borderId="2" xfId="1" applyNumberFormat="1" applyFont="1" applyFill="1" applyBorder="1" applyAlignment="1">
      <alignment horizontal="left" vertical="center" indent="1"/>
    </xf>
    <xf numFmtId="0" fontId="27" fillId="0" borderId="0" xfId="0" applyFont="1" applyFill="1" applyAlignment="1">
      <alignment horizontal="center"/>
    </xf>
    <xf numFmtId="0" fontId="7" fillId="2" borderId="1" xfId="0" applyFont="1" applyFill="1" applyBorder="1" applyAlignment="1">
      <alignment horizontal="left" vertical="center" wrapText="1" indent="2"/>
    </xf>
    <xf numFmtId="0" fontId="0" fillId="0" borderId="0" xfId="0" applyAlignment="1">
      <alignment horizontal="left" indent="1"/>
    </xf>
    <xf numFmtId="0" fontId="19" fillId="4" borderId="3" xfId="0" applyFont="1" applyFill="1" applyBorder="1" applyAlignment="1">
      <alignment horizontal="left" vertical="center" indent="1"/>
    </xf>
    <xf numFmtId="167" fontId="36" fillId="0" borderId="0" xfId="2" applyNumberFormat="1" applyFont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24" fillId="0" borderId="0" xfId="0" applyFont="1" applyAlignment="1">
      <alignment vertical="center"/>
    </xf>
    <xf numFmtId="10" fontId="31" fillId="0" borderId="0" xfId="2" applyNumberFormat="1" applyFont="1" applyFill="1" applyBorder="1" applyAlignment="1">
      <alignment horizontal="left" vertical="center"/>
    </xf>
    <xf numFmtId="10" fontId="6" fillId="8" borderId="0" xfId="2" applyNumberFormat="1" applyFont="1" applyFill="1" applyBorder="1" applyAlignment="1">
      <alignment horizontal="center" vertical="center"/>
    </xf>
    <xf numFmtId="165" fontId="24" fillId="0" borderId="0" xfId="0" applyNumberFormat="1" applyFont="1" applyAlignment="1">
      <alignment horizontal="center" vertical="center" wrapText="1" readingOrder="1"/>
    </xf>
    <xf numFmtId="10" fontId="6" fillId="0" borderId="0" xfId="2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Fill="1" applyAlignment="1">
      <alignment vertical="top"/>
    </xf>
    <xf numFmtId="0" fontId="27" fillId="0" borderId="0" xfId="0" applyFont="1" applyFill="1" applyAlignment="1">
      <alignment horizontal="center" vertical="top"/>
    </xf>
    <xf numFmtId="0" fontId="17" fillId="0" borderId="0" xfId="0" applyFont="1" applyFill="1" applyAlignment="1">
      <alignment horizontal="left" vertical="top" wrapText="1"/>
    </xf>
    <xf numFmtId="0" fontId="0" fillId="0" borderId="0" xfId="0" applyAlignment="1">
      <alignment vertical="top"/>
    </xf>
    <xf numFmtId="0" fontId="17" fillId="0" borderId="0" xfId="0" applyFont="1" applyFill="1" applyAlignment="1">
      <alignment vertical="top"/>
    </xf>
    <xf numFmtId="165" fontId="24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6" fillId="0" borderId="0" xfId="0" applyNumberFormat="1" applyFont="1" applyAlignment="1">
      <alignment horizontal="center" vertical="center" wrapText="1"/>
    </xf>
    <xf numFmtId="0" fontId="32" fillId="0" borderId="0" xfId="0" applyFont="1" applyFill="1" applyAlignment="1">
      <alignment horizontal="center" vertical="center"/>
    </xf>
    <xf numFmtId="165" fontId="27" fillId="2" borderId="2" xfId="1" applyNumberFormat="1" applyFont="1" applyFill="1" applyBorder="1" applyAlignment="1">
      <alignment horizontal="center" vertical="center"/>
    </xf>
    <xf numFmtId="10" fontId="0" fillId="11" borderId="0" xfId="2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0" fillId="2" borderId="1" xfId="0" applyFill="1" applyBorder="1" applyAlignment="1">
      <alignment horizontal="left" vertical="center" wrapText="1" indent="1"/>
    </xf>
    <xf numFmtId="0" fontId="9" fillId="2" borderId="1" xfId="0" applyFont="1" applyFill="1" applyBorder="1" applyAlignment="1">
      <alignment horizontal="left" vertical="center" wrapText="1" indent="1"/>
    </xf>
    <xf numFmtId="167" fontId="0" fillId="2" borderId="2" xfId="2" applyNumberFormat="1" applyFont="1" applyFill="1" applyBorder="1" applyAlignment="1">
      <alignment horizontal="center" vertical="center"/>
    </xf>
    <xf numFmtId="167" fontId="0" fillId="3" borderId="2" xfId="2" applyNumberFormat="1" applyFont="1" applyFill="1" applyBorder="1" applyAlignment="1">
      <alignment horizontal="center" vertical="center"/>
    </xf>
    <xf numFmtId="167" fontId="18" fillId="9" borderId="4" xfId="2" applyNumberFormat="1" applyFont="1" applyFill="1" applyBorder="1" applyAlignment="1">
      <alignment horizontal="center" vertical="center" wrapText="1"/>
    </xf>
    <xf numFmtId="0" fontId="26" fillId="0" borderId="0" xfId="0" applyFont="1" applyFill="1"/>
    <xf numFmtId="0" fontId="0" fillId="2" borderId="6" xfId="0" applyFill="1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6" fillId="12" borderId="0" xfId="0" applyFont="1" applyFill="1" applyAlignment="1">
      <alignment horizontal="center" vertical="center"/>
    </xf>
    <xf numFmtId="0" fontId="25" fillId="5" borderId="0" xfId="0" applyFont="1" applyFill="1" applyBorder="1" applyAlignment="1">
      <alignment horizontal="center" vertical="center" readingOrder="1"/>
    </xf>
    <xf numFmtId="10" fontId="17" fillId="5" borderId="0" xfId="2" applyNumberFormat="1" applyFont="1" applyFill="1" applyBorder="1" applyAlignment="1">
      <alignment horizontal="left" vertical="center"/>
    </xf>
    <xf numFmtId="10" fontId="17" fillId="5" borderId="0" xfId="2" applyNumberFormat="1" applyFont="1" applyFill="1" applyBorder="1" applyAlignment="1">
      <alignment horizontal="left" vertical="center" wrapText="1"/>
    </xf>
    <xf numFmtId="10" fontId="25" fillId="5" borderId="0" xfId="2" applyNumberFormat="1" applyFont="1" applyFill="1" applyBorder="1" applyAlignment="1">
      <alignment horizontal="left" vertical="center"/>
    </xf>
    <xf numFmtId="10" fontId="35" fillId="5" borderId="0" xfId="2" applyNumberFormat="1" applyFont="1" applyFill="1" applyBorder="1" applyAlignment="1">
      <alignment horizontal="left" vertical="center" wrapText="1"/>
    </xf>
    <xf numFmtId="165" fontId="26" fillId="3" borderId="2" xfId="1" applyNumberFormat="1" applyFont="1" applyFill="1" applyBorder="1" applyAlignment="1">
      <alignment horizontal="center" vertical="center"/>
    </xf>
    <xf numFmtId="165" fontId="26" fillId="6" borderId="2" xfId="1" applyNumberFormat="1" applyFont="1" applyFill="1" applyBorder="1" applyAlignment="1">
      <alignment horizontal="center" vertical="center"/>
    </xf>
    <xf numFmtId="165" fontId="27" fillId="2" borderId="4" xfId="1" applyNumberFormat="1" applyFont="1" applyFill="1" applyBorder="1" applyAlignment="1">
      <alignment horizontal="center" vertical="center"/>
    </xf>
    <xf numFmtId="164" fontId="27" fillId="2" borderId="3" xfId="0" applyNumberFormat="1" applyFont="1" applyFill="1" applyBorder="1" applyAlignment="1">
      <alignment horizontal="center" vertical="center" wrapText="1"/>
    </xf>
    <xf numFmtId="165" fontId="27" fillId="2" borderId="5" xfId="1" applyNumberFormat="1" applyFont="1" applyFill="1" applyBorder="1" applyAlignment="1">
      <alignment horizontal="center" vertical="center"/>
    </xf>
    <xf numFmtId="165" fontId="27" fillId="7" borderId="2" xfId="1" applyNumberFormat="1" applyFont="1" applyFill="1" applyBorder="1" applyAlignment="1">
      <alignment horizontal="center" vertical="center"/>
    </xf>
    <xf numFmtId="165" fontId="27" fillId="10" borderId="2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28">
    <cellStyle name="Normal" xfId="0" builtinId="0"/>
    <cellStyle name="Normal 10" xfId="27" xr:uid="{AC9AA481-81B8-44C3-BC53-DBBF6E05DEDC}"/>
    <cellStyle name="Normal 2" xfId="4" xr:uid="{889413C6-7D33-434A-B9B9-F18BCC289DA6}"/>
    <cellStyle name="Normal 2 2" xfId="14" xr:uid="{F0660798-F099-4BA0-A849-09BFD550D420}"/>
    <cellStyle name="Normal 2 3" xfId="18" xr:uid="{C69E1AD0-FC49-44FA-96C2-45F8E9F3A790}"/>
    <cellStyle name="Normal 2 4" xfId="23" xr:uid="{737E7605-90A4-47FC-8B89-3827774A1ADC}"/>
    <cellStyle name="Normal 3" xfId="6" xr:uid="{31DAB470-BBA8-4CC9-AE9E-780E75B5A1CC}"/>
    <cellStyle name="Normal 3 2" xfId="19" xr:uid="{68D2AE96-8FB4-4F10-9D87-E460D166ACDE}"/>
    <cellStyle name="Normal 3 3" xfId="24" xr:uid="{6C1330BE-D2B9-46C2-9572-880256C31341}"/>
    <cellStyle name="Normal 4" xfId="7" xr:uid="{76D2167B-229A-471C-8194-19E3BB987CAC}"/>
    <cellStyle name="Normal 5" xfId="9" xr:uid="{445A86D1-A92D-4B5C-9DD5-B52DCFEF6E9A}"/>
    <cellStyle name="Normal 6" xfId="12" xr:uid="{66CD98FC-B3BF-44B6-A68E-BD478A110861}"/>
    <cellStyle name="Normal 7" xfId="13" xr:uid="{1CE37B97-4D51-4A23-8778-BE4C5BC50C84}"/>
    <cellStyle name="Normal 8" xfId="20" xr:uid="{76526BCC-97AD-426F-B694-630DBB191A29}"/>
    <cellStyle name="Normal 9" xfId="25" xr:uid="{0EAD758C-D018-48B1-942E-6861D9E3E8FD}"/>
    <cellStyle name="Porcentagem" xfId="2" builtinId="5"/>
    <cellStyle name="Porcentagem 2" xfId="10" xr:uid="{2EDA72FF-7113-4B1D-8441-2CD273B9D396}"/>
    <cellStyle name="Porcentagem 3" xfId="17" xr:uid="{2908D2B2-D093-4D74-B7CD-0FB365F19C52}"/>
    <cellStyle name="Porcentagem 4" xfId="22" xr:uid="{BAA8038F-92B2-4B3E-BEBE-5450063A5B4C}"/>
    <cellStyle name="Vírgula" xfId="1" builtinId="3"/>
    <cellStyle name="Vírgula 2" xfId="5" xr:uid="{0F2B4CA5-4062-4092-9C1A-005438E54702}"/>
    <cellStyle name="Vírgula 2 2" xfId="3" xr:uid="{7DACA271-63B8-405B-82C4-471D9AF41CD0}"/>
    <cellStyle name="Vírgula 3" xfId="8" xr:uid="{F962C998-B329-4880-9411-433F49DB338F}"/>
    <cellStyle name="Vírgula 4" xfId="11" xr:uid="{003084CE-3978-4BEA-8E1D-D93760FFEEBB}"/>
    <cellStyle name="Vírgula 5" xfId="15" xr:uid="{9E519695-F573-4A4E-90B4-6D09B41B2B3B}"/>
    <cellStyle name="Vírgula 6" xfId="16" xr:uid="{D9074D23-B981-4393-AE51-1016130EDBB9}"/>
    <cellStyle name="Vírgula 7" xfId="21" xr:uid="{6D1C298C-73A6-4102-A914-CD891734F27F}"/>
    <cellStyle name="Vírgula 8" xfId="26" xr:uid="{54CE0141-58AF-4B30-9AB4-46D23642983D}"/>
  </cellStyles>
  <dxfs count="0"/>
  <tableStyles count="0" defaultTableStyle="TableStyleMedium2" defaultPivotStyle="PivotStyleLight16"/>
  <colors>
    <mruColors>
      <color rgb="FFFF0066"/>
      <color rgb="FFF0F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6/relationships/vbaProject" Target="vbaProject.bin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114301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30F51BF-4C4F-4734-B66F-1B3BA1F92FEA}"/>
            </a:ext>
          </a:extLst>
        </xdr:cNvPr>
        <xdr:cNvSpPr>
          <a:spLocks noChangeAspect="1" noChangeArrowheads="1"/>
        </xdr:cNvSpPr>
      </xdr:nvSpPr>
      <xdr:spPr bwMode="auto">
        <a:xfrm>
          <a:off x="0" y="5219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114301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9C610F45-9D5A-4BFD-B178-34CEFBB8AD7C}"/>
            </a:ext>
          </a:extLst>
        </xdr:cNvPr>
        <xdr:cNvSpPr>
          <a:spLocks noChangeAspect="1" noChangeArrowheads="1"/>
        </xdr:cNvSpPr>
      </xdr:nvSpPr>
      <xdr:spPr bwMode="auto">
        <a:xfrm>
          <a:off x="0" y="5219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114301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F360A8EA-BBBB-465B-BA50-7898AF6BB51F}"/>
            </a:ext>
          </a:extLst>
        </xdr:cNvPr>
        <xdr:cNvSpPr>
          <a:spLocks noChangeAspect="1" noChangeArrowheads="1"/>
        </xdr:cNvSpPr>
      </xdr:nvSpPr>
      <xdr:spPr bwMode="auto">
        <a:xfrm>
          <a:off x="0" y="5219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81E6-5F0E-4F54-B977-2D1DDDDE38A1}">
  <sheetPr codeName="Planilha1">
    <outlinePr summaryBelow="0" summaryRight="0"/>
  </sheetPr>
  <dimension ref="A1:G110"/>
  <sheetViews>
    <sheetView showGridLines="0" tabSelected="1" zoomScale="120" zoomScaleNormal="120" workbookViewId="0">
      <selection activeCell="L7" sqref="L7"/>
    </sheetView>
  </sheetViews>
  <sheetFormatPr defaultColWidth="11.42578125" defaultRowHeight="15" outlineLevelRow="2"/>
  <cols>
    <col min="1" max="1" width="1.140625" style="29" customWidth="1"/>
    <col min="2" max="2" width="1.140625" style="32" customWidth="1"/>
    <col min="3" max="3" width="118.42578125" customWidth="1"/>
    <col min="4" max="4" width="17" style="1" customWidth="1"/>
    <col min="5" max="5" width="1.140625" style="10" customWidth="1"/>
    <col min="6" max="6" width="2.42578125" style="10" hidden="1" customWidth="1"/>
    <col min="7" max="7" width="1" style="10" customWidth="1"/>
  </cols>
  <sheetData>
    <row r="1" spans="1:7" ht="6" customHeight="1"/>
    <row r="2" spans="1:7" ht="6" customHeight="1">
      <c r="D2" s="69"/>
    </row>
    <row r="3" spans="1:7" ht="6" customHeight="1">
      <c r="D3" s="70"/>
    </row>
    <row r="4" spans="1:7" ht="6" customHeight="1">
      <c r="D4" s="71"/>
    </row>
    <row r="5" spans="1:7">
      <c r="C5" s="36"/>
      <c r="D5" s="72"/>
    </row>
    <row r="6" spans="1:7">
      <c r="C6" s="36"/>
      <c r="D6" s="70"/>
    </row>
    <row r="7" spans="1:7">
      <c r="C7" s="81" t="s">
        <v>101</v>
      </c>
      <c r="D7" s="73"/>
    </row>
    <row r="8" spans="1:7">
      <c r="C8" s="50">
        <f>SUM(D20,D78)</f>
        <v>274.43812166200001</v>
      </c>
      <c r="D8" s="44"/>
      <c r="E8" s="54"/>
    </row>
    <row r="9" spans="1:7">
      <c r="C9" s="50"/>
      <c r="D9" s="68" t="s">
        <v>38</v>
      </c>
      <c r="E9" s="38"/>
      <c r="F9" s="64"/>
      <c r="G9" s="64"/>
    </row>
    <row r="10" spans="1:7" s="39" customFormat="1" ht="15.75" thickBot="1">
      <c r="A10" s="37"/>
      <c r="B10" s="38"/>
      <c r="D10" s="17" t="s">
        <v>0</v>
      </c>
      <c r="E10" s="22"/>
      <c r="F10" s="22"/>
      <c r="G10" s="22"/>
    </row>
    <row r="11" spans="1:7" ht="19.5" thickBot="1">
      <c r="C11" s="4" t="s">
        <v>30</v>
      </c>
      <c r="D11" s="24">
        <f>SUM(D12,-D19)</f>
        <v>-417.70347990036134</v>
      </c>
      <c r="E11" s="12"/>
      <c r="F11" s="12"/>
      <c r="G11" s="12"/>
    </row>
    <row r="12" spans="1:7" ht="15.75" thickBot="1">
      <c r="C12" s="18" t="s">
        <v>2</v>
      </c>
      <c r="D12" s="19">
        <f>SUM(D13:D18)</f>
        <v>-18.196397584321332</v>
      </c>
      <c r="E12" s="23"/>
      <c r="F12" s="23"/>
      <c r="G12" s="23"/>
    </row>
    <row r="13" spans="1:7" ht="18" customHeight="1" outlineLevel="1" thickBot="1">
      <c r="C13" s="2" t="s">
        <v>43</v>
      </c>
      <c r="D13" s="55">
        <v>-3.0129153333333334</v>
      </c>
      <c r="E13" s="13"/>
      <c r="F13" s="30"/>
      <c r="G13" s="13"/>
    </row>
    <row r="14" spans="1:7" ht="15.75" customHeight="1" outlineLevel="1" thickBot="1">
      <c r="C14" s="2" t="s">
        <v>44</v>
      </c>
      <c r="D14" s="55">
        <v>-1.2811400000000002</v>
      </c>
      <c r="E14" s="13"/>
      <c r="F14" s="56"/>
      <c r="G14" s="13"/>
    </row>
    <row r="15" spans="1:7" ht="15.75" outlineLevel="1" thickBot="1">
      <c r="C15" s="2" t="s">
        <v>45</v>
      </c>
      <c r="D15" s="55">
        <v>-0.68497225098799996</v>
      </c>
      <c r="E15" s="13"/>
      <c r="F15" s="30"/>
      <c r="G15" s="13"/>
    </row>
    <row r="16" spans="1:7" ht="15.75" outlineLevel="1" thickBot="1">
      <c r="C16" s="2" t="s">
        <v>46</v>
      </c>
      <c r="D16" s="55">
        <v>-7.0510000000000002</v>
      </c>
      <c r="E16" s="13"/>
      <c r="F16" s="13"/>
      <c r="G16" s="13"/>
    </row>
    <row r="17" spans="3:7" ht="15.75" outlineLevel="1" thickBot="1">
      <c r="C17" s="2" t="s">
        <v>47</v>
      </c>
      <c r="D17" s="55">
        <v>-0.56637000000000004</v>
      </c>
      <c r="E17" s="13"/>
      <c r="F17" s="13"/>
      <c r="G17" s="13"/>
    </row>
    <row r="18" spans="3:7" ht="15.75" outlineLevel="1" thickBot="1">
      <c r="C18" s="8" t="s">
        <v>48</v>
      </c>
      <c r="D18" s="55">
        <v>-5.6</v>
      </c>
      <c r="E18" s="13"/>
      <c r="F18" s="30"/>
      <c r="G18" s="13"/>
    </row>
    <row r="19" spans="3:7" ht="15.75" thickBot="1">
      <c r="C19" s="18" t="s">
        <v>3</v>
      </c>
      <c r="D19" s="74">
        <f>SUM(D20,D38,D42,)</f>
        <v>399.50708231604</v>
      </c>
      <c r="E19" s="23"/>
      <c r="F19" s="23"/>
      <c r="G19" s="23"/>
    </row>
    <row r="20" spans="3:7" ht="15.75" thickBot="1">
      <c r="C20" s="31" t="s">
        <v>35</v>
      </c>
      <c r="D20" s="75">
        <f>SUM(D21:D37)</f>
        <v>269.43812166200001</v>
      </c>
      <c r="E20" s="23"/>
      <c r="F20" s="23"/>
      <c r="G20" s="23"/>
    </row>
    <row r="21" spans="3:7" ht="15.75" outlineLevel="1" thickBot="1">
      <c r="C21" s="2" t="s">
        <v>49</v>
      </c>
      <c r="D21" s="55">
        <v>5.0997959789999996</v>
      </c>
      <c r="E21" s="13"/>
      <c r="F21" s="13"/>
      <c r="G21" s="13"/>
    </row>
    <row r="22" spans="3:7" ht="15.75" outlineLevel="1" thickBot="1">
      <c r="C22" s="2" t="s">
        <v>39</v>
      </c>
      <c r="D22" s="55">
        <v>0.20456407700000001</v>
      </c>
      <c r="E22" s="13"/>
      <c r="F22" s="13"/>
      <c r="G22" s="13"/>
    </row>
    <row r="23" spans="3:7" ht="15.75" outlineLevel="1" thickBot="1">
      <c r="C23" s="2" t="s">
        <v>50</v>
      </c>
      <c r="D23" s="55">
        <v>3.037598</v>
      </c>
      <c r="E23" s="13"/>
      <c r="F23" s="13"/>
      <c r="G23" s="13"/>
    </row>
    <row r="24" spans="3:7" ht="15.75" outlineLevel="1" thickBot="1">
      <c r="C24" s="2" t="s">
        <v>51</v>
      </c>
      <c r="D24" s="55">
        <v>51.641629500000001</v>
      </c>
      <c r="E24" s="13"/>
      <c r="F24" s="13"/>
      <c r="G24" s="13"/>
    </row>
    <row r="25" spans="3:7" ht="15.75" outlineLevel="1" thickBot="1">
      <c r="C25" s="8" t="s">
        <v>52</v>
      </c>
      <c r="D25" s="76">
        <v>123.92</v>
      </c>
      <c r="E25" s="13"/>
      <c r="F25" s="13"/>
      <c r="G25" s="13"/>
    </row>
    <row r="26" spans="3:7" ht="15.75" outlineLevel="1" thickBot="1">
      <c r="C26" s="2" t="s">
        <v>53</v>
      </c>
      <c r="D26" s="55">
        <v>34</v>
      </c>
      <c r="E26" s="13"/>
      <c r="F26" s="13"/>
      <c r="G26" s="13"/>
    </row>
    <row r="27" spans="3:7" ht="15.75" outlineLevel="1" thickBot="1">
      <c r="C27" s="2" t="s">
        <v>54</v>
      </c>
      <c r="D27" s="55">
        <v>0.9</v>
      </c>
      <c r="E27" s="13"/>
      <c r="F27" s="13"/>
      <c r="G27" s="13"/>
    </row>
    <row r="28" spans="3:7" ht="15.75" outlineLevel="1" thickBot="1">
      <c r="C28" s="2" t="s">
        <v>55</v>
      </c>
      <c r="D28" s="55">
        <v>2.6</v>
      </c>
      <c r="E28" s="13"/>
      <c r="F28" s="13"/>
      <c r="G28" s="13"/>
    </row>
    <row r="29" spans="3:7" ht="15.75" outlineLevel="1" thickBot="1">
      <c r="C29" s="65" t="s">
        <v>56</v>
      </c>
      <c r="D29" s="55">
        <v>3.5663793510000001</v>
      </c>
      <c r="E29" s="13"/>
      <c r="F29" s="30"/>
      <c r="G29" s="13"/>
    </row>
    <row r="30" spans="3:7" ht="15.75" outlineLevel="1" thickBot="1">
      <c r="C30" s="8" t="s">
        <v>57</v>
      </c>
      <c r="D30" s="55">
        <v>0.5</v>
      </c>
      <c r="E30" s="13"/>
      <c r="F30" s="13"/>
      <c r="G30" s="13"/>
    </row>
    <row r="31" spans="3:7" ht="16.5" customHeight="1" outlineLevel="1" thickBot="1">
      <c r="C31" s="8" t="s">
        <v>58</v>
      </c>
      <c r="D31" s="55">
        <v>2.382405989</v>
      </c>
      <c r="E31" s="13"/>
      <c r="F31" s="30"/>
      <c r="G31" s="13"/>
    </row>
    <row r="32" spans="3:7" ht="15.75" outlineLevel="1" thickBot="1">
      <c r="C32" s="2" t="s">
        <v>59</v>
      </c>
      <c r="D32" s="55">
        <v>16</v>
      </c>
      <c r="E32" s="13"/>
      <c r="F32" s="13"/>
      <c r="G32" s="13"/>
    </row>
    <row r="33" spans="3:7" ht="15.75" outlineLevel="1" thickBot="1">
      <c r="C33" s="2" t="s">
        <v>60</v>
      </c>
      <c r="D33" s="55">
        <v>8.9870119000000006</v>
      </c>
      <c r="E33" s="13"/>
      <c r="F33" s="13"/>
      <c r="G33" s="13"/>
    </row>
    <row r="34" spans="3:7" ht="15.75" outlineLevel="1" thickBot="1">
      <c r="C34" s="2" t="s">
        <v>61</v>
      </c>
      <c r="D34" s="55">
        <v>2.048736866</v>
      </c>
      <c r="E34" s="13"/>
      <c r="F34" s="13"/>
      <c r="G34" s="13"/>
    </row>
    <row r="35" spans="3:7" ht="15.75" outlineLevel="1" thickBot="1">
      <c r="C35" s="2" t="s">
        <v>62</v>
      </c>
      <c r="D35" s="55">
        <v>2</v>
      </c>
      <c r="E35" s="13"/>
      <c r="F35" s="30"/>
      <c r="G35" s="13"/>
    </row>
    <row r="36" spans="3:7" ht="15.75" outlineLevel="1" thickBot="1">
      <c r="C36" s="2" t="s">
        <v>63</v>
      </c>
      <c r="D36" s="55">
        <v>2.5499999999999998</v>
      </c>
      <c r="E36" s="13"/>
      <c r="F36" s="13"/>
      <c r="G36" s="13"/>
    </row>
    <row r="37" spans="3:7" ht="16.5" customHeight="1" outlineLevel="1" thickBot="1">
      <c r="C37" s="8" t="s">
        <v>64</v>
      </c>
      <c r="D37" s="55">
        <v>10</v>
      </c>
      <c r="E37" s="13"/>
      <c r="F37" s="30"/>
      <c r="G37" s="13"/>
    </row>
    <row r="38" spans="3:7" ht="15.75" thickBot="1">
      <c r="C38" s="31" t="s">
        <v>42</v>
      </c>
      <c r="D38" s="75">
        <f>SUM(D39:D41)</f>
        <v>76.510700000040003</v>
      </c>
      <c r="E38" s="13"/>
      <c r="F38" s="13"/>
      <c r="G38" s="13"/>
    </row>
    <row r="39" spans="3:7" ht="15.75" outlineLevel="1" thickBot="1">
      <c r="C39" s="8" t="s">
        <v>65</v>
      </c>
      <c r="D39" s="55">
        <v>60.154600000039999</v>
      </c>
      <c r="E39" s="13"/>
      <c r="F39" s="13"/>
      <c r="G39" s="13"/>
    </row>
    <row r="40" spans="3:7" ht="15.75" outlineLevel="1" thickBot="1">
      <c r="C40" s="8" t="s">
        <v>66</v>
      </c>
      <c r="D40" s="55">
        <v>15.9</v>
      </c>
      <c r="E40" s="13"/>
    </row>
    <row r="41" spans="3:7" ht="15.75" outlineLevel="1" thickBot="1">
      <c r="C41" s="8" t="s">
        <v>67</v>
      </c>
      <c r="D41" s="55">
        <v>0.45610000000000001</v>
      </c>
      <c r="E41" s="13"/>
      <c r="F41" s="30"/>
      <c r="G41" s="13"/>
    </row>
    <row r="42" spans="3:7" ht="15.75" thickBot="1">
      <c r="C42" s="31" t="s">
        <v>41</v>
      </c>
      <c r="D42" s="75">
        <f>SUM(D43:D46)</f>
        <v>53.558260654000001</v>
      </c>
      <c r="E42" s="13"/>
      <c r="F42" s="13"/>
      <c r="G42" s="13"/>
    </row>
    <row r="43" spans="3:7" ht="15.75" outlineLevel="1" thickBot="1">
      <c r="C43" s="8" t="s">
        <v>25</v>
      </c>
      <c r="D43" s="77">
        <v>4.5</v>
      </c>
      <c r="E43" s="13"/>
      <c r="F43" s="13"/>
      <c r="G43" s="13"/>
    </row>
    <row r="44" spans="3:7" ht="15.75" outlineLevel="1" thickBot="1">
      <c r="C44" s="8" t="s">
        <v>68</v>
      </c>
      <c r="D44" s="78">
        <v>28.72</v>
      </c>
      <c r="E44" s="13"/>
      <c r="F44" s="30"/>
      <c r="G44" s="13"/>
    </row>
    <row r="45" spans="3:7" ht="15.75" outlineLevel="1" thickBot="1">
      <c r="C45" s="8" t="s">
        <v>34</v>
      </c>
      <c r="D45" s="78">
        <v>0.33826065399999999</v>
      </c>
      <c r="E45" s="13"/>
      <c r="F45" s="30"/>
      <c r="G45" s="13"/>
    </row>
    <row r="46" spans="3:7" outlineLevel="1">
      <c r="C46" s="8" t="s">
        <v>40</v>
      </c>
      <c r="D46" s="78">
        <v>20</v>
      </c>
      <c r="E46" s="13"/>
      <c r="F46" s="30"/>
      <c r="G46" s="13"/>
    </row>
    <row r="47" spans="3:7">
      <c r="C47" s="58" t="s">
        <v>33</v>
      </c>
      <c r="D47" s="52"/>
      <c r="E47" s="12"/>
      <c r="F47" s="12"/>
      <c r="G47" s="12"/>
    </row>
    <row r="48" spans="3:7">
      <c r="D48" s="52"/>
      <c r="E48" s="12"/>
      <c r="F48" s="12"/>
      <c r="G48" s="12"/>
    </row>
    <row r="49" spans="3:7" outlineLevel="1">
      <c r="C49" s="40"/>
      <c r="D49" s="40"/>
      <c r="E49" s="13"/>
      <c r="F49" s="13"/>
      <c r="G49" s="13"/>
    </row>
    <row r="50" spans="3:7" ht="15.75" thickBot="1">
      <c r="D50" s="42" t="s">
        <v>0</v>
      </c>
      <c r="E50" s="22"/>
      <c r="F50" s="22"/>
      <c r="G50" s="22"/>
    </row>
    <row r="51" spans="3:7" ht="19.5" thickBot="1">
      <c r="C51" s="4" t="s">
        <v>13</v>
      </c>
      <c r="D51" s="24">
        <f>SUM(D52,D63,D69,D77,D93)</f>
        <v>3264.2129999999997</v>
      </c>
      <c r="E51" s="12"/>
      <c r="F51" s="12"/>
      <c r="G51" s="12"/>
    </row>
    <row r="52" spans="3:7" ht="15.75" thickBot="1">
      <c r="C52" s="31" t="s">
        <v>4</v>
      </c>
      <c r="D52" s="20">
        <f>SUM(D53:D58)</f>
        <v>163.65600000000001</v>
      </c>
      <c r="E52" s="23"/>
      <c r="F52" s="23"/>
      <c r="G52" s="23"/>
    </row>
    <row r="53" spans="3:7" ht="15.75" outlineLevel="1" thickBot="1">
      <c r="C53" s="2" t="s">
        <v>69</v>
      </c>
      <c r="D53" s="6">
        <v>74.356000000000009</v>
      </c>
      <c r="E53" s="13"/>
      <c r="F53" s="13"/>
      <c r="G53" s="13"/>
    </row>
    <row r="54" spans="3:7" ht="15.75" outlineLevel="1" thickBot="1">
      <c r="C54" s="2" t="s">
        <v>70</v>
      </c>
      <c r="D54" s="6">
        <v>22.2</v>
      </c>
      <c r="E54" s="13"/>
      <c r="F54" s="13"/>
      <c r="G54" s="13"/>
    </row>
    <row r="55" spans="3:7" ht="15.75" outlineLevel="1" thickBot="1">
      <c r="C55" s="2" t="s">
        <v>71</v>
      </c>
      <c r="D55" s="6">
        <v>10</v>
      </c>
      <c r="E55" s="14"/>
      <c r="F55" s="13"/>
      <c r="G55" s="13"/>
    </row>
    <row r="56" spans="3:7" ht="15.75" outlineLevel="1" thickBot="1">
      <c r="C56" s="2" t="s">
        <v>72</v>
      </c>
      <c r="D56" s="6">
        <v>3.4</v>
      </c>
      <c r="E56" s="14"/>
      <c r="F56" s="13"/>
      <c r="G56" s="13"/>
    </row>
    <row r="57" spans="3:7" ht="15.75" outlineLevel="1" thickBot="1">
      <c r="C57" s="2" t="s">
        <v>73</v>
      </c>
      <c r="D57" s="55">
        <v>0</v>
      </c>
      <c r="E57" s="13"/>
      <c r="F57" s="30"/>
      <c r="G57" s="13"/>
    </row>
    <row r="58" spans="3:7" ht="15.75" outlineLevel="1" thickBot="1">
      <c r="C58" s="2" t="s">
        <v>5</v>
      </c>
      <c r="D58" s="6">
        <f>SUM(D59:D60)</f>
        <v>53.7</v>
      </c>
      <c r="E58" s="13"/>
      <c r="F58" s="13"/>
      <c r="G58" s="13"/>
    </row>
    <row r="59" spans="3:7" ht="15.75" outlineLevel="2" thickBot="1">
      <c r="C59" s="11" t="s">
        <v>74</v>
      </c>
      <c r="D59" s="5">
        <v>47.2</v>
      </c>
      <c r="E59" s="13"/>
      <c r="F59" s="13"/>
      <c r="G59" s="13"/>
    </row>
    <row r="60" spans="3:7" ht="15.75" outlineLevel="2" thickBot="1">
      <c r="C60" s="9" t="s">
        <v>75</v>
      </c>
      <c r="D60" s="5">
        <v>6.5</v>
      </c>
      <c r="E60" s="13"/>
      <c r="F60" s="13"/>
      <c r="G60" s="13"/>
    </row>
    <row r="61" spans="3:7" ht="15.75" outlineLevel="1" thickBot="1">
      <c r="C61" t="s">
        <v>23</v>
      </c>
      <c r="D61" s="42" t="s">
        <v>0</v>
      </c>
      <c r="E61" s="22"/>
      <c r="F61" s="22"/>
      <c r="G61" s="22"/>
    </row>
    <row r="62" spans="3:7" ht="19.5" outlineLevel="1" thickBot="1">
      <c r="C62" s="4" t="s">
        <v>13</v>
      </c>
      <c r="D62" s="24">
        <v>3264.2129999999997</v>
      </c>
      <c r="E62" s="12"/>
      <c r="F62" s="12"/>
      <c r="G62" s="12"/>
    </row>
    <row r="63" spans="3:7" ht="15.75" thickBot="1">
      <c r="C63" s="31" t="s">
        <v>14</v>
      </c>
      <c r="D63" s="20">
        <f>SUM(D64:D66)</f>
        <v>68.400000000000006</v>
      </c>
      <c r="E63" s="23"/>
      <c r="F63" s="23"/>
      <c r="G63" s="23"/>
    </row>
    <row r="64" spans="3:7" ht="15.75" outlineLevel="1" thickBot="1">
      <c r="C64" s="2" t="s">
        <v>76</v>
      </c>
      <c r="D64" s="6">
        <v>36.200000000000003</v>
      </c>
      <c r="E64" s="13"/>
      <c r="F64" s="13"/>
      <c r="G64" s="13"/>
    </row>
    <row r="65" spans="3:7" ht="15.75" outlineLevel="1" thickBot="1">
      <c r="C65" s="2" t="s">
        <v>77</v>
      </c>
      <c r="D65" s="6">
        <v>2.2000000000000002</v>
      </c>
      <c r="E65" s="13"/>
      <c r="F65" s="13"/>
      <c r="G65" s="13"/>
    </row>
    <row r="66" spans="3:7" ht="15.75" outlineLevel="1" thickBot="1">
      <c r="C66" s="2" t="s">
        <v>78</v>
      </c>
      <c r="D66" s="6">
        <v>30</v>
      </c>
      <c r="E66" s="13"/>
      <c r="F66" s="13"/>
      <c r="G66" s="13"/>
    </row>
    <row r="67" spans="3:7" ht="15.75" outlineLevel="1" thickBot="1">
      <c r="C67" s="34" t="s">
        <v>23</v>
      </c>
      <c r="D67" s="42" t="s">
        <v>0</v>
      </c>
      <c r="E67" s="22"/>
      <c r="F67" s="22"/>
      <c r="G67" s="22"/>
    </row>
    <row r="68" spans="3:7" ht="19.5" outlineLevel="1" thickBot="1">
      <c r="C68" s="35" t="s">
        <v>13</v>
      </c>
      <c r="D68" s="24">
        <f>$D$62</f>
        <v>3264.2129999999997</v>
      </c>
      <c r="E68" s="12"/>
      <c r="F68" s="12"/>
      <c r="G68" s="12"/>
    </row>
    <row r="69" spans="3:7" ht="15.75" thickBot="1">
      <c r="C69" s="31" t="s">
        <v>7</v>
      </c>
      <c r="D69" s="20">
        <f>SUM(D70:D74)</f>
        <v>83.957000000000008</v>
      </c>
      <c r="E69" s="23"/>
      <c r="F69" s="23"/>
      <c r="G69" s="23"/>
    </row>
    <row r="70" spans="3:7" ht="15.75" outlineLevel="1" thickBot="1">
      <c r="C70" s="2" t="s">
        <v>79</v>
      </c>
      <c r="D70" s="55">
        <v>35.340000000000003</v>
      </c>
      <c r="E70" s="13"/>
      <c r="F70" s="30"/>
      <c r="G70" s="13"/>
    </row>
    <row r="71" spans="3:7" ht="15.75" outlineLevel="1" thickBot="1">
      <c r="C71" s="2" t="s">
        <v>80</v>
      </c>
      <c r="D71" s="55">
        <v>13.98</v>
      </c>
      <c r="E71" s="13"/>
      <c r="F71" s="30"/>
      <c r="G71" s="13"/>
    </row>
    <row r="72" spans="3:7" ht="15.75" outlineLevel="1" thickBot="1">
      <c r="C72" s="2" t="s">
        <v>81</v>
      </c>
      <c r="D72" s="55">
        <v>10.73</v>
      </c>
      <c r="E72" s="13"/>
      <c r="F72" s="30"/>
      <c r="G72" s="13"/>
    </row>
    <row r="73" spans="3:7" ht="15.75" outlineLevel="1" thickBot="1">
      <c r="C73" s="2" t="s">
        <v>82</v>
      </c>
      <c r="D73" s="55">
        <v>20</v>
      </c>
      <c r="E73" s="13"/>
      <c r="F73" s="13"/>
      <c r="G73" s="13"/>
    </row>
    <row r="74" spans="3:7" ht="15.75" outlineLevel="1" thickBot="1">
      <c r="C74" s="2" t="s">
        <v>83</v>
      </c>
      <c r="D74" s="55">
        <v>3.907</v>
      </c>
      <c r="E74" s="13"/>
      <c r="F74" s="13"/>
      <c r="G74" s="13"/>
    </row>
    <row r="75" spans="3:7" ht="15.75" outlineLevel="1" thickBot="1">
      <c r="C75" s="34" t="s">
        <v>23</v>
      </c>
      <c r="D75" s="42" t="s">
        <v>0</v>
      </c>
      <c r="E75" s="22"/>
      <c r="F75" s="22"/>
      <c r="G75" s="22"/>
    </row>
    <row r="76" spans="3:7" ht="19.5" outlineLevel="1" thickBot="1">
      <c r="C76" s="35" t="s">
        <v>13</v>
      </c>
      <c r="D76" s="24">
        <f>$D$62</f>
        <v>3264.2129999999997</v>
      </c>
      <c r="E76" s="12"/>
      <c r="F76" s="12"/>
      <c r="G76" s="12"/>
    </row>
    <row r="77" spans="3:7" ht="15.75" thickBot="1">
      <c r="C77" s="31" t="s">
        <v>8</v>
      </c>
      <c r="D77" s="20">
        <f>SUM(D78:D89)</f>
        <v>232</v>
      </c>
      <c r="E77" s="23"/>
      <c r="F77" s="23"/>
      <c r="G77" s="23"/>
    </row>
    <row r="78" spans="3:7" ht="15.75" outlineLevel="1" thickBot="1">
      <c r="C78" s="27" t="s">
        <v>84</v>
      </c>
      <c r="D78" s="80">
        <v>5</v>
      </c>
      <c r="E78" s="13"/>
      <c r="F78" s="41"/>
      <c r="G78" s="43"/>
    </row>
    <row r="79" spans="3:7" ht="15.75" outlineLevel="1" thickBot="1">
      <c r="C79" s="2" t="s">
        <v>28</v>
      </c>
      <c r="D79" s="6">
        <v>30</v>
      </c>
      <c r="E79" s="13"/>
      <c r="F79" s="13"/>
      <c r="G79" s="13"/>
    </row>
    <row r="80" spans="3:7" ht="15.75" outlineLevel="1" thickBot="1">
      <c r="C80" s="2" t="s">
        <v>6</v>
      </c>
      <c r="D80" s="6">
        <v>5</v>
      </c>
      <c r="E80" s="13"/>
      <c r="F80" s="13"/>
      <c r="G80" s="13"/>
    </row>
    <row r="81" spans="3:7" ht="15.75" outlineLevel="1" thickBot="1">
      <c r="C81" s="2" t="s">
        <v>27</v>
      </c>
      <c r="D81" s="6">
        <v>2</v>
      </c>
      <c r="E81" s="13"/>
      <c r="F81" s="13"/>
      <c r="G81" s="13"/>
    </row>
    <row r="82" spans="3:7" ht="15.75" outlineLevel="1" thickBot="1">
      <c r="C82" s="2" t="s">
        <v>85</v>
      </c>
      <c r="D82" s="6">
        <v>5</v>
      </c>
      <c r="E82" s="13"/>
      <c r="F82" s="13"/>
      <c r="G82" s="13"/>
    </row>
    <row r="83" spans="3:7" ht="15.75" outlineLevel="1" thickBot="1">
      <c r="C83" s="2" t="s">
        <v>86</v>
      </c>
      <c r="D83" s="6">
        <v>25</v>
      </c>
      <c r="E83" s="13"/>
      <c r="F83" s="13"/>
      <c r="G83" s="13"/>
    </row>
    <row r="84" spans="3:7" ht="15.75" outlineLevel="1" thickBot="1">
      <c r="C84" s="2" t="s">
        <v>15</v>
      </c>
      <c r="D84" s="6">
        <v>43</v>
      </c>
      <c r="E84" s="13"/>
      <c r="F84" s="13"/>
      <c r="G84" s="13"/>
    </row>
    <row r="85" spans="3:7" ht="15.75" outlineLevel="1" thickBot="1">
      <c r="C85" s="2" t="s">
        <v>9</v>
      </c>
      <c r="D85" s="6">
        <v>60</v>
      </c>
      <c r="E85" s="13"/>
      <c r="F85" s="13"/>
      <c r="G85" s="13"/>
    </row>
    <row r="86" spans="3:7" ht="15.75" outlineLevel="1" thickBot="1">
      <c r="C86" s="2" t="s">
        <v>16</v>
      </c>
      <c r="D86" s="6">
        <v>40</v>
      </c>
      <c r="E86" s="13"/>
      <c r="F86" s="13"/>
      <c r="G86" s="13"/>
    </row>
    <row r="87" spans="3:7" ht="15.75" outlineLevel="1" thickBot="1">
      <c r="C87" s="2" t="s">
        <v>22</v>
      </c>
      <c r="D87" s="6">
        <v>6</v>
      </c>
      <c r="E87" s="13"/>
      <c r="F87" s="13"/>
      <c r="G87" s="13"/>
    </row>
    <row r="88" spans="3:7" ht="15.75" outlineLevel="1" thickBot="1">
      <c r="C88" s="2" t="s">
        <v>17</v>
      </c>
      <c r="D88" s="6">
        <v>5</v>
      </c>
      <c r="E88" s="13"/>
      <c r="F88" s="13"/>
      <c r="G88" s="13"/>
    </row>
    <row r="89" spans="3:7" ht="16.5" customHeight="1" outlineLevel="1" thickBot="1">
      <c r="C89" s="2" t="s">
        <v>87</v>
      </c>
      <c r="D89" s="6">
        <v>6</v>
      </c>
      <c r="E89" s="13"/>
      <c r="F89" s="13"/>
      <c r="G89" s="13"/>
    </row>
    <row r="90" spans="3:7" ht="16.5" customHeight="1" outlineLevel="1">
      <c r="C90" s="58" t="s">
        <v>32</v>
      </c>
      <c r="D90" s="42"/>
      <c r="E90" s="13"/>
      <c r="F90" s="13"/>
      <c r="G90" s="13"/>
    </row>
    <row r="91" spans="3:7" ht="15.75" outlineLevel="1" thickBot="1">
      <c r="C91" s="34" t="s">
        <v>23</v>
      </c>
      <c r="D91" s="42" t="s">
        <v>0</v>
      </c>
      <c r="E91" s="22"/>
      <c r="F91" s="22"/>
      <c r="G91" s="22"/>
    </row>
    <row r="92" spans="3:7" ht="16.5" customHeight="1" outlineLevel="1" thickBot="1">
      <c r="C92" s="35" t="s">
        <v>13</v>
      </c>
      <c r="D92" s="24">
        <f>$D$62</f>
        <v>3264.2129999999997</v>
      </c>
      <c r="E92" s="12"/>
      <c r="F92" s="12"/>
      <c r="G92" s="12"/>
    </row>
    <row r="93" spans="3:7" ht="15.75" thickBot="1">
      <c r="C93" s="31" t="s">
        <v>10</v>
      </c>
      <c r="D93" s="20">
        <f>SUM(D94,D102,D106)</f>
        <v>2716.2</v>
      </c>
      <c r="E93" s="23"/>
      <c r="F93" s="23"/>
      <c r="G93" s="23"/>
    </row>
    <row r="94" spans="3:7" ht="15.75" outlineLevel="1" thickBot="1">
      <c r="C94" s="7" t="s">
        <v>11</v>
      </c>
      <c r="D94" s="55">
        <f>SUM(D95:D101)</f>
        <v>1218.2</v>
      </c>
      <c r="E94" s="13"/>
      <c r="F94" s="13"/>
      <c r="G94" s="13"/>
    </row>
    <row r="95" spans="3:7" ht="17.25" customHeight="1" outlineLevel="2" thickBot="1">
      <c r="C95" s="9" t="s">
        <v>88</v>
      </c>
      <c r="D95" s="79">
        <v>135</v>
      </c>
      <c r="E95" s="13"/>
      <c r="F95" s="13"/>
      <c r="G95" s="13"/>
    </row>
    <row r="96" spans="3:7" ht="15.75" outlineLevel="2" thickBot="1">
      <c r="C96" s="9" t="s">
        <v>89</v>
      </c>
      <c r="D96" s="79">
        <v>70</v>
      </c>
      <c r="E96" s="13"/>
      <c r="F96" s="13"/>
      <c r="G96" s="13"/>
    </row>
    <row r="97" spans="1:7" ht="15.75" outlineLevel="2" thickBot="1">
      <c r="C97" s="9" t="s">
        <v>90</v>
      </c>
      <c r="D97" s="79">
        <v>2.2000000000000002</v>
      </c>
      <c r="E97" s="13"/>
      <c r="F97" s="13"/>
      <c r="G97" s="13"/>
    </row>
    <row r="98" spans="1:7" ht="15.75" outlineLevel="2" thickBot="1">
      <c r="C98" s="9" t="s">
        <v>91</v>
      </c>
      <c r="D98" s="79">
        <v>670</v>
      </c>
      <c r="E98" s="13"/>
      <c r="F98" s="13"/>
      <c r="G98" s="13"/>
    </row>
    <row r="99" spans="1:7" ht="15.75" outlineLevel="2" thickBot="1">
      <c r="C99" s="9" t="s">
        <v>92</v>
      </c>
      <c r="D99" s="79">
        <v>50</v>
      </c>
      <c r="E99" s="13"/>
      <c r="F99" s="13"/>
      <c r="G99" s="13"/>
    </row>
    <row r="100" spans="1:7" ht="15.75" outlineLevel="2" thickBot="1">
      <c r="C100" s="9" t="s">
        <v>93</v>
      </c>
      <c r="D100" s="79">
        <v>200</v>
      </c>
      <c r="E100" s="13"/>
      <c r="F100" s="13"/>
      <c r="G100" s="13"/>
    </row>
    <row r="101" spans="1:7" ht="15.75" outlineLevel="2" thickBot="1">
      <c r="C101" s="9" t="s">
        <v>94</v>
      </c>
      <c r="D101" s="79">
        <v>91</v>
      </c>
      <c r="E101" s="13"/>
      <c r="F101" s="13"/>
      <c r="G101" s="13"/>
    </row>
    <row r="102" spans="1:7" ht="15.75" outlineLevel="1" thickBot="1">
      <c r="C102" s="33" t="s">
        <v>29</v>
      </c>
      <c r="D102" s="55">
        <f>SUM(D103:D105)</f>
        <v>1192</v>
      </c>
      <c r="E102" s="13"/>
      <c r="F102" s="13"/>
      <c r="G102" s="13"/>
    </row>
    <row r="103" spans="1:7" ht="15.75" outlineLevel="2" thickBot="1">
      <c r="C103" s="15" t="s">
        <v>95</v>
      </c>
      <c r="D103" s="79">
        <v>520</v>
      </c>
      <c r="E103" s="13"/>
      <c r="F103" s="13"/>
      <c r="G103" s="13"/>
    </row>
    <row r="104" spans="1:7" ht="15.75" outlineLevel="2" thickBot="1">
      <c r="C104" s="9" t="s">
        <v>96</v>
      </c>
      <c r="D104" s="79">
        <v>637</v>
      </c>
      <c r="E104" s="13"/>
      <c r="F104" s="13"/>
      <c r="G104" s="13"/>
    </row>
    <row r="105" spans="1:7" ht="15.75" outlineLevel="2" thickBot="1">
      <c r="C105" s="9" t="s">
        <v>97</v>
      </c>
      <c r="D105" s="79">
        <v>35</v>
      </c>
      <c r="E105" s="13"/>
      <c r="F105" s="41"/>
      <c r="G105" s="13"/>
    </row>
    <row r="106" spans="1:7" ht="15.75" outlineLevel="1" thickBot="1">
      <c r="C106" s="7" t="s">
        <v>12</v>
      </c>
      <c r="D106" s="55">
        <f>SUM(D107:D108)</f>
        <v>306</v>
      </c>
      <c r="E106" s="13"/>
      <c r="F106" s="13"/>
      <c r="G106" s="13"/>
    </row>
    <row r="107" spans="1:7" ht="15.75" outlineLevel="2" thickBot="1">
      <c r="C107" s="11" t="s">
        <v>98</v>
      </c>
      <c r="D107" s="79">
        <v>300</v>
      </c>
      <c r="E107" s="13"/>
      <c r="F107" s="13"/>
      <c r="G107" s="13"/>
    </row>
    <row r="108" spans="1:7" ht="15.75" outlineLevel="2" thickBot="1">
      <c r="C108" s="9" t="s">
        <v>99</v>
      </c>
      <c r="D108" s="79">
        <v>6</v>
      </c>
      <c r="E108" s="13"/>
      <c r="F108" s="13"/>
      <c r="G108" s="13"/>
    </row>
    <row r="109" spans="1:7" s="48" customFormat="1">
      <c r="A109" s="45"/>
      <c r="B109" s="46"/>
      <c r="C109" s="57" t="s">
        <v>26</v>
      </c>
      <c r="D109" s="53"/>
      <c r="E109" s="47"/>
      <c r="F109" s="47"/>
      <c r="G109" s="47"/>
    </row>
    <row r="110" spans="1:7" s="48" customFormat="1">
      <c r="A110" s="45"/>
      <c r="B110" s="46"/>
      <c r="C110" s="58" t="s">
        <v>31</v>
      </c>
      <c r="D110" s="51"/>
      <c r="E110" s="49"/>
      <c r="F110" s="49"/>
      <c r="G110" s="49"/>
    </row>
  </sheetData>
  <pageMargins left="0.51180555555555596" right="0.51180555555555596" top="0.78680555555555598" bottom="0.78680555555555598" header="0.31458333333333299" footer="0.314583333333332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CC2F-0CE1-4E34-B92D-DC97637ACE76}">
  <sheetPr codeName="Planilha10"/>
  <dimension ref="A1:C9"/>
  <sheetViews>
    <sheetView showGridLines="0" zoomScale="150" zoomScaleNormal="150" workbookViewId="0">
      <selection activeCell="D9" sqref="D9"/>
    </sheetView>
  </sheetViews>
  <sheetFormatPr defaultColWidth="9" defaultRowHeight="15"/>
  <cols>
    <col min="1" max="1" width="75.140625" customWidth="1"/>
  </cols>
  <sheetData>
    <row r="1" spans="1:3" ht="15.75" thickBot="1">
      <c r="B1" s="21" t="s">
        <v>0</v>
      </c>
      <c r="C1" s="21" t="s">
        <v>1</v>
      </c>
    </row>
    <row r="2" spans="1:3" ht="15.75" thickBot="1">
      <c r="A2" s="59" t="s">
        <v>20</v>
      </c>
      <c r="B2" s="6">
        <v>124.1</v>
      </c>
      <c r="C2" s="61">
        <v>1.7344907235771232E-2</v>
      </c>
    </row>
    <row r="3" spans="1:3" ht="15.75" thickBot="1">
      <c r="A3" s="67" t="s">
        <v>37</v>
      </c>
      <c r="B3" s="6">
        <v>416.43385279425001</v>
      </c>
      <c r="C3" s="61">
        <v>5.8203114798961154E-2</v>
      </c>
    </row>
    <row r="4" spans="1:3" ht="14.25" hidden="1" customHeight="1" thickBot="1">
      <c r="A4" s="60" t="s">
        <v>100</v>
      </c>
      <c r="B4" s="55">
        <v>0</v>
      </c>
      <c r="C4" s="61">
        <v>0</v>
      </c>
    </row>
    <row r="5" spans="1:3" ht="15.75" thickBot="1">
      <c r="A5" s="66" t="s">
        <v>36</v>
      </c>
      <c r="B5" s="6">
        <v>135.21286065404001</v>
      </c>
      <c r="C5" s="61">
        <v>1.8898102539303675E-2</v>
      </c>
    </row>
    <row r="6" spans="1:3" ht="15.75" thickBot="1">
      <c r="A6" s="16" t="s">
        <v>21</v>
      </c>
      <c r="B6" s="3">
        <f>SUM(B2:B5)</f>
        <v>675.74671344829005</v>
      </c>
      <c r="C6" s="62">
        <v>9.4446124574036061E-2</v>
      </c>
    </row>
    <row r="7" spans="1:3" ht="15.75" thickBot="1">
      <c r="A7" s="28" t="s">
        <v>24</v>
      </c>
      <c r="B7" s="3">
        <v>2.3643160989999998</v>
      </c>
      <c r="C7" s="62">
        <v>3.3044998721350129E-4</v>
      </c>
    </row>
    <row r="8" spans="1:3" ht="15.75" thickBot="1">
      <c r="A8" s="16" t="s">
        <v>19</v>
      </c>
      <c r="B8" s="3">
        <v>30.6</v>
      </c>
      <c r="C8" s="62">
        <v>4.2768264416970167E-3</v>
      </c>
    </row>
    <row r="9" spans="1:3">
      <c r="A9" s="25" t="s">
        <v>18</v>
      </c>
      <c r="B9" s="26">
        <f>SUM(B6:B8)</f>
        <v>708.71102954729008</v>
      </c>
      <c r="C9" s="63">
        <v>9.9053401002946587E-2</v>
      </c>
    </row>
  </sheetData>
  <pageMargins left="0.51180555555555596" right="0.51180555555555596" top="0.78680555555555598" bottom="0.78680555555555598" header="0.31458333333333299" footer="0.31458333333333299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8B3E741-8398-4479-8549-455583A601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Impactos Apresentação</vt:lpstr>
      <vt:lpstr>Resumo Primário 2bi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2020-03-19T19:33:00Z</dcterms:created>
  <dcterms:modified xsi:type="dcterms:W3CDTF">2020-06-01T17:05:32Z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1033-10.2.0.7636</vt:lpwstr>
  </property>
</Properties>
</file>