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15A47ED2-F1A0-4827-8B31-936C441BB9E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SUMO" sheetId="2" r:id="rId1"/>
    <sheet name="Gráf_Investimentos Realizados" sheetId="8" r:id="rId2"/>
    <sheet name="REC RECEB DA UNIÃO SUB + AFAC" sheetId="6" r:id="rId3"/>
    <sheet name="Base_Execução OI 2021" sheetId="7" r:id="rId4"/>
    <sheet name="PARTICIPAÇÃO NO PIB POR SETOR" sheetId="4" r:id="rId5"/>
    <sheet name="REC REC UNIÃO SUB + AFAC BASE" sheetId="5" r:id="rId6"/>
    <sheet name="PIB" sheetId="3" r:id="rId7"/>
    <sheet name="SETOR" sheetId="1" r:id="rId8"/>
  </sheets>
  <calcPr calcId="191028"/>
  <pivotCaches>
    <pivotCache cacheId="0" r:id="rId9"/>
    <pivotCache cacheId="1" r:id="rId10"/>
    <pivotCache cacheId="2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8" l="1"/>
  <c r="D7" i="8"/>
  <c r="C4" i="8"/>
  <c r="C5" i="8"/>
  <c r="C6" i="8"/>
  <c r="H74" i="7"/>
  <c r="G74" i="7"/>
  <c r="B1" i="2"/>
  <c r="C6" i="6"/>
  <c r="C7" i="6"/>
  <c r="C8" i="6"/>
  <c r="C9" i="6"/>
  <c r="C10" i="6"/>
  <c r="C11" i="6"/>
  <c r="C5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2" i="5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2" i="3"/>
  <c r="H48" i="3"/>
  <c r="H46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B3" i="2"/>
  <c r="B2" i="2"/>
  <c r="I74" i="7" l="1"/>
</calcChain>
</file>

<file path=xl/sharedStrings.xml><?xml version="1.0" encoding="utf-8"?>
<sst xmlns="http://schemas.openxmlformats.org/spreadsheetml/2006/main" count="776" uniqueCount="164">
  <si>
    <t>DIVIDENDOS E JCP PAGOS À UNIÃO / DIVIDENDOS E JCP TOTAIS</t>
  </si>
  <si>
    <t>DIVIDENDOS E JCP PAGOS R$ MIL</t>
  </si>
  <si>
    <t>DIVIDENDOS E JCP PAGOS À UNIÃO R$ MIL</t>
  </si>
  <si>
    <t>RECURSOS RECEBIDOS DA UNIÃO</t>
  </si>
  <si>
    <t>PARTICIPAÇÃO NO PIB</t>
  </si>
  <si>
    <t>SETOR</t>
  </si>
  <si>
    <t>Abastecimento Alimentar</t>
  </si>
  <si>
    <t>Financeiro</t>
  </si>
  <si>
    <t>Indústria</t>
  </si>
  <si>
    <t>Infraestrutura e Transporte</t>
  </si>
  <si>
    <t>Pesquisa e Gestão de Projetos e Contratos</t>
  </si>
  <si>
    <t>Petróleo, Gás e Energia Elétrica</t>
  </si>
  <si>
    <t>Saúde</t>
  </si>
  <si>
    <t>Tecnologia da Informação e Comunicação</t>
  </si>
  <si>
    <t>Total Geral</t>
  </si>
  <si>
    <t>Valor em R$ mil</t>
  </si>
  <si>
    <t>%</t>
  </si>
  <si>
    <t>Setor</t>
  </si>
  <si>
    <t>Investimentos Realizados</t>
  </si>
  <si>
    <t>Percentual</t>
  </si>
  <si>
    <t>Demais</t>
  </si>
  <si>
    <t>Exercício</t>
  </si>
  <si>
    <t>Conta RAEEF</t>
  </si>
  <si>
    <t>(Tudo)</t>
  </si>
  <si>
    <t>Rótulos de Linha</t>
  </si>
  <si>
    <t>Soma de Valor em R$ mil</t>
  </si>
  <si>
    <t>exercicio</t>
  </si>
  <si>
    <t>NomeGrupo</t>
  </si>
  <si>
    <t>cod_orgao_unidade</t>
  </si>
  <si>
    <t>abreviatura</t>
  </si>
  <si>
    <t>id_setor_economia</t>
  </si>
  <si>
    <t>nome_setor_economia</t>
  </si>
  <si>
    <t xml:space="preserve"> ValorLeiCred </t>
  </si>
  <si>
    <t xml:space="preserve"> Val_Exec_DEZ </t>
  </si>
  <si>
    <t>RAEEF</t>
  </si>
  <si>
    <t>GRUPO BANCO DO BRASIL</t>
  </si>
  <si>
    <t> </t>
  </si>
  <si>
    <t>BB</t>
  </si>
  <si>
    <t>Setor Financeiro</t>
  </si>
  <si>
    <t>GRUPO CAIXA ECONÔMICA FEDERAL</t>
  </si>
  <si>
    <t>CAIXA</t>
  </si>
  <si>
    <t>GRUPO BANCO NACIONAL DE DESENV. ECONÔMICO E SOCIAL</t>
  </si>
  <si>
    <t>BNDES</t>
  </si>
  <si>
    <t>GRUPO DAS INDEPENDENTES - BANCOS</t>
  </si>
  <si>
    <t>FINEP</t>
  </si>
  <si>
    <t>BANCO DA AMAZÔNIA</t>
  </si>
  <si>
    <t>BNB</t>
  </si>
  <si>
    <t>GRUPO ELETROBRÁS</t>
  </si>
  <si>
    <t>ELETRONUCLEAR</t>
  </si>
  <si>
    <t>Energia Elétrica</t>
  </si>
  <si>
    <t>ELETROBRAS</t>
  </si>
  <si>
    <t>ELETRONORTE</t>
  </si>
  <si>
    <t>CHESF</t>
  </si>
  <si>
    <t>FURNAS</t>
  </si>
  <si>
    <t>ELETROPAR</t>
  </si>
  <si>
    <t>CGT ELETROSUL</t>
  </si>
  <si>
    <t>TSBE</t>
  </si>
  <si>
    <t xml:space="preserve">                             -  </t>
  </si>
  <si>
    <t>TSLE</t>
  </si>
  <si>
    <t>AmGT</t>
  </si>
  <si>
    <t>BRASIL VENTOS</t>
  </si>
  <si>
    <t>TGO</t>
  </si>
  <si>
    <t>VENTOS DE ANGELIM</t>
  </si>
  <si>
    <t>EDV V</t>
  </si>
  <si>
    <t>EDV VI</t>
  </si>
  <si>
    <t>EDV VII</t>
  </si>
  <si>
    <t>EDV VIII</t>
  </si>
  <si>
    <t>EDV IX</t>
  </si>
  <si>
    <t>FOTE</t>
  </si>
  <si>
    <t>EÓLICA HERMENEGILDO I</t>
  </si>
  <si>
    <t>Energia</t>
  </si>
  <si>
    <t>EÓLICA HERMENEGILDO II</t>
  </si>
  <si>
    <t>EÓLICA HERMENEGILDO III</t>
  </si>
  <si>
    <t>EÓLICA CHUÍ IX</t>
  </si>
  <si>
    <t>IBER</t>
  </si>
  <si>
    <t>GRUPO PETROBRAS</t>
  </si>
  <si>
    <t>PETROBRAS</t>
  </si>
  <si>
    <t>Petróleo e Derivados</t>
  </si>
  <si>
    <t>TBG</t>
  </si>
  <si>
    <t>TRANSPETRO</t>
  </si>
  <si>
    <t>PB-LOG</t>
  </si>
  <si>
    <t>PNBV</t>
  </si>
  <si>
    <t>Comércio e Serviços</t>
  </si>
  <si>
    <t>PIB BV</t>
  </si>
  <si>
    <t>LIQUIGÁS</t>
  </si>
  <si>
    <t>PBIO</t>
  </si>
  <si>
    <t>MANGUE SECO 2</t>
  </si>
  <si>
    <t>GASBRASILIANO</t>
  </si>
  <si>
    <t>TI B.V.</t>
  </si>
  <si>
    <t>Transbel</t>
  </si>
  <si>
    <t>MATARIPE</t>
  </si>
  <si>
    <t>GRUPO DAS INDEPENDENTES - SPE</t>
  </si>
  <si>
    <t>CEASAMINAS</t>
  </si>
  <si>
    <t>Abastecimento</t>
  </si>
  <si>
    <t>SERPRO</t>
  </si>
  <si>
    <t>CMB</t>
  </si>
  <si>
    <t>Indústria de Transformação</t>
  </si>
  <si>
    <t>BBTS</t>
  </si>
  <si>
    <t>BB TURISMO - Em Liquidação</t>
  </si>
  <si>
    <t>EMGEA</t>
  </si>
  <si>
    <t>ATIVOS S.A.</t>
  </si>
  <si>
    <t>DATAPREV</t>
  </si>
  <si>
    <t>CEAGESP</t>
  </si>
  <si>
    <t>PPSA</t>
  </si>
  <si>
    <t>HEMOBRÁS</t>
  </si>
  <si>
    <t>CDC</t>
  </si>
  <si>
    <t>Portuário</t>
  </si>
  <si>
    <t>CODESA</t>
  </si>
  <si>
    <t>CODEBA</t>
  </si>
  <si>
    <t>SPA</t>
  </si>
  <si>
    <t>CDP</t>
  </si>
  <si>
    <t>CDRJ</t>
  </si>
  <si>
    <t>CODERN</t>
  </si>
  <si>
    <t>INFRAERO</t>
  </si>
  <si>
    <t xml:space="preserve">Transportes </t>
  </si>
  <si>
    <t>ECT</t>
  </si>
  <si>
    <t>Comunicações</t>
  </si>
  <si>
    <t>EMGEPRON</t>
  </si>
  <si>
    <t>Pesquisa e Desenvolvimento</t>
  </si>
  <si>
    <t>Soma de PARTICIPAÇÃO NO PIB</t>
  </si>
  <si>
    <t xml:space="preserve">O somatório pode apresentar diferença na primeira casa decimal após a vírgula devido ao arredondamento. </t>
  </si>
  <si>
    <t>Universo</t>
  </si>
  <si>
    <t>Empresa</t>
  </si>
  <si>
    <t>ETG</t>
  </si>
  <si>
    <t>AMAZUL</t>
  </si>
  <si>
    <t>Subvenção</t>
  </si>
  <si>
    <t>AFAC</t>
  </si>
  <si>
    <t>CBTU</t>
  </si>
  <si>
    <t>CODEVASF</t>
  </si>
  <si>
    <t>CONAB</t>
  </si>
  <si>
    <t>CONCEIÇÃO</t>
  </si>
  <si>
    <t>CPRM</t>
  </si>
  <si>
    <t>EBC</t>
  </si>
  <si>
    <t>EBSERH</t>
  </si>
  <si>
    <t>EMBRAPA</t>
  </si>
  <si>
    <t>EPE</t>
  </si>
  <si>
    <t>EPL</t>
  </si>
  <si>
    <t>HCPA</t>
  </si>
  <si>
    <t>IMBEL</t>
  </si>
  <si>
    <t>INB</t>
  </si>
  <si>
    <t>NUCLEP</t>
  </si>
  <si>
    <t>TELEBRAS</t>
  </si>
  <si>
    <t>VALEC</t>
  </si>
  <si>
    <t>Cód. Plano</t>
  </si>
  <si>
    <t>Plano</t>
  </si>
  <si>
    <t>Contas RAEEF</t>
  </si>
  <si>
    <t>Valor</t>
  </si>
  <si>
    <t>SPE</t>
  </si>
  <si>
    <t>ABGF</t>
  </si>
  <si>
    <t>DVA</t>
  </si>
  <si>
    <t>Valor Adicionado Bruto</t>
  </si>
  <si>
    <t>BASA</t>
  </si>
  <si>
    <t>GR. ELETROBRAS</t>
  </si>
  <si>
    <t>GR. PETROBRAS</t>
  </si>
  <si>
    <t>Grupo BB</t>
  </si>
  <si>
    <t>GRUPO BNDES</t>
  </si>
  <si>
    <t>Grupo CAIXA</t>
  </si>
  <si>
    <t>NAV Brasil</t>
  </si>
  <si>
    <t>Somatório VAB ee</t>
  </si>
  <si>
    <t>PIB 21</t>
  </si>
  <si>
    <t>Paticipação ee 21</t>
  </si>
  <si>
    <t>GRUPO BB</t>
  </si>
  <si>
    <t>GRUPO CAIXA</t>
  </si>
  <si>
    <t>TRENSURB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</si>
</sst>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_ ;\-#,##0\ "/>
    <numFmt numFmtId="166" formatCode="_-* #,##0_-;\-* #,##0_-;_-* &quot;-&quot;??_-;_-@_-"/>
    <numFmt numFmtId="167" formatCode="0.0%"/>
    <numFmt numFmtId="168" formatCode="#,##0.0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DAC6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0" fillId="0" borderId="0" xfId="1" applyNumberFormat="1" applyFont="1"/>
    <xf numFmtId="9" fontId="0" fillId="2" borderId="0" xfId="2" applyFont="1" applyFill="1"/>
    <xf numFmtId="165" fontId="1" fillId="0" borderId="0" xfId="1" applyNumberFormat="1" applyFont="1"/>
    <xf numFmtId="0" fontId="3" fillId="3" borderId="0" xfId="0" applyFont="1" applyFill="1"/>
    <xf numFmtId="3" fontId="0" fillId="4" borderId="0" xfId="0" applyNumberFormat="1" applyFill="1"/>
    <xf numFmtId="166" fontId="0" fillId="0" borderId="0" xfId="1" applyNumberFormat="1" applyFont="1" applyFill="1"/>
    <xf numFmtId="0" fontId="4" fillId="5" borderId="0" xfId="0" applyFont="1" applyFill="1"/>
    <xf numFmtId="49" fontId="4" fillId="5" borderId="0" xfId="0" applyNumberFormat="1" applyFont="1" applyFill="1"/>
    <xf numFmtId="165" fontId="4" fillId="6" borderId="0" xfId="1" applyNumberFormat="1" applyFont="1" applyFill="1" applyBorder="1"/>
    <xf numFmtId="165" fontId="0" fillId="0" borderId="0" xfId="1" applyNumberFormat="1" applyFont="1"/>
    <xf numFmtId="165" fontId="4" fillId="4" borderId="0" xfId="1" applyNumberFormat="1" applyFont="1" applyFill="1" applyBorder="1"/>
    <xf numFmtId="165" fontId="0" fillId="0" borderId="0" xfId="1" applyNumberFormat="1" applyFont="1" applyBorder="1"/>
    <xf numFmtId="3" fontId="0" fillId="0" borderId="0" xfId="0" applyNumberFormat="1"/>
    <xf numFmtId="0" fontId="4" fillId="5" borderId="1" xfId="0" applyFont="1" applyFill="1" applyBorder="1"/>
    <xf numFmtId="49" fontId="4" fillId="5" borderId="1" xfId="0" applyNumberFormat="1" applyFont="1" applyFill="1" applyBorder="1"/>
    <xf numFmtId="165" fontId="4" fillId="7" borderId="1" xfId="1" applyNumberFormat="1" applyFont="1" applyFill="1" applyBorder="1"/>
    <xf numFmtId="0" fontId="0" fillId="0" borderId="1" xfId="0" applyBorder="1"/>
    <xf numFmtId="165" fontId="0" fillId="0" borderId="1" xfId="1" applyNumberFormat="1" applyFont="1" applyBorder="1"/>
    <xf numFmtId="165" fontId="4" fillId="4" borderId="1" xfId="1" applyNumberFormat="1" applyFont="1" applyFill="1" applyBorder="1"/>
    <xf numFmtId="0" fontId="3" fillId="3" borderId="1" xfId="0" applyFont="1" applyFill="1" applyBorder="1"/>
    <xf numFmtId="3" fontId="0" fillId="4" borderId="1" xfId="0" applyNumberFormat="1" applyFill="1" applyBorder="1"/>
    <xf numFmtId="165" fontId="4" fillId="6" borderId="1" xfId="1" applyNumberFormat="1" applyFont="1" applyFill="1" applyBorder="1"/>
    <xf numFmtId="3" fontId="0" fillId="0" borderId="1" xfId="0" applyNumberFormat="1" applyBorder="1"/>
    <xf numFmtId="0" fontId="0" fillId="0" borderId="2" xfId="0" applyBorder="1"/>
    <xf numFmtId="0" fontId="3" fillId="3" borderId="2" xfId="0" applyFont="1" applyFill="1" applyBorder="1"/>
    <xf numFmtId="166" fontId="0" fillId="4" borderId="0" xfId="1" applyNumberFormat="1" applyFont="1" applyFill="1"/>
    <xf numFmtId="49" fontId="4" fillId="5" borderId="2" xfId="0" applyNumberFormat="1" applyFont="1" applyFill="1" applyBorder="1"/>
    <xf numFmtId="165" fontId="4" fillId="7" borderId="0" xfId="1" applyNumberFormat="1" applyFont="1" applyFill="1" applyBorder="1"/>
    <xf numFmtId="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7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168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left"/>
    </xf>
    <xf numFmtId="167" fontId="1" fillId="2" borderId="0" xfId="0" applyNumberFormat="1" applyFont="1" applyFill="1"/>
    <xf numFmtId="0" fontId="0" fillId="8" borderId="0" xfId="0" applyFill="1"/>
    <xf numFmtId="0" fontId="0" fillId="2" borderId="0" xfId="0" applyFill="1" applyAlignment="1">
      <alignment horizontal="left"/>
    </xf>
    <xf numFmtId="167" fontId="0" fillId="2" borderId="0" xfId="2" applyNumberFormat="1" applyFont="1" applyFill="1"/>
    <xf numFmtId="168" fontId="0" fillId="2" borderId="0" xfId="0" applyNumberFormat="1" applyFill="1"/>
    <xf numFmtId="0" fontId="5" fillId="9" borderId="3" xfId="0" applyFont="1" applyFill="1" applyBorder="1"/>
    <xf numFmtId="0" fontId="5" fillId="9" borderId="4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5" fillId="0" borderId="7" xfId="0" applyFont="1" applyBorder="1"/>
    <xf numFmtId="0" fontId="5" fillId="0" borderId="8" xfId="0" applyFont="1" applyBorder="1"/>
    <xf numFmtId="3" fontId="5" fillId="0" borderId="6" xfId="0" applyNumberFormat="1" applyFont="1" applyBorder="1"/>
    <xf numFmtId="3" fontId="5" fillId="0" borderId="8" xfId="0" applyNumberFormat="1" applyFont="1" applyBorder="1"/>
    <xf numFmtId="10" fontId="0" fillId="0" borderId="0" xfId="0" applyNumberFormat="1"/>
    <xf numFmtId="43" fontId="0" fillId="0" borderId="0" xfId="0" applyNumberFormat="1"/>
    <xf numFmtId="0" fontId="1" fillId="10" borderId="9" xfId="0" applyFont="1" applyFill="1" applyBorder="1"/>
    <xf numFmtId="43" fontId="1" fillId="10" borderId="10" xfId="0" applyNumberFormat="1" applyFont="1" applyFill="1" applyBorder="1"/>
    <xf numFmtId="164" fontId="0" fillId="0" borderId="0" xfId="0" applyNumberFormat="1"/>
    <xf numFmtId="169" fontId="0" fillId="0" borderId="0" xfId="0" applyNumberFormat="1"/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2">
    <dxf>
      <numFmt numFmtId="14" formatCode="0.00%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FAD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[RAEEF 2022 - Empresas por Setor.xlsx]Gráf_Investimentos Realizados!Tabela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Investimentos Realizados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'Gráf_Investimentos Realizados'!$B$3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2D-46C2-AB00-C5EAD07DA6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2D-46C2-AB00-C5EAD07DA6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2D-46C2-AB00-C5EAD07DA6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'Gráf_Investimentos Realizados'!$A$4:$A$7</c:f>
              <c:strCache>
                <c:ptCount val="3"/>
                <c:pt idx="0">
                  <c:v>Petróleo, Gás e Energia Elétrica</c:v>
                </c:pt>
                <c:pt idx="1">
                  <c:v>Financeiro</c:v>
                </c:pt>
                <c:pt idx="2">
                  <c:v>Demais</c:v>
                </c:pt>
              </c:strCache>
            </c:strRef>
          </c:cat>
          <c:val>
            <c:numRef>
              <c:f>'Gráf_Investimentos Realizados'!$B$4:$B$7</c:f>
              <c:numCache>
                <c:formatCode>_(* #,##0.00_);_(* \(#,##0.00\);_(* "-"??_);_(@_)</c:formatCode>
                <c:ptCount val="3"/>
                <c:pt idx="0">
                  <c:v>51947601859</c:v>
                </c:pt>
                <c:pt idx="1">
                  <c:v>3358745197</c:v>
                </c:pt>
                <c:pt idx="2">
                  <c:v>2197087067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B-465F-A7E5-29ED8E5AD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0</xdr:rowOff>
    </xdr:from>
    <xdr:to>
      <xdr:col>13</xdr:col>
      <xdr:colOff>542925</xdr:colOff>
      <xdr:row>22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D91991-33EA-4D37-84D9-1F25A9BA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6267450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247650</xdr:colOff>
      <xdr:row>17</xdr:row>
      <xdr:rowOff>28575</xdr:rowOff>
    </xdr:from>
    <xdr:to>
      <xdr:col>13</xdr:col>
      <xdr:colOff>333375</xdr:colOff>
      <xdr:row>19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ECABDF02-2A49-4E7F-8BE5-DDC1504318A4}"/>
            </a:ext>
          </a:extLst>
        </xdr:cNvPr>
        <xdr:cNvSpPr/>
      </xdr:nvSpPr>
      <xdr:spPr>
        <a:xfrm>
          <a:off x="11591925" y="3267075"/>
          <a:ext cx="695325" cy="4667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rgbClr val="FF0000"/>
              </a:solidFill>
            </a:rPr>
            <a:t>43%</a:t>
          </a:r>
        </a:p>
      </xdr:txBody>
    </xdr:sp>
    <xdr:clientData/>
  </xdr:twoCellAnchor>
  <xdr:twoCellAnchor>
    <xdr:from>
      <xdr:col>2</xdr:col>
      <xdr:colOff>95250</xdr:colOff>
      <xdr:row>0</xdr:row>
      <xdr:rowOff>114300</xdr:rowOff>
    </xdr:from>
    <xdr:to>
      <xdr:col>12</xdr:col>
      <xdr:colOff>133350</xdr:colOff>
      <xdr:row>17</xdr:row>
      <xdr:rowOff>161925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7EFA16A3-9BD5-41E8-A74B-E02DF07030E8}"/>
            </a:ext>
          </a:extLst>
        </xdr:cNvPr>
        <xdr:cNvCxnSpPr/>
      </xdr:nvCxnSpPr>
      <xdr:spPr>
        <a:xfrm>
          <a:off x="5343525" y="114300"/>
          <a:ext cx="6134100" cy="32861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22</xdr:row>
      <xdr:rowOff>95250</xdr:rowOff>
    </xdr:from>
    <xdr:to>
      <xdr:col>13</xdr:col>
      <xdr:colOff>238125</xdr:colOff>
      <xdr:row>56</xdr:row>
      <xdr:rowOff>47625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385F4FE-5420-4339-955C-8BE3DBA8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4286250"/>
          <a:ext cx="5781675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15</xdr:row>
      <xdr:rowOff>161925</xdr:rowOff>
    </xdr:from>
    <xdr:to>
      <xdr:col>7</xdr:col>
      <xdr:colOff>47625</xdr:colOff>
      <xdr:row>49</xdr:row>
      <xdr:rowOff>28575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DD948762-7D6D-44AF-BF01-814EB8914885}"/>
            </a:ext>
          </a:extLst>
        </xdr:cNvPr>
        <xdr:cNvCxnSpPr/>
      </xdr:nvCxnSpPr>
      <xdr:spPr>
        <a:xfrm>
          <a:off x="4267200" y="3019425"/>
          <a:ext cx="4076700" cy="6343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3714750</xdr:colOff>
      <xdr:row>28</xdr:row>
      <xdr:rowOff>47625</xdr:rowOff>
    </xdr:from>
    <xdr:to>
      <xdr:col>7</xdr:col>
      <xdr:colOff>180975</xdr:colOff>
      <xdr:row>38</xdr:row>
      <xdr:rowOff>9525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12175070-7C04-4DF2-B31F-6CE5E973946C}"/>
            </a:ext>
          </a:extLst>
        </xdr:cNvPr>
        <xdr:cNvCxnSpPr/>
      </xdr:nvCxnSpPr>
      <xdr:spPr>
        <a:xfrm>
          <a:off x="3714750" y="5381625"/>
          <a:ext cx="4762500" cy="1866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19</xdr:row>
      <xdr:rowOff>85725</xdr:rowOff>
    </xdr:from>
    <xdr:to>
      <xdr:col>10</xdr:col>
      <xdr:colOff>571500</xdr:colOff>
      <xdr:row>22</xdr:row>
      <xdr:rowOff>123825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151D83E3-EA7E-4418-92AD-AA74E61C7A5E}"/>
            </a:ext>
          </a:extLst>
        </xdr:cNvPr>
        <xdr:cNvCxnSpPr/>
      </xdr:nvCxnSpPr>
      <xdr:spPr>
        <a:xfrm>
          <a:off x="9839325" y="3705225"/>
          <a:ext cx="857250" cy="6096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19</xdr:row>
      <xdr:rowOff>76200</xdr:rowOff>
    </xdr:from>
    <xdr:to>
      <xdr:col>10</xdr:col>
      <xdr:colOff>447675</xdr:colOff>
      <xdr:row>22</xdr:row>
      <xdr:rowOff>123825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0647E96D-66C3-4FD9-9B3F-F56BF5FB8856}"/>
            </a:ext>
          </a:extLst>
        </xdr:cNvPr>
        <xdr:cNvCxnSpPr/>
      </xdr:nvCxnSpPr>
      <xdr:spPr>
        <a:xfrm flipH="1">
          <a:off x="9858375" y="3695700"/>
          <a:ext cx="714375" cy="619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19</xdr:row>
      <xdr:rowOff>171450</xdr:rowOff>
    </xdr:from>
    <xdr:to>
      <xdr:col>13</xdr:col>
      <xdr:colOff>200025</xdr:colOff>
      <xdr:row>21</xdr:row>
      <xdr:rowOff>171450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6CC4C83E-4B22-4E74-BB43-D60F2BA0797A}"/>
            </a:ext>
          </a:extLst>
        </xdr:cNvPr>
        <xdr:cNvSpPr/>
      </xdr:nvSpPr>
      <xdr:spPr>
        <a:xfrm>
          <a:off x="10829925" y="3790950"/>
          <a:ext cx="1323975" cy="381000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/>
            <a:t>43,0</a:t>
          </a:r>
        </a:p>
      </xdr:txBody>
    </xdr:sp>
    <xdr:clientData/>
  </xdr:twoCellAnchor>
  <xdr:twoCellAnchor>
    <xdr:from>
      <xdr:col>1</xdr:col>
      <xdr:colOff>1390650</xdr:colOff>
      <xdr:row>2</xdr:row>
      <xdr:rowOff>142875</xdr:rowOff>
    </xdr:from>
    <xdr:to>
      <xdr:col>11</xdr:col>
      <xdr:colOff>352425</xdr:colOff>
      <xdr:row>18</xdr:row>
      <xdr:rowOff>142875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C651332C-2A87-4585-A1E2-3153F9745DB1}"/>
            </a:ext>
          </a:extLst>
        </xdr:cNvPr>
        <xdr:cNvCxnSpPr/>
      </xdr:nvCxnSpPr>
      <xdr:spPr>
        <a:xfrm>
          <a:off x="5238750" y="523875"/>
          <a:ext cx="5848350" cy="304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9</xdr:row>
      <xdr:rowOff>9525</xdr:rowOff>
    </xdr:from>
    <xdr:to>
      <xdr:col>8</xdr:col>
      <xdr:colOff>47625</xdr:colOff>
      <xdr:row>23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4A5CBE-164B-83CA-A096-C18E10135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TRITO" refreshedDate="44721.631020833331" createdVersion="7" refreshedVersion="7" minRefreshableVersion="3" recordCount="43" xr:uid="{C70942B3-3ED7-4D6D-A46F-BDF935B578D6}">
  <cacheSource type="worksheet">
    <worksheetSource ref="D1:J44" sheet="PIB"/>
  </cacheSource>
  <cacheFields count="7">
    <cacheField name="Empresa" numFmtId="0">
      <sharedItems/>
    </cacheField>
    <cacheField name="Cód. Plano" numFmtId="0">
      <sharedItems containsSemiMixedTypes="0" containsString="0" containsNumber="1" containsInteger="1" minValue="16" maxValue="26"/>
    </cacheField>
    <cacheField name="Plano" numFmtId="0">
      <sharedItems/>
    </cacheField>
    <cacheField name="Contas RAEEF" numFmtId="0">
      <sharedItems/>
    </cacheField>
    <cacheField name="Valor" numFmtId="0">
      <sharedItems containsSemiMixedTypes="0" containsString="0" containsNumber="1" minValue="-2363594760" maxValue="453080000000"/>
    </cacheField>
    <cacheField name="SETOR" numFmtId="0">
      <sharedItems count="8">
        <s v="Financeiro"/>
        <s v="Pesquisa e Gestão de Projetos e Contratos"/>
        <s v="Infraestrutura e Transporte"/>
        <s v="Abastecimento Alimentar"/>
        <s v="Indústria"/>
        <s v="Saúde"/>
        <s v="Tecnologia da Informação e Comunicação"/>
        <s v="Petróleo, Gás e Energia Elétrica"/>
      </sharedItems>
    </cacheField>
    <cacheField name="PARTICIPAÇÃO NO PIB" numFmtId="167">
      <sharedItems containsSemiMixedTypes="0" containsString="0" containsNumber="1" minValue="-2.7231954412067992E-4" maxValue="5.2201223804624462E-2" count="43">
        <n v="1.8792767777830264E-6"/>
        <n v="3.6528643964103884E-5"/>
        <n v="2.4843366303780521E-4"/>
        <n v="6.4500801475662743E-4"/>
        <n v="-6.7021323142258361E-5"/>
        <n v="5.3929405990444142E-6"/>
        <n v="2.9977348553889687E-5"/>
        <n v="4.2418180446086119E-5"/>
        <n v="1.3317641243897972E-5"/>
        <n v="-2.1025487672662794E-5"/>
        <n v="1.5512125712455457E-5"/>
        <n v="1.6981259613180036E-5"/>
        <n v="-4.280502886690347E-5"/>
        <n v="-1.9253302440581185E-5"/>
        <n v="1.5245723204934853E-4"/>
        <n v="4.4413219785955166E-5"/>
        <n v="1.8001266618199917E-4"/>
        <n v="-4.0363601463910896E-5"/>
        <n v="-2.7231954412067992E-4"/>
        <n v="1.8297550337635045E-3"/>
        <n v="-3.2101231523972028E-5"/>
        <n v="7.1032745587586361E-5"/>
        <n v="1.2307866015169094E-5"/>
        <n v="9.6267134359276877E-6"/>
        <n v="5.4702591972569814E-6"/>
        <n v="7.0738217107226348E-5"/>
        <n v="2.9573306726547299E-3"/>
        <n v="5.2201223804624462E-2"/>
        <n v="6.6846916624133442E-3"/>
        <n v="4.6248410908935897E-3"/>
        <n v="5.4888660508854784E-3"/>
        <n v="1.4359387037717655E-4"/>
        <n v="3.871833057011414E-5"/>
        <n v="9.6357264078880205E-6"/>
        <n v="6.2286143886334332E-5"/>
        <n v="1.8622200855119368E-4"/>
        <n v="4.8748371160056636E-5"/>
        <n v="-6.9214896266946559E-6"/>
        <n v="5.7603614958943437E-6"/>
        <n v="3.3080687920603632E-4"/>
        <n v="1.2798977486004363E-4"/>
        <n v="4.1277238524383348E-5"/>
        <n v="-1.2201252181867828E-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TRITO" refreshedDate="44721.63469027778" createdVersion="7" refreshedVersion="7" minRefreshableVersion="3" recordCount="34" xr:uid="{94C1C493-7495-4EBF-B4BA-79A1947A6AC1}">
  <cacheSource type="worksheet">
    <worksheetSource ref="A1:F35" sheet="REC REC UNIÃO SUB + AFAC BASE"/>
  </cacheSource>
  <cacheFields count="6">
    <cacheField name="Exercício" numFmtId="0">
      <sharedItems containsSemiMixedTypes="0" containsString="0" containsNumber="1" containsInteger="1" minValue="2021" maxValue="2021" count="1">
        <n v="2021"/>
      </sharedItems>
    </cacheField>
    <cacheField name="Universo" numFmtId="0">
      <sharedItems/>
    </cacheField>
    <cacheField name="Empresa" numFmtId="0">
      <sharedItems/>
    </cacheField>
    <cacheField name="Conta RAEEF" numFmtId="0">
      <sharedItems count="2">
        <s v="Subvenção"/>
        <s v="AFAC"/>
      </sharedItems>
    </cacheField>
    <cacheField name="Valor em R$ mil" numFmtId="164">
      <sharedItems containsSemiMixedTypes="0" containsString="0" containsNumber="1" minValue="0" maxValue="8175838.5300000003"/>
    </cacheField>
    <cacheField name="SETOR" numFmtId="0">
      <sharedItems count="6">
        <s v="Pesquisa e Gestão de Projetos e Contratos"/>
        <s v="Infraestrutura e Transporte"/>
        <s v="Abastecimento Alimentar"/>
        <s v="Saúde"/>
        <s v="Tecnologia da Informação e Comunicação"/>
        <s v="Indústr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722.394283217589" createdVersion="8" refreshedVersion="8" minRefreshableVersion="3" recordCount="74" xr:uid="{342C605C-3A9F-4107-BAB0-BF732377BD4E}">
  <cacheSource type="worksheet">
    <worksheetSource ref="A1:I1048576" sheet="Base_Execução OI 2021"/>
  </cacheSource>
  <cacheFields count="9">
    <cacheField name="exercicio" numFmtId="0">
      <sharedItems containsBlank="1" containsMixedTypes="1" containsNumber="1" containsInteger="1" minValue="2021" maxValue="2021"/>
    </cacheField>
    <cacheField name="NomeGrupo" numFmtId="0">
      <sharedItems containsBlank="1" containsMixedTypes="1" containsNumber="1" containsInteger="1" minValue="5000" maxValue="9997"/>
    </cacheField>
    <cacheField name="cod_orgao_unidade" numFmtId="0">
      <sharedItems containsBlank="1" containsMixedTypes="1" containsNumber="1" containsInteger="1" minValue="22208" maxValue="52231"/>
    </cacheField>
    <cacheField name="abreviatura" numFmtId="0">
      <sharedItems containsBlank="1"/>
    </cacheField>
    <cacheField name="id_setor_economia" numFmtId="0">
      <sharedItems containsString="0" containsBlank="1" containsNumber="1" containsInteger="1" minValue="1" maxValue="69"/>
    </cacheField>
    <cacheField name="nome_setor_economia" numFmtId="0">
      <sharedItems containsBlank="1"/>
    </cacheField>
    <cacheField name=" ValorLeiCred " numFmtId="0">
      <sharedItems containsString="0" containsBlank="1" containsNumber="1" containsInteger="1" minValue="34000" maxValue="144805972422"/>
    </cacheField>
    <cacheField name=" Val_Exec_DEZ " numFmtId="0">
      <sharedItems containsBlank="1" containsMixedTypes="1" containsNumber="1" containsInteger="1" minValue="10454" maxValue="57503434123"/>
    </cacheField>
    <cacheField name="RAEEF" numFmtId="0">
      <sharedItems containsBlank="1" containsMixedTypes="1" containsNumber="1" minValue="0.39710678476313765" maxValue="0.39711438315250963" count="6">
        <m/>
        <s v="Financeiro"/>
        <s v="Petróleo, Gás e Energia Elétrica"/>
        <s v="Demais"/>
        <n v="0.39710678476313765"/>
        <n v="0.3971143831525096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ABGF"/>
    <n v="17"/>
    <s v="DVA"/>
    <s v="Valor Adicionado Bruto"/>
    <n v="16311164"/>
    <x v="0"/>
    <x v="0"/>
  </r>
  <r>
    <s v="AMAZUL"/>
    <n v="18"/>
    <s v="DVA"/>
    <s v="Valor Adicionado Bruto"/>
    <n v="317050000"/>
    <x v="1"/>
    <x v="1"/>
  </r>
  <r>
    <s v="BASA"/>
    <n v="19"/>
    <s v="DVA"/>
    <s v="Valor Adicionado Bruto"/>
    <n v="2156277494"/>
    <x v="0"/>
    <x v="2"/>
  </r>
  <r>
    <s v="BNB"/>
    <n v="17"/>
    <s v="DVA"/>
    <s v="Valor Adicionado Bruto"/>
    <n v="5598340614"/>
    <x v="0"/>
    <x v="3"/>
  </r>
  <r>
    <s v="CBTU"/>
    <n v="16"/>
    <s v="DVA"/>
    <s v="Valor Adicionado Bruto"/>
    <n v="-581710904"/>
    <x v="2"/>
    <x v="4"/>
  </r>
  <r>
    <s v="CDC"/>
    <n v="16"/>
    <s v="DVA"/>
    <s v="Valor Adicionado Bruto"/>
    <n v="46807974"/>
    <x v="2"/>
    <x v="5"/>
  </r>
  <r>
    <s v="CDP"/>
    <n v="16"/>
    <s v="DVA"/>
    <s v="Valor Adicionado Bruto"/>
    <n v="260188097"/>
    <x v="2"/>
    <x v="6"/>
  </r>
  <r>
    <s v="CDRJ"/>
    <n v="16"/>
    <s v="DVA"/>
    <s v="Valor Adicionado Bruto"/>
    <n v="368168173"/>
    <x v="2"/>
    <x v="7"/>
  </r>
  <r>
    <s v="CEAGESP"/>
    <n v="16"/>
    <s v="DVA"/>
    <s v="Valor Adicionado Bruto"/>
    <n v="115590334"/>
    <x v="3"/>
    <x v="8"/>
  </r>
  <r>
    <s v="CMB"/>
    <n v="22"/>
    <s v="DVA"/>
    <s v="Valor Adicionado Bruto"/>
    <n v="-182490510"/>
    <x v="4"/>
    <x v="9"/>
  </r>
  <r>
    <s v="CODEBA"/>
    <n v="16"/>
    <s v="DVA"/>
    <s v="Valor Adicionado Bruto"/>
    <n v="134637340"/>
    <x v="2"/>
    <x v="10"/>
  </r>
  <r>
    <s v="CODESA"/>
    <n v="16"/>
    <s v="DVA"/>
    <s v="Valor Adicionado Bruto"/>
    <n v="147388673"/>
    <x v="2"/>
    <x v="11"/>
  </r>
  <r>
    <s v="CODEVASF"/>
    <n v="16"/>
    <s v="DVA"/>
    <s v="Valor Adicionado Bruto"/>
    <n v="-371525820"/>
    <x v="2"/>
    <x v="12"/>
  </r>
  <r>
    <s v="CONAB"/>
    <n v="16"/>
    <s v="DVA"/>
    <s v="Valor Adicionado Bruto"/>
    <n v="-167108846"/>
    <x v="3"/>
    <x v="13"/>
  </r>
  <r>
    <s v="CONCEIÇÃO"/>
    <n v="16"/>
    <s v="DVA"/>
    <s v="Valor Adicionado Bruto"/>
    <n v="1323251021"/>
    <x v="5"/>
    <x v="14"/>
  </r>
  <r>
    <s v="CPRM"/>
    <n v="16"/>
    <s v="DVA"/>
    <s v="Valor Adicionado Bruto"/>
    <n v="385484097"/>
    <x v="1"/>
    <x v="15"/>
  </r>
  <r>
    <s v="DATAPREV"/>
    <n v="16"/>
    <s v="DVA"/>
    <s v="Valor Adicionado Bruto"/>
    <n v="1562418136"/>
    <x v="6"/>
    <x v="16"/>
  </r>
  <r>
    <s v="EBC"/>
    <n v="16"/>
    <s v="DVA"/>
    <s v="Valor Adicionado Bruto"/>
    <n v="-350335475.26999998"/>
    <x v="6"/>
    <x v="17"/>
  </r>
  <r>
    <s v="EBSERH"/>
    <n v="16"/>
    <s v="DVA"/>
    <s v="Valor Adicionado Bruto"/>
    <n v="-2363594760"/>
    <x v="5"/>
    <x v="18"/>
  </r>
  <r>
    <s v="ECT"/>
    <n v="16"/>
    <s v="DVA"/>
    <s v="Valor Adicionado Bruto"/>
    <n v="15881340518"/>
    <x v="6"/>
    <x v="19"/>
  </r>
  <r>
    <s v="EMBRAPA"/>
    <n v="16"/>
    <s v="DVA"/>
    <s v="Valor Adicionado Bruto"/>
    <n v="-278622318"/>
    <x v="1"/>
    <x v="20"/>
  </r>
  <r>
    <s v="EMGEA"/>
    <n v="16"/>
    <s v="DVA"/>
    <s v="Valor Adicionado Bruto"/>
    <n v="616528005"/>
    <x v="0"/>
    <x v="21"/>
  </r>
  <r>
    <s v="EMGEPRON"/>
    <n v="23"/>
    <s v="DVA"/>
    <s v="Valor Adicionado Bruto"/>
    <n v="106826000"/>
    <x v="1"/>
    <x v="22"/>
  </r>
  <r>
    <s v="EPE"/>
    <n v="16"/>
    <s v="DVA"/>
    <s v="Valor Adicionado Bruto"/>
    <n v="83554963"/>
    <x v="1"/>
    <x v="23"/>
  </r>
  <r>
    <s v="EPL"/>
    <n v="16"/>
    <s v="DVA"/>
    <s v="Valor Adicionado Bruto"/>
    <n v="47479060"/>
    <x v="1"/>
    <x v="24"/>
  </r>
  <r>
    <s v="FINEP"/>
    <n v="17"/>
    <s v="DVA"/>
    <s v="Valor Adicionado Bruto"/>
    <n v="613971648"/>
    <x v="0"/>
    <x v="25"/>
  </r>
  <r>
    <s v="GR. ELETROBRAS"/>
    <n v="16"/>
    <s v="DVA"/>
    <s v="Valor Adicionado Bruto"/>
    <n v="25668122000"/>
    <x v="7"/>
    <x v="26"/>
  </r>
  <r>
    <s v="GR. PETROBRAS"/>
    <n v="16"/>
    <s v="DVA"/>
    <s v="Valor Adicionado Bruto"/>
    <n v="453080000000"/>
    <x v="7"/>
    <x v="27"/>
  </r>
  <r>
    <s v="Grupo BB"/>
    <n v="20"/>
    <s v="DVA"/>
    <s v="Valor Adicionado Bruto"/>
    <n v="58019714437"/>
    <x v="0"/>
    <x v="28"/>
  </r>
  <r>
    <s v="GRUPO BNDES"/>
    <n v="17"/>
    <s v="DVA"/>
    <s v="Valor Adicionado Bruto"/>
    <n v="40141262000"/>
    <x v="0"/>
    <x v="29"/>
  </r>
  <r>
    <s v="Grupo CAIXA"/>
    <n v="21"/>
    <s v="DVA"/>
    <s v="Valor Adicionado Bruto"/>
    <n v="47640558000"/>
    <x v="0"/>
    <x v="30"/>
  </r>
  <r>
    <s v="HCPA"/>
    <n v="16"/>
    <s v="DVA"/>
    <s v="Valor Adicionado Bruto"/>
    <n v="1246321562"/>
    <x v="5"/>
    <x v="31"/>
  </r>
  <r>
    <s v="HEMOBRÁS"/>
    <n v="24"/>
    <s v="DVA"/>
    <s v="Valor Adicionado Bruto"/>
    <n v="336055363"/>
    <x v="4"/>
    <x v="32"/>
  </r>
  <r>
    <s v="IMBEL"/>
    <n v="16"/>
    <s v="DVA"/>
    <s v="Valor Adicionado Bruto"/>
    <n v="83633191"/>
    <x v="4"/>
    <x v="33"/>
  </r>
  <r>
    <s v="INB"/>
    <n v="16"/>
    <s v="DVA"/>
    <s v="Valor Adicionado Bruto"/>
    <n v="540611963"/>
    <x v="4"/>
    <x v="34"/>
  </r>
  <r>
    <s v="INFRAERO"/>
    <n v="16"/>
    <s v="DVA"/>
    <s v="Valor Adicionado Bruto"/>
    <n v="1616312061"/>
    <x v="2"/>
    <x v="35"/>
  </r>
  <r>
    <s v="NAV Brasil"/>
    <n v="25"/>
    <s v="DVA"/>
    <s v="Valor Adicionado Bruto"/>
    <n v="423111000"/>
    <x v="2"/>
    <x v="36"/>
  </r>
  <r>
    <s v="NUCLEP"/>
    <n v="16"/>
    <s v="DVA"/>
    <s v="Valor Adicionado Bruto"/>
    <n v="-60075000"/>
    <x v="4"/>
    <x v="37"/>
  </r>
  <r>
    <s v="PPSA"/>
    <n v="26"/>
    <s v="DVA"/>
    <s v="Valor Adicionado Bruto"/>
    <n v="49997000"/>
    <x v="1"/>
    <x v="38"/>
  </r>
  <r>
    <s v="SERPRO"/>
    <n v="16"/>
    <s v="DVA"/>
    <s v="Valor Adicionado Bruto"/>
    <n v="2871235000"/>
    <x v="6"/>
    <x v="39"/>
  </r>
  <r>
    <s v="SPA"/>
    <n v="16"/>
    <s v="DVA"/>
    <s v="Valor Adicionado Bruto"/>
    <n v="1110885971"/>
    <x v="2"/>
    <x v="40"/>
  </r>
  <r>
    <s v="TELEBRAS"/>
    <n v="16"/>
    <s v="DVA"/>
    <s v="Valor Adicionado Bruto"/>
    <n v="358265379"/>
    <x v="6"/>
    <x v="41"/>
  </r>
  <r>
    <s v="VALEC"/>
    <n v="16"/>
    <s v="DVA"/>
    <s v="Valor Adicionado Bruto"/>
    <n v="-1059006463"/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s v="ETG"/>
    <s v="AMAZUL"/>
    <x v="0"/>
    <n v="321587.96500000003"/>
    <x v="0"/>
  </r>
  <r>
    <x v="0"/>
    <s v="ETG"/>
    <s v="AMAZUL"/>
    <x v="1"/>
    <n v="1761.181"/>
    <x v="0"/>
  </r>
  <r>
    <x v="0"/>
    <s v="ETG"/>
    <s v="CBTU"/>
    <x v="0"/>
    <n v="1270560.8629999999"/>
    <x v="1"/>
  </r>
  <r>
    <x v="0"/>
    <s v="ETG"/>
    <s v="CBTU"/>
    <x v="1"/>
    <n v="33595.19"/>
    <x v="1"/>
  </r>
  <r>
    <x v="0"/>
    <s v="ETG"/>
    <s v="CODEVASF"/>
    <x v="0"/>
    <n v="829113.76500000001"/>
    <x v="1"/>
  </r>
  <r>
    <x v="0"/>
    <s v="ETG"/>
    <s v="CODEVASF"/>
    <x v="1"/>
    <n v="414112.22399999999"/>
    <x v="1"/>
  </r>
  <r>
    <x v="0"/>
    <s v="ETG"/>
    <s v="CONAB"/>
    <x v="0"/>
    <n v="1052349.068"/>
    <x v="2"/>
  </r>
  <r>
    <x v="0"/>
    <s v="ETG"/>
    <s v="CONAB"/>
    <x v="1"/>
    <n v="0"/>
    <x v="2"/>
  </r>
  <r>
    <x v="0"/>
    <s v="ETG"/>
    <s v="CONCEIÇÃO"/>
    <x v="0"/>
    <n v="1594094.824"/>
    <x v="3"/>
  </r>
  <r>
    <x v="0"/>
    <s v="ETG"/>
    <s v="CONCEIÇÃO"/>
    <x v="1"/>
    <n v="42047.419000000002"/>
    <x v="3"/>
  </r>
  <r>
    <x v="0"/>
    <s v="ETG"/>
    <s v="CPRM"/>
    <x v="0"/>
    <n v="487551.76500000001"/>
    <x v="0"/>
  </r>
  <r>
    <x v="0"/>
    <s v="ETG"/>
    <s v="CPRM"/>
    <x v="1"/>
    <n v="0"/>
    <x v="0"/>
  </r>
  <r>
    <x v="0"/>
    <s v="ETG"/>
    <s v="EBC"/>
    <x v="0"/>
    <n v="402158.89299999998"/>
    <x v="4"/>
  </r>
  <r>
    <x v="0"/>
    <s v="ETG"/>
    <s v="EBC"/>
    <x v="1"/>
    <n v="14172.218999999999"/>
    <x v="4"/>
  </r>
  <r>
    <x v="0"/>
    <s v="ETG"/>
    <s v="EBSERH"/>
    <x v="0"/>
    <n v="8175838.5300000003"/>
    <x v="3"/>
  </r>
  <r>
    <x v="0"/>
    <s v="ETG"/>
    <s v="EBSERH"/>
    <x v="1"/>
    <n v="112365.624"/>
    <x v="3"/>
  </r>
  <r>
    <x v="0"/>
    <s v="ETG"/>
    <s v="EMBRAPA"/>
    <x v="0"/>
    <n v="3445072.7740000002"/>
    <x v="0"/>
  </r>
  <r>
    <x v="0"/>
    <s v="ETG"/>
    <s v="EMBRAPA"/>
    <x v="1"/>
    <n v="0"/>
    <x v="0"/>
  </r>
  <r>
    <x v="0"/>
    <s v="ETG"/>
    <s v="EPE"/>
    <x v="0"/>
    <n v="96096.671000000002"/>
    <x v="0"/>
  </r>
  <r>
    <x v="0"/>
    <s v="ETG"/>
    <s v="EPE"/>
    <x v="1"/>
    <n v="2257.7689999999998"/>
    <x v="0"/>
  </r>
  <r>
    <x v="0"/>
    <s v="ETG"/>
    <s v="EPL"/>
    <x v="0"/>
    <n v="49121.385000000002"/>
    <x v="0"/>
  </r>
  <r>
    <x v="0"/>
    <s v="ETG"/>
    <s v="EPL"/>
    <x v="1"/>
    <n v="29481.305"/>
    <x v="0"/>
  </r>
  <r>
    <x v="0"/>
    <s v="ETG"/>
    <s v="HCPA"/>
    <x v="0"/>
    <n v="1357470.1059999999"/>
    <x v="3"/>
  </r>
  <r>
    <x v="0"/>
    <s v="ETG"/>
    <s v="HCPA"/>
    <x v="1"/>
    <n v="7194.4809999999998"/>
    <x v="3"/>
  </r>
  <r>
    <x v="0"/>
    <s v="ETG"/>
    <s v="IMBEL"/>
    <x v="0"/>
    <n v="110559.06"/>
    <x v="5"/>
  </r>
  <r>
    <x v="0"/>
    <s v="ETG"/>
    <s v="IMBEL"/>
    <x v="1"/>
    <n v="0"/>
    <x v="5"/>
  </r>
  <r>
    <x v="0"/>
    <s v="ETG"/>
    <s v="INB"/>
    <x v="0"/>
    <n v="330791.65000000002"/>
    <x v="5"/>
  </r>
  <r>
    <x v="0"/>
    <s v="ETG"/>
    <s v="INB"/>
    <x v="1"/>
    <n v="0"/>
    <x v="5"/>
  </r>
  <r>
    <x v="0"/>
    <s v="ETG"/>
    <s v="NUCLEP"/>
    <x v="0"/>
    <n v="275552.94699999999"/>
    <x v="5"/>
  </r>
  <r>
    <x v="0"/>
    <s v="ETG"/>
    <s v="NUCLEP"/>
    <x v="1"/>
    <n v="0"/>
    <x v="5"/>
  </r>
  <r>
    <x v="0"/>
    <s v="ETG"/>
    <s v="TELEBRAS"/>
    <x v="0"/>
    <n v="250357.37400000001"/>
    <x v="4"/>
  </r>
  <r>
    <x v="0"/>
    <s v="ETG"/>
    <s v="TELEBRAS"/>
    <x v="1"/>
    <n v="0"/>
    <x v="4"/>
  </r>
  <r>
    <x v="0"/>
    <s v="ETG"/>
    <s v="VALEC"/>
    <x v="0"/>
    <n v="133708.04500000001"/>
    <x v="1"/>
  </r>
  <r>
    <x v="0"/>
    <s v="ETG"/>
    <s v="VALEC"/>
    <x v="1"/>
    <n v="385151.43699999998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n v="2021"/>
    <n v="5000"/>
    <s v="GRUPO BANCO DO BRASIL"/>
    <m/>
    <m/>
    <m/>
    <m/>
    <m/>
    <x v="0"/>
  </r>
  <r>
    <s v=" "/>
    <s v=" "/>
    <n v="25234"/>
    <s v="BB"/>
    <n v="27"/>
    <s v="Setor Financeiro"/>
    <n v="3302708667"/>
    <n v="1781638854"/>
    <x v="1"/>
  </r>
  <r>
    <n v="2021"/>
    <n v="5110"/>
    <s v="GRUPO CAIXA ECONÔMICA FEDERAL"/>
    <m/>
    <m/>
    <m/>
    <m/>
    <m/>
    <x v="0"/>
  </r>
  <r>
    <s v=" "/>
    <s v=" "/>
    <n v="25220"/>
    <s v="CAIXA"/>
    <n v="27"/>
    <s v="Setor Financeiro"/>
    <n v="3558903397"/>
    <n v="1517314866"/>
    <x v="1"/>
  </r>
  <r>
    <n v="2021"/>
    <n v="5500"/>
    <s v="GRUPO BANCO NACIONAL DE DESENV. ECONÔMICO E SOCIAL"/>
    <m/>
    <m/>
    <m/>
    <m/>
    <m/>
    <x v="0"/>
  </r>
  <r>
    <s v=" "/>
    <s v=" "/>
    <n v="25918"/>
    <s v="BNDES"/>
    <n v="27"/>
    <s v="Setor Financeiro"/>
    <n v="107920660"/>
    <n v="7291004"/>
    <x v="1"/>
  </r>
  <r>
    <n v="2021"/>
    <n v="9996"/>
    <s v="GRUPO DAS INDEPENDENTES - BANCOS"/>
    <m/>
    <m/>
    <m/>
    <m/>
    <m/>
    <x v="0"/>
  </r>
  <r>
    <n v="2021"/>
    <s v=" "/>
    <n v="24202"/>
    <s v="FINEP"/>
    <n v="27"/>
    <s v="Setor Financeiro"/>
    <n v="7016831"/>
    <n v="10454"/>
    <x v="1"/>
  </r>
  <r>
    <n v="2021"/>
    <s v=" "/>
    <n v="25202"/>
    <s v="BANCO DA AMAZÔNIA"/>
    <n v="27"/>
    <s v="Setor Financeiro"/>
    <n v="27017373"/>
    <n v="9279297"/>
    <x v="1"/>
  </r>
  <r>
    <s v=" "/>
    <s v=" "/>
    <n v="25210"/>
    <s v="BNB"/>
    <n v="27"/>
    <s v="Setor Financeiro"/>
    <n v="144572000"/>
    <n v="43210722"/>
    <x v="1"/>
  </r>
  <r>
    <n v="2021"/>
    <n v="8605"/>
    <s v="GRUPO ELETROBRÁS"/>
    <m/>
    <m/>
    <m/>
    <m/>
    <m/>
    <x v="0"/>
  </r>
  <r>
    <n v="2021"/>
    <s v=" "/>
    <n v="32204"/>
    <s v="ELETRONUCLEAR"/>
    <n v="20"/>
    <s v="Energia Elétrica"/>
    <n v="2946724542"/>
    <n v="1532462798"/>
    <x v="2"/>
  </r>
  <r>
    <n v="2021"/>
    <s v=" "/>
    <n v="32223"/>
    <s v="ELETROBRAS"/>
    <n v="20"/>
    <s v="Energia Elétrica"/>
    <n v="42149823"/>
    <n v="21044211"/>
    <x v="2"/>
  </r>
  <r>
    <n v="2021"/>
    <s v=" "/>
    <n v="32224"/>
    <s v="ELETRONORTE"/>
    <n v="20"/>
    <s v="Energia Elétrica"/>
    <n v="594602158"/>
    <n v="459633518"/>
    <x v="2"/>
  </r>
  <r>
    <n v="2021"/>
    <s v=" "/>
    <n v="32226"/>
    <s v="CHESF"/>
    <n v="20"/>
    <s v="Energia Elétrica"/>
    <n v="1718065698"/>
    <n v="1060150275"/>
    <x v="2"/>
  </r>
  <r>
    <n v="2021"/>
    <s v=" "/>
    <n v="32228"/>
    <s v="FURNAS"/>
    <n v="20"/>
    <s v="Energia Elétrica"/>
    <n v="1089482601"/>
    <n v="679137277"/>
    <x v="2"/>
  </r>
  <r>
    <n v="2021"/>
    <s v=" "/>
    <n v="32264"/>
    <s v="ELETROPAR"/>
    <n v="20"/>
    <s v="Energia Elétrica"/>
    <n v="115000"/>
    <n v="43063"/>
    <x v="2"/>
  </r>
  <r>
    <n v="2021"/>
    <s v=" "/>
    <n v="32276"/>
    <s v="CGT ELETROSUL"/>
    <n v="20"/>
    <s v="Energia Elétrica"/>
    <n v="492525992"/>
    <n v="289728353"/>
    <x v="2"/>
  </r>
  <r>
    <n v="2021"/>
    <s v=" "/>
    <n v="32363"/>
    <s v="TSBE"/>
    <n v="20"/>
    <s v="Energia Elétrica"/>
    <n v="2600000"/>
    <s v="                             -  "/>
    <x v="2"/>
  </r>
  <r>
    <n v="2021"/>
    <s v=" "/>
    <n v="32364"/>
    <s v="TSLE"/>
    <n v="20"/>
    <s v="Energia Elétrica"/>
    <n v="43829640"/>
    <n v="30830090"/>
    <x v="2"/>
  </r>
  <r>
    <n v="2021"/>
    <s v=" "/>
    <n v="32365"/>
    <s v="AmGT"/>
    <n v="20"/>
    <s v="Energia Elétrica"/>
    <n v="16855155"/>
    <s v="                             -  "/>
    <x v="2"/>
  </r>
  <r>
    <n v="2021"/>
    <s v=" "/>
    <n v="32376"/>
    <s v="BRASIL VENTOS"/>
    <n v="20"/>
    <s v="Energia Elétrica"/>
    <n v="150000"/>
    <n v="42166"/>
    <x v="2"/>
  </r>
  <r>
    <n v="2021"/>
    <s v=" "/>
    <n v="32377"/>
    <s v="TGO"/>
    <n v="20"/>
    <s v="Energia Elétrica"/>
    <n v="2701297"/>
    <n v="25000"/>
    <x v="2"/>
  </r>
  <r>
    <n v="2021"/>
    <s v=" "/>
    <n v="32378"/>
    <s v="VENTOS DE ANGELIM"/>
    <n v="20"/>
    <s v="Energia Elétrica"/>
    <n v="1353575"/>
    <n v="364142"/>
    <x v="2"/>
  </r>
  <r>
    <n v="2021"/>
    <s v=" "/>
    <n v="32386"/>
    <s v="EDV V"/>
    <n v="20"/>
    <s v="Energia Elétrica"/>
    <n v="6500000"/>
    <n v="1143150"/>
    <x v="2"/>
  </r>
  <r>
    <n v="2021"/>
    <s v=" "/>
    <n v="32387"/>
    <s v="EDV VI"/>
    <n v="20"/>
    <s v="Energia Elétrica"/>
    <n v="6000000"/>
    <n v="1607870"/>
    <x v="2"/>
  </r>
  <r>
    <n v="2021"/>
    <s v=" "/>
    <n v="32388"/>
    <s v="EDV VII"/>
    <n v="20"/>
    <s v="Energia Elétrica"/>
    <n v="5500000"/>
    <n v="1187320"/>
    <x v="2"/>
  </r>
  <r>
    <n v="2021"/>
    <s v=" "/>
    <n v="32389"/>
    <s v="EDV VIII"/>
    <n v="20"/>
    <s v="Energia Elétrica"/>
    <n v="9500000"/>
    <n v="920447"/>
    <x v="2"/>
  </r>
  <r>
    <n v="2021"/>
    <s v=" "/>
    <n v="32390"/>
    <s v="EDV IX"/>
    <n v="20"/>
    <s v="Energia Elétrica"/>
    <n v="6000000"/>
    <n v="1155517"/>
    <x v="2"/>
  </r>
  <r>
    <n v="2021"/>
    <s v=" "/>
    <n v="32391"/>
    <s v="FOTE"/>
    <n v="20"/>
    <s v="Energia Elétrica"/>
    <n v="6800000"/>
    <n v="6746710"/>
    <x v="2"/>
  </r>
  <r>
    <n v="2021"/>
    <n v="8605"/>
    <n v="32392"/>
    <s v="EÓLICA HERMENEGILDO I"/>
    <n v="20"/>
    <s v="Energia"/>
    <n v="900000"/>
    <s v="                             -  "/>
    <x v="2"/>
  </r>
  <r>
    <n v="2021"/>
    <n v="8605"/>
    <n v="32393"/>
    <s v="EÓLICA HERMENEGILDO II"/>
    <n v="20"/>
    <s v="Energia"/>
    <n v="900000"/>
    <s v="                             -  "/>
    <x v="2"/>
  </r>
  <r>
    <n v="2021"/>
    <n v="8605"/>
    <n v="32394"/>
    <s v="EÓLICA HERMENEGILDO III"/>
    <n v="20"/>
    <s v="Energia"/>
    <n v="700000"/>
    <s v="                             -  "/>
    <x v="2"/>
  </r>
  <r>
    <n v="2021"/>
    <n v="8605"/>
    <n v="32395"/>
    <s v="EÓLICA CHUÍ IX"/>
    <n v="20"/>
    <s v="Energia"/>
    <n v="300000"/>
    <s v="                             -  "/>
    <x v="2"/>
  </r>
  <r>
    <s v=" "/>
    <s v=" "/>
    <n v="32399"/>
    <s v="IBER"/>
    <n v="20"/>
    <s v="Energia Elétrica"/>
    <n v="120000200"/>
    <n v="317666"/>
    <x v="2"/>
  </r>
  <r>
    <n v="2021"/>
    <n v="8800"/>
    <s v="GRUPO PETROBRAS"/>
    <m/>
    <m/>
    <m/>
    <m/>
    <m/>
    <x v="0"/>
  </r>
  <r>
    <n v="2021"/>
    <s v=" "/>
    <n v="32230"/>
    <s v="PETROBRAS"/>
    <n v="43"/>
    <s v="Petróleo e Derivados"/>
    <n v="114896148000"/>
    <n v="40570095351"/>
    <x v="2"/>
  </r>
  <r>
    <n v="2021"/>
    <s v=" "/>
    <n v="32271"/>
    <s v="TBG"/>
    <n v="43"/>
    <s v="Petróleo e Derivados"/>
    <n v="179655000"/>
    <n v="115522294"/>
    <x v="2"/>
  </r>
  <r>
    <n v="2021"/>
    <s v=" "/>
    <n v="32274"/>
    <s v="TRANSPETRO"/>
    <n v="43"/>
    <s v="Petróleo e Derivados"/>
    <n v="1523438000"/>
    <n v="332184495"/>
    <x v="2"/>
  </r>
  <r>
    <n v="2021"/>
    <s v=" "/>
    <n v="32280"/>
    <s v="PB-LOG"/>
    <n v="43"/>
    <s v="Petróleo e Derivados"/>
    <n v="216000"/>
    <s v="                             -  "/>
    <x v="2"/>
  </r>
  <r>
    <n v="2021"/>
    <s v=" "/>
    <n v="32282"/>
    <s v="PNBV"/>
    <n v="61"/>
    <s v="Comércio e Serviços"/>
    <n v="8368160000"/>
    <n v="6465013823"/>
    <x v="2"/>
  </r>
  <r>
    <n v="2021"/>
    <s v=" "/>
    <n v="32287"/>
    <s v="PIB BV"/>
    <n v="61"/>
    <s v="Comércio e Serviços"/>
    <n v="850110000"/>
    <n v="277954265"/>
    <x v="2"/>
  </r>
  <r>
    <n v="2021"/>
    <s v=" "/>
    <n v="32316"/>
    <s v="LIQUIGÁS"/>
    <n v="43"/>
    <s v="Petróleo e Derivados"/>
    <n v="130364000"/>
    <s v="                             -  "/>
    <x v="2"/>
  </r>
  <r>
    <n v="2021"/>
    <s v=" "/>
    <n v="32334"/>
    <s v="PBIO"/>
    <n v="43"/>
    <s v="Petróleo e Derivados"/>
    <n v="10151000"/>
    <n v="7436947"/>
    <x v="2"/>
  </r>
  <r>
    <n v="2021"/>
    <n v="8800"/>
    <n v="32346"/>
    <s v="MANGUE SECO 2"/>
    <n v="20"/>
    <s v="Energia"/>
    <n v="34000"/>
    <n v="25130"/>
    <x v="2"/>
  </r>
  <r>
    <n v="2021"/>
    <s v=" "/>
    <n v="32351"/>
    <s v="GASBRASILIANO"/>
    <n v="43"/>
    <s v="Petróleo e Derivados"/>
    <n v="1528000"/>
    <n v="226066"/>
    <x v="2"/>
  </r>
  <r>
    <n v="2021"/>
    <s v=" "/>
    <n v="32370"/>
    <s v="TI B.V."/>
    <n v="61"/>
    <s v="Comércio e Serviços"/>
    <n v="106596000"/>
    <n v="76918506"/>
    <x v="2"/>
  </r>
  <r>
    <n v="2021"/>
    <s v=" "/>
    <n v="32903"/>
    <s v="Transbel"/>
    <n v="43"/>
    <s v="Petróleo e Derivados"/>
    <n v="13945000"/>
    <s v="                             -  "/>
    <x v="2"/>
  </r>
  <r>
    <s v=" "/>
    <s v=" "/>
    <n v="32905"/>
    <s v="MATARIPE"/>
    <n v="43"/>
    <s v="Petróleo e Derivados"/>
    <n v="20000000"/>
    <n v="15685409"/>
    <x v="2"/>
  </r>
  <r>
    <n v="2021"/>
    <n v="9997"/>
    <s v="GRUPO DAS INDEPENDENTES - SPE"/>
    <m/>
    <m/>
    <m/>
    <m/>
    <m/>
    <x v="0"/>
  </r>
  <r>
    <n v="2021"/>
    <s v=" "/>
    <n v="22208"/>
    <s v="CEASAMINAS"/>
    <n v="1"/>
    <s v="Abastecimento"/>
    <n v="1750000"/>
    <n v="236955"/>
    <x v="3"/>
  </r>
  <r>
    <n v="2021"/>
    <s v=" "/>
    <n v="25207"/>
    <s v="SERPRO"/>
    <n v="61"/>
    <s v="Comércio e Serviços"/>
    <n v="181400000"/>
    <n v="143741321"/>
    <x v="3"/>
  </r>
  <r>
    <n v="2021"/>
    <s v=" "/>
    <n v="25211"/>
    <s v="CMB"/>
    <n v="36"/>
    <s v="Indústria de Transformação"/>
    <n v="35022894"/>
    <n v="18025606"/>
    <x v="3"/>
  </r>
  <r>
    <n v="2021"/>
    <s v=" "/>
    <n v="25230"/>
    <s v="BBTS"/>
    <n v="61"/>
    <s v="Comércio e Serviços"/>
    <n v="200431839"/>
    <n v="75672428"/>
    <x v="3"/>
  </r>
  <r>
    <n v="2021"/>
    <s v=" "/>
    <n v="25246"/>
    <s v="BB TURISMO - Em Liquidação"/>
    <n v="61"/>
    <s v="Comércio e Serviços"/>
    <n v="105000"/>
    <s v="                             -  "/>
    <x v="3"/>
  </r>
  <r>
    <n v="2021"/>
    <s v=" "/>
    <n v="25276"/>
    <s v="EMGEA"/>
    <n v="27"/>
    <s v="Setor Financeiro"/>
    <n v="2590271"/>
    <s v="                             -  "/>
    <x v="3"/>
  </r>
  <r>
    <n v="2021"/>
    <s v=" "/>
    <n v="25277"/>
    <s v="ATIVOS S.A."/>
    <n v="61"/>
    <s v="Comércio e Serviços"/>
    <n v="2000000"/>
    <n v="1229350"/>
    <x v="3"/>
  </r>
  <r>
    <n v="2021"/>
    <s v=" "/>
    <n v="25294"/>
    <s v="DATAPREV"/>
    <n v="61"/>
    <s v="Comércio e Serviços"/>
    <n v="144739270"/>
    <n v="24879288"/>
    <x v="3"/>
  </r>
  <r>
    <n v="2021"/>
    <s v=" "/>
    <n v="25923"/>
    <s v="CEAGESP"/>
    <n v="1"/>
    <s v="Abastecimento"/>
    <n v="22507440"/>
    <n v="366342"/>
    <x v="3"/>
  </r>
  <r>
    <n v="2021"/>
    <s v=" "/>
    <n v="32369"/>
    <s v="PPSA"/>
    <n v="43"/>
    <s v="Petróleo e Derivados"/>
    <n v="514000"/>
    <s v="                             -  "/>
    <x v="3"/>
  </r>
  <r>
    <n v="2021"/>
    <s v=" "/>
    <n v="36215"/>
    <s v="HEMOBRÁS"/>
    <n v="36"/>
    <s v="Indústria de Transformação"/>
    <n v="235352955"/>
    <n v="23833953"/>
    <x v="3"/>
  </r>
  <r>
    <n v="2021"/>
    <s v=" "/>
    <n v="39210"/>
    <s v="CDC"/>
    <n v="44"/>
    <s v="Portuário"/>
    <n v="17768720"/>
    <n v="1184239"/>
    <x v="3"/>
  </r>
  <r>
    <n v="2021"/>
    <s v=" "/>
    <n v="39211"/>
    <s v="CODESA"/>
    <n v="44"/>
    <s v="Portuário"/>
    <n v="26369109"/>
    <n v="5952581"/>
    <x v="3"/>
  </r>
  <r>
    <n v="2021"/>
    <s v=" "/>
    <n v="39212"/>
    <s v="CODEBA"/>
    <n v="44"/>
    <s v="Portuário"/>
    <n v="56981641"/>
    <n v="9276769"/>
    <x v="3"/>
  </r>
  <r>
    <n v="2021"/>
    <s v=" "/>
    <n v="39213"/>
    <s v="SPA"/>
    <n v="44"/>
    <s v="Portuário"/>
    <n v="240600106"/>
    <n v="22751085"/>
    <x v="3"/>
  </r>
  <r>
    <n v="2021"/>
    <s v=" "/>
    <n v="39215"/>
    <s v="CDP"/>
    <n v="44"/>
    <s v="Portuário"/>
    <n v="83407745"/>
    <n v="24088033"/>
    <x v="3"/>
  </r>
  <r>
    <n v="2021"/>
    <s v=" "/>
    <n v="39216"/>
    <s v="CDRJ"/>
    <n v="44"/>
    <s v="Portuário"/>
    <n v="127331253"/>
    <n v="16476883"/>
    <x v="3"/>
  </r>
  <r>
    <n v="2021"/>
    <s v=" "/>
    <n v="39217"/>
    <s v="CODERN"/>
    <n v="44"/>
    <s v="Portuário"/>
    <n v="89177363"/>
    <n v="11102126"/>
    <x v="3"/>
  </r>
  <r>
    <n v="2021"/>
    <s v=" "/>
    <n v="39256"/>
    <s v="INFRAERO"/>
    <n v="69"/>
    <s v="Transportes "/>
    <n v="691581052"/>
    <n v="406415470"/>
    <x v="3"/>
  </r>
  <r>
    <n v="2021"/>
    <s v=" "/>
    <n v="41201"/>
    <s v="ECT"/>
    <n v="11"/>
    <s v="Comunicações"/>
    <n v="639431030"/>
    <n v="360102933"/>
    <x v="3"/>
  </r>
  <r>
    <m/>
    <m/>
    <n v="52231"/>
    <s v="EMGEPRON"/>
    <n v="45"/>
    <s v="Pesquisa e Desenvolvimento"/>
    <n v="1644171125"/>
    <n v="1051751705"/>
    <x v="3"/>
  </r>
  <r>
    <m/>
    <m/>
    <m/>
    <m/>
    <m/>
    <m/>
    <m/>
    <m/>
    <x v="0"/>
  </r>
  <r>
    <m/>
    <m/>
    <m/>
    <m/>
    <m/>
    <m/>
    <n v="144805972422"/>
    <n v="57503434123"/>
    <x v="4"/>
  </r>
  <r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BC85C-EB45-4E96-896F-2E6E7C5B696D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3:B7" firstHeaderRow="1" firstDataRow="1" firstDataCol="1"/>
  <pivotFields count="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name="Setor" axis="axisRow" compact="0" outline="0" showAll="0" sortType="descending">
      <items count="7">
        <item h="1" x="0"/>
        <item x="2"/>
        <item x="1"/>
        <item x="3"/>
        <item h="1" m="1" x="5"/>
        <item h="1" x="4"/>
        <item t="default"/>
      </items>
    </pivotField>
  </pivotFields>
  <rowFields count="1">
    <field x="8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Investimentos Realizados" fld="7" baseField="0" baseItem="0" numFmtId="43"/>
  </dataFields>
  <formats count="1">
    <format dxfId="1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EC0E77-861F-4436-AAC0-83F76222E86C}" name="Tabela dinâmica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B11" firstHeaderRow="1" firstDataRow="1" firstDataCol="1" rowPageCount="2" colPageCount="1"/>
  <pivotFields count="6">
    <pivotField axis="axisPage" showAll="0">
      <items count="2">
        <item x="0"/>
        <item t="default"/>
      </items>
    </pivotField>
    <pivotField showAll="0"/>
    <pivotField showAll="0"/>
    <pivotField axis="axisPage" multipleItemSelectionAllowed="1" showAll="0">
      <items count="3">
        <item x="1"/>
        <item x="0"/>
        <item t="default"/>
      </items>
    </pivotField>
    <pivotField dataField="1" numFmtId="164" showAll="0"/>
    <pivotField axis="axisRow" showAll="0">
      <items count="7">
        <item x="2"/>
        <item x="5"/>
        <item x="1"/>
        <item x="0"/>
        <item x="3"/>
        <item x="4"/>
        <item t="default"/>
      </items>
    </pivotField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0" item="0" hier="-1"/>
    <pageField fld="3" hier="-1"/>
  </pageFields>
  <dataFields count="1">
    <dataField name="Soma de Valor em R$ mil" fld="4" baseField="5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FCFBE0-DBD0-44D8-9E33-ECFA6A492075}" name="Tabela dinâ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2" firstHeaderRow="1" firstDataRow="1" firstDataCol="1"/>
  <pivotFields count="7">
    <pivotField showAll="0"/>
    <pivotField showAll="0"/>
    <pivotField showAll="0"/>
    <pivotField showAll="0"/>
    <pivotField showAll="0"/>
    <pivotField axis="axisRow" showAll="0">
      <items count="9">
        <item x="3"/>
        <item x="0"/>
        <item x="4"/>
        <item x="2"/>
        <item x="1"/>
        <item x="7"/>
        <item x="5"/>
        <item x="6"/>
        <item t="default"/>
      </items>
    </pivotField>
    <pivotField dataField="1" numFmtId="167" showAll="0">
      <items count="44">
        <item x="18"/>
        <item x="42"/>
        <item x="4"/>
        <item x="12"/>
        <item x="17"/>
        <item x="20"/>
        <item x="9"/>
        <item x="13"/>
        <item x="37"/>
        <item x="0"/>
        <item x="5"/>
        <item x="24"/>
        <item x="38"/>
        <item x="23"/>
        <item x="33"/>
        <item x="22"/>
        <item x="8"/>
        <item x="10"/>
        <item x="11"/>
        <item x="6"/>
        <item x="1"/>
        <item x="32"/>
        <item x="41"/>
        <item x="7"/>
        <item x="15"/>
        <item x="36"/>
        <item x="34"/>
        <item x="25"/>
        <item x="21"/>
        <item x="40"/>
        <item x="31"/>
        <item x="14"/>
        <item x="16"/>
        <item x="35"/>
        <item x="2"/>
        <item x="39"/>
        <item x="3"/>
        <item x="19"/>
        <item x="26"/>
        <item x="29"/>
        <item x="30"/>
        <item x="28"/>
        <item x="27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PARTICIPAÇÃO NO PIB" fld="6" baseField="5" baseItem="0" numFmtId="167"/>
  </dataFields>
  <formats count="1">
    <format dxfId="0">
      <pivotArea collapsedLevelsAreSubtotals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D1CD-9A2A-41F3-956E-626128F78D11}">
  <dimension ref="A1:C32"/>
  <sheetViews>
    <sheetView showGridLines="0" tabSelected="1" workbookViewId="0">
      <selection activeCell="R25" sqref="R25"/>
    </sheetView>
  </sheetViews>
  <sheetFormatPr defaultRowHeight="15" x14ac:dyDescent="0.25"/>
  <cols>
    <col min="1" max="1" width="57.7109375" bestFit="1" customWidth="1"/>
    <col min="2" max="2" width="21" bestFit="1" customWidth="1"/>
  </cols>
  <sheetData>
    <row r="1" spans="1:2" x14ac:dyDescent="0.25">
      <c r="A1" t="s">
        <v>0</v>
      </c>
      <c r="B1" s="3">
        <f>B3/B2</f>
        <v>0.42545025754436994</v>
      </c>
    </row>
    <row r="2" spans="1:2" x14ac:dyDescent="0.25">
      <c r="A2" t="s">
        <v>1</v>
      </c>
      <c r="B2" s="2">
        <f>100983685.101/1000000</f>
        <v>100.98368510099999</v>
      </c>
    </row>
    <row r="3" spans="1:2" x14ac:dyDescent="0.25">
      <c r="A3" t="s">
        <v>2</v>
      </c>
      <c r="B3" s="2">
        <f>42963534.834/1000000</f>
        <v>42.963534834000001</v>
      </c>
    </row>
    <row r="5" spans="1:2" x14ac:dyDescent="0.25">
      <c r="A5" t="s">
        <v>3</v>
      </c>
    </row>
    <row r="10" spans="1:2" x14ac:dyDescent="0.25">
      <c r="A10" s="59" t="s">
        <v>4</v>
      </c>
      <c r="B10" s="59"/>
    </row>
    <row r="11" spans="1:2" x14ac:dyDescent="0.25">
      <c r="A11" s="40" t="s">
        <v>5</v>
      </c>
      <c r="B11" s="40" t="s">
        <v>4</v>
      </c>
    </row>
    <row r="12" spans="1:2" x14ac:dyDescent="0.25">
      <c r="A12" s="34" t="s">
        <v>6</v>
      </c>
      <c r="B12" s="35">
        <v>-5.9356611966832134E-6</v>
      </c>
    </row>
    <row r="13" spans="1:2" x14ac:dyDescent="0.25">
      <c r="A13" s="34" t="s">
        <v>7</v>
      </c>
      <c r="B13" s="35">
        <v>1.783549072145944E-2</v>
      </c>
    </row>
    <row r="14" spans="1:2" x14ac:dyDescent="0.25">
      <c r="A14" s="34" t="s">
        <v>8</v>
      </c>
      <c r="B14" s="35">
        <v>8.2693223564979046E-5</v>
      </c>
    </row>
    <row r="15" spans="1:2" x14ac:dyDescent="0.25">
      <c r="A15" s="34" t="s">
        <v>9</v>
      </c>
      <c r="B15" s="35">
        <v>2.4140313566810957E-4</v>
      </c>
    </row>
    <row r="16" spans="1:2" x14ac:dyDescent="0.25">
      <c r="A16" s="34" t="s">
        <v>10</v>
      </c>
      <c r="B16" s="35">
        <v>8.2005832370335145E-5</v>
      </c>
    </row>
    <row r="17" spans="1:3" x14ac:dyDescent="0.25">
      <c r="A17" s="34" t="s">
        <v>11</v>
      </c>
      <c r="B17" s="35">
        <v>5.5158554477279194E-2</v>
      </c>
    </row>
    <row r="18" spans="1:3" x14ac:dyDescent="0.25">
      <c r="A18" s="34" t="s">
        <v>12</v>
      </c>
      <c r="B18" s="35">
        <v>2.3731558305845166E-5</v>
      </c>
    </row>
    <row r="19" spans="1:3" x14ac:dyDescent="0.25">
      <c r="A19" s="34" t="s">
        <v>13</v>
      </c>
      <c r="B19" s="35">
        <v>2.3414882162120128E-3</v>
      </c>
    </row>
    <row r="20" spans="1:3" x14ac:dyDescent="0.25">
      <c r="A20" s="38" t="s">
        <v>14</v>
      </c>
      <c r="B20" s="39">
        <v>7.5759431503663224E-2</v>
      </c>
    </row>
    <row r="24" spans="1:3" x14ac:dyDescent="0.25">
      <c r="A24" s="59" t="s">
        <v>3</v>
      </c>
      <c r="B24" s="59"/>
      <c r="C24" s="59"/>
    </row>
    <row r="25" spans="1:3" x14ac:dyDescent="0.25">
      <c r="A25" s="40" t="s">
        <v>5</v>
      </c>
      <c r="B25" s="40" t="s">
        <v>15</v>
      </c>
      <c r="C25" s="40" t="s">
        <v>16</v>
      </c>
    </row>
    <row r="26" spans="1:3" x14ac:dyDescent="0.25">
      <c r="A26" s="34" t="s">
        <v>6</v>
      </c>
      <c r="B26" s="36">
        <v>1052349.068</v>
      </c>
      <c r="C26" s="32">
        <v>4.9582684379475279E-2</v>
      </c>
    </row>
    <row r="27" spans="1:3" x14ac:dyDescent="0.25">
      <c r="A27" s="34" t="s">
        <v>8</v>
      </c>
      <c r="B27" s="36">
        <v>716903.65700000001</v>
      </c>
      <c r="C27" s="32">
        <v>3.3777772828818248E-2</v>
      </c>
    </row>
    <row r="28" spans="1:3" x14ac:dyDescent="0.25">
      <c r="A28" s="34" t="s">
        <v>9</v>
      </c>
      <c r="B28" s="36">
        <v>3066241.5239999997</v>
      </c>
      <c r="C28" s="32">
        <v>0.14446963497071608</v>
      </c>
    </row>
    <row r="29" spans="1:3" x14ac:dyDescent="0.25">
      <c r="A29" s="34" t="s">
        <v>10</v>
      </c>
      <c r="B29" s="36">
        <v>4432930.8150000004</v>
      </c>
      <c r="C29" s="32">
        <v>0.20886283473783165</v>
      </c>
    </row>
    <row r="30" spans="1:3" x14ac:dyDescent="0.25">
      <c r="A30" s="34" t="s">
        <v>12</v>
      </c>
      <c r="B30" s="36">
        <v>11289010.984000001</v>
      </c>
      <c r="C30" s="32">
        <v>0.53189524806620703</v>
      </c>
    </row>
    <row r="31" spans="1:3" x14ac:dyDescent="0.25">
      <c r="A31" s="34" t="s">
        <v>13</v>
      </c>
      <c r="B31" s="36">
        <v>666688.48600000003</v>
      </c>
      <c r="C31" s="32">
        <v>3.1411825016951722E-2</v>
      </c>
    </row>
    <row r="32" spans="1:3" x14ac:dyDescent="0.25">
      <c r="A32" s="41" t="s">
        <v>14</v>
      </c>
      <c r="B32" s="43">
        <v>21224124.534000002</v>
      </c>
      <c r="C32" s="42">
        <v>1</v>
      </c>
    </row>
  </sheetData>
  <mergeCells count="2">
    <mergeCell ref="A10:B10"/>
    <mergeCell ref="A24:C2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5F05-17C2-4510-BF89-DC7CE0650F58}">
  <dimension ref="A3:J7"/>
  <sheetViews>
    <sheetView workbookViewId="0">
      <selection activeCell="J4" sqref="J4:J7"/>
    </sheetView>
  </sheetViews>
  <sheetFormatPr defaultRowHeight="15" x14ac:dyDescent="0.25"/>
  <cols>
    <col min="1" max="1" width="28.7109375" bestFit="1" customWidth="1"/>
    <col min="2" max="2" width="24.140625" bestFit="1" customWidth="1"/>
    <col min="3" max="3" width="10.7109375" bestFit="1" customWidth="1"/>
  </cols>
  <sheetData>
    <row r="3" spans="1:10" x14ac:dyDescent="0.25">
      <c r="A3" s="33" t="s">
        <v>17</v>
      </c>
      <c r="B3" t="s">
        <v>18</v>
      </c>
      <c r="C3" s="55" t="s">
        <v>19</v>
      </c>
    </row>
    <row r="4" spans="1:10" x14ac:dyDescent="0.25">
      <c r="A4" t="s">
        <v>11</v>
      </c>
      <c r="B4" s="54">
        <v>51947601859</v>
      </c>
      <c r="C4" s="53">
        <f>B4/$B$7</f>
        <v>0.90338260055710651</v>
      </c>
      <c r="J4">
        <v>90.3</v>
      </c>
    </row>
    <row r="5" spans="1:10" x14ac:dyDescent="0.25">
      <c r="A5" t="s">
        <v>7</v>
      </c>
      <c r="B5" s="54">
        <v>3358745197</v>
      </c>
      <c r="C5" s="58">
        <f t="shared" ref="C5:C6" si="0">B5/$B$7</f>
        <v>5.8409471507660481E-2</v>
      </c>
      <c r="J5">
        <v>5.9</v>
      </c>
    </row>
    <row r="6" spans="1:10" x14ac:dyDescent="0.25">
      <c r="A6" t="s">
        <v>20</v>
      </c>
      <c r="B6" s="54">
        <v>2197087067</v>
      </c>
      <c r="C6" s="58">
        <f t="shared" si="0"/>
        <v>3.8207927935232963E-2</v>
      </c>
      <c r="J6">
        <v>1.8</v>
      </c>
    </row>
    <row r="7" spans="1:10" x14ac:dyDescent="0.25">
      <c r="A7" t="s">
        <v>14</v>
      </c>
      <c r="B7" s="54">
        <v>57503434123</v>
      </c>
      <c r="C7" s="56">
        <v>1</v>
      </c>
      <c r="D7" s="57">
        <f>B7/1000000000</f>
        <v>57.503434122999998</v>
      </c>
      <c r="J7">
        <f>SUM(J4:J6)</f>
        <v>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23FD-8A86-4B44-849B-BDD3D02D5570}">
  <dimension ref="A1:C11"/>
  <sheetViews>
    <sheetView workbookViewId="0">
      <selection activeCell="B14" sqref="B14"/>
    </sheetView>
  </sheetViews>
  <sheetFormatPr defaultRowHeight="15" x14ac:dyDescent="0.25"/>
  <cols>
    <col min="1" max="1" width="39.140625" bestFit="1" customWidth="1"/>
    <col min="2" max="2" width="23.28515625" bestFit="1" customWidth="1"/>
  </cols>
  <sheetData>
    <row r="1" spans="1:3" x14ac:dyDescent="0.25">
      <c r="A1" s="33" t="s">
        <v>21</v>
      </c>
      <c r="B1" s="34">
        <v>2021</v>
      </c>
    </row>
    <row r="2" spans="1:3" x14ac:dyDescent="0.25">
      <c r="A2" s="33" t="s">
        <v>22</v>
      </c>
      <c r="B2" t="s">
        <v>23</v>
      </c>
    </row>
    <row r="4" spans="1:3" x14ac:dyDescent="0.25">
      <c r="A4" s="33" t="s">
        <v>24</v>
      </c>
      <c r="B4" t="s">
        <v>25</v>
      </c>
    </row>
    <row r="5" spans="1:3" x14ac:dyDescent="0.25">
      <c r="A5" s="34" t="s">
        <v>6</v>
      </c>
      <c r="B5" s="37">
        <v>1052349.068</v>
      </c>
      <c r="C5" s="32">
        <f>B5/$B$11</f>
        <v>4.9582684379475279E-2</v>
      </c>
    </row>
    <row r="6" spans="1:3" x14ac:dyDescent="0.25">
      <c r="A6" s="34" t="s">
        <v>8</v>
      </c>
      <c r="B6" s="37">
        <v>716903.65700000001</v>
      </c>
      <c r="C6" s="32">
        <f t="shared" ref="C6:C11" si="0">B6/$B$11</f>
        <v>3.3777772828818248E-2</v>
      </c>
    </row>
    <row r="7" spans="1:3" x14ac:dyDescent="0.25">
      <c r="A7" s="34" t="s">
        <v>9</v>
      </c>
      <c r="B7" s="37">
        <v>3066241.5239999997</v>
      </c>
      <c r="C7" s="32">
        <f t="shared" si="0"/>
        <v>0.14446963497071608</v>
      </c>
    </row>
    <row r="8" spans="1:3" x14ac:dyDescent="0.25">
      <c r="A8" s="34" t="s">
        <v>10</v>
      </c>
      <c r="B8" s="37">
        <v>4432930.8150000004</v>
      </c>
      <c r="C8" s="32">
        <f t="shared" si="0"/>
        <v>0.20886283473783165</v>
      </c>
    </row>
    <row r="9" spans="1:3" x14ac:dyDescent="0.25">
      <c r="A9" s="34" t="s">
        <v>12</v>
      </c>
      <c r="B9" s="37">
        <v>11289010.984000001</v>
      </c>
      <c r="C9" s="32">
        <f t="shared" si="0"/>
        <v>0.53189524806620703</v>
      </c>
    </row>
    <row r="10" spans="1:3" x14ac:dyDescent="0.25">
      <c r="A10" s="34" t="s">
        <v>13</v>
      </c>
      <c r="B10" s="37">
        <v>666688.48600000003</v>
      </c>
      <c r="C10" s="32">
        <f t="shared" si="0"/>
        <v>3.1411825016951722E-2</v>
      </c>
    </row>
    <row r="11" spans="1:3" x14ac:dyDescent="0.25">
      <c r="A11" s="34" t="s">
        <v>14</v>
      </c>
      <c r="B11" s="37">
        <v>21224124.534000002</v>
      </c>
      <c r="C11" s="32">
        <f t="shared" si="0"/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54CE-BD0E-4E5D-8920-4C775631484D}">
  <dimension ref="A1:I74"/>
  <sheetViews>
    <sheetView topLeftCell="A46" workbookViewId="0">
      <selection activeCell="I46" sqref="I46"/>
    </sheetView>
  </sheetViews>
  <sheetFormatPr defaultRowHeight="15" x14ac:dyDescent="0.25"/>
  <cols>
    <col min="3" max="3" width="56.28515625" bestFit="1" customWidth="1"/>
    <col min="6" max="6" width="23.140625" customWidth="1"/>
    <col min="7" max="7" width="18.85546875" bestFit="1" customWidth="1"/>
    <col min="8" max="8" width="17" bestFit="1" customWidth="1"/>
    <col min="9" max="9" width="28.7109375" bestFit="1" customWidth="1"/>
  </cols>
  <sheetData>
    <row r="1" spans="1:9" x14ac:dyDescent="0.25">
      <c r="A1" s="44" t="s">
        <v>26</v>
      </c>
      <c r="B1" s="45" t="s">
        <v>27</v>
      </c>
      <c r="C1" s="45" t="s">
        <v>28</v>
      </c>
      <c r="D1" s="45" t="s">
        <v>29</v>
      </c>
      <c r="E1" s="45" t="s">
        <v>30</v>
      </c>
      <c r="F1" s="45" t="s">
        <v>31</v>
      </c>
      <c r="G1" s="45" t="s">
        <v>32</v>
      </c>
      <c r="H1" s="45" t="s">
        <v>33</v>
      </c>
      <c r="I1" s="45" t="s">
        <v>34</v>
      </c>
    </row>
    <row r="2" spans="1:9" x14ac:dyDescent="0.25">
      <c r="A2" s="46">
        <v>2021</v>
      </c>
      <c r="B2" s="47">
        <v>5000</v>
      </c>
      <c r="C2" s="47" t="s">
        <v>35</v>
      </c>
      <c r="D2" s="48"/>
      <c r="E2" s="48"/>
      <c r="F2" s="48"/>
      <c r="G2" s="48"/>
      <c r="H2" s="48"/>
    </row>
    <row r="3" spans="1:9" x14ac:dyDescent="0.25">
      <c r="A3" s="49" t="s">
        <v>36</v>
      </c>
      <c r="B3" s="50" t="s">
        <v>36</v>
      </c>
      <c r="C3" s="50">
        <v>25234</v>
      </c>
      <c r="D3" s="47" t="s">
        <v>37</v>
      </c>
      <c r="E3" s="47">
        <v>27</v>
      </c>
      <c r="F3" s="47" t="s">
        <v>38</v>
      </c>
      <c r="G3" s="51">
        <v>3302708667</v>
      </c>
      <c r="H3" s="51">
        <v>1781638854</v>
      </c>
      <c r="I3" t="s">
        <v>7</v>
      </c>
    </row>
    <row r="4" spans="1:9" x14ac:dyDescent="0.25">
      <c r="A4" s="49">
        <v>2021</v>
      </c>
      <c r="B4" s="50">
        <v>5110</v>
      </c>
      <c r="C4" s="50" t="s">
        <v>39</v>
      </c>
      <c r="D4" s="48"/>
      <c r="E4" s="48"/>
      <c r="F4" s="48"/>
      <c r="G4" s="48"/>
      <c r="H4" s="48"/>
    </row>
    <row r="5" spans="1:9" x14ac:dyDescent="0.25">
      <c r="A5" s="49" t="s">
        <v>36</v>
      </c>
      <c r="B5" s="50" t="s">
        <v>36</v>
      </c>
      <c r="C5" s="50">
        <v>25220</v>
      </c>
      <c r="D5" s="47" t="s">
        <v>40</v>
      </c>
      <c r="E5" s="47">
        <v>27</v>
      </c>
      <c r="F5" s="47" t="s">
        <v>38</v>
      </c>
      <c r="G5" s="51">
        <v>3558903397</v>
      </c>
      <c r="H5" s="51">
        <v>1517314866</v>
      </c>
      <c r="I5" t="s">
        <v>7</v>
      </c>
    </row>
    <row r="6" spans="1:9" x14ac:dyDescent="0.25">
      <c r="A6" s="49">
        <v>2021</v>
      </c>
      <c r="B6" s="50">
        <v>5500</v>
      </c>
      <c r="C6" s="50" t="s">
        <v>41</v>
      </c>
      <c r="D6" s="48"/>
      <c r="E6" s="48"/>
      <c r="F6" s="48"/>
      <c r="G6" s="48"/>
      <c r="H6" s="48"/>
    </row>
    <row r="7" spans="1:9" x14ac:dyDescent="0.25">
      <c r="A7" s="49" t="s">
        <v>36</v>
      </c>
      <c r="B7" s="50" t="s">
        <v>36</v>
      </c>
      <c r="C7" s="50">
        <v>25918</v>
      </c>
      <c r="D7" s="47" t="s">
        <v>42</v>
      </c>
      <c r="E7" s="47">
        <v>27</v>
      </c>
      <c r="F7" s="47" t="s">
        <v>38</v>
      </c>
      <c r="G7" s="51">
        <v>107920660</v>
      </c>
      <c r="H7" s="51">
        <v>7291004</v>
      </c>
      <c r="I7" t="s">
        <v>7</v>
      </c>
    </row>
    <row r="8" spans="1:9" x14ac:dyDescent="0.25">
      <c r="A8" s="49">
        <v>2021</v>
      </c>
      <c r="B8" s="50">
        <v>9996</v>
      </c>
      <c r="C8" s="50" t="s">
        <v>43</v>
      </c>
      <c r="D8" s="48"/>
      <c r="E8" s="48"/>
      <c r="F8" s="48"/>
      <c r="G8" s="48"/>
      <c r="H8" s="48"/>
    </row>
    <row r="9" spans="1:9" x14ac:dyDescent="0.25">
      <c r="A9" s="49">
        <v>2021</v>
      </c>
      <c r="B9" s="50" t="s">
        <v>36</v>
      </c>
      <c r="C9" s="50">
        <v>24202</v>
      </c>
      <c r="D9" s="47" t="s">
        <v>44</v>
      </c>
      <c r="E9" s="47">
        <v>27</v>
      </c>
      <c r="F9" s="47" t="s">
        <v>38</v>
      </c>
      <c r="G9" s="51">
        <v>7016831</v>
      </c>
      <c r="H9" s="51">
        <v>10454</v>
      </c>
      <c r="I9" t="s">
        <v>7</v>
      </c>
    </row>
    <row r="10" spans="1:9" x14ac:dyDescent="0.25">
      <c r="A10" s="49">
        <v>2021</v>
      </c>
      <c r="B10" s="50" t="s">
        <v>36</v>
      </c>
      <c r="C10" s="50">
        <v>25202</v>
      </c>
      <c r="D10" s="50" t="s">
        <v>45</v>
      </c>
      <c r="E10" s="50">
        <v>27</v>
      </c>
      <c r="F10" s="50" t="s">
        <v>38</v>
      </c>
      <c r="G10" s="52">
        <v>27017373</v>
      </c>
      <c r="H10" s="52">
        <v>9279297</v>
      </c>
      <c r="I10" t="s">
        <v>7</v>
      </c>
    </row>
    <row r="11" spans="1:9" x14ac:dyDescent="0.25">
      <c r="A11" s="49" t="s">
        <v>36</v>
      </c>
      <c r="B11" s="50" t="s">
        <v>36</v>
      </c>
      <c r="C11" s="50">
        <v>25210</v>
      </c>
      <c r="D11" s="50" t="s">
        <v>46</v>
      </c>
      <c r="E11" s="50">
        <v>27</v>
      </c>
      <c r="F11" s="50" t="s">
        <v>38</v>
      </c>
      <c r="G11" s="52">
        <v>144572000</v>
      </c>
      <c r="H11" s="52">
        <v>43210722</v>
      </c>
      <c r="I11" t="s">
        <v>7</v>
      </c>
    </row>
    <row r="12" spans="1:9" x14ac:dyDescent="0.25">
      <c r="A12" s="49">
        <v>2021</v>
      </c>
      <c r="B12" s="50">
        <v>8605</v>
      </c>
      <c r="C12" s="50" t="s">
        <v>47</v>
      </c>
      <c r="D12" s="48"/>
      <c r="E12" s="48"/>
      <c r="F12" s="48"/>
      <c r="G12" s="48"/>
      <c r="H12" s="48"/>
    </row>
    <row r="13" spans="1:9" x14ac:dyDescent="0.25">
      <c r="A13" s="49">
        <v>2021</v>
      </c>
      <c r="B13" s="50" t="s">
        <v>36</v>
      </c>
      <c r="C13" s="50">
        <v>32204</v>
      </c>
      <c r="D13" s="47" t="s">
        <v>48</v>
      </c>
      <c r="E13" s="47">
        <v>20</v>
      </c>
      <c r="F13" s="47" t="s">
        <v>49</v>
      </c>
      <c r="G13" s="51">
        <v>2946724542</v>
      </c>
      <c r="H13" s="51">
        <v>1532462798</v>
      </c>
      <c r="I13" t="s">
        <v>11</v>
      </c>
    </row>
    <row r="14" spans="1:9" x14ac:dyDescent="0.25">
      <c r="A14" s="49">
        <v>2021</v>
      </c>
      <c r="B14" s="50" t="s">
        <v>36</v>
      </c>
      <c r="C14" s="50">
        <v>32223</v>
      </c>
      <c r="D14" s="50" t="s">
        <v>50</v>
      </c>
      <c r="E14" s="50">
        <v>20</v>
      </c>
      <c r="F14" s="50" t="s">
        <v>49</v>
      </c>
      <c r="G14" s="52">
        <v>42149823</v>
      </c>
      <c r="H14" s="52">
        <v>21044211</v>
      </c>
      <c r="I14" t="s">
        <v>11</v>
      </c>
    </row>
    <row r="15" spans="1:9" x14ac:dyDescent="0.25">
      <c r="A15" s="49">
        <v>2021</v>
      </c>
      <c r="B15" s="50" t="s">
        <v>36</v>
      </c>
      <c r="C15" s="50">
        <v>32224</v>
      </c>
      <c r="D15" s="50" t="s">
        <v>51</v>
      </c>
      <c r="E15" s="50">
        <v>20</v>
      </c>
      <c r="F15" s="50" t="s">
        <v>49</v>
      </c>
      <c r="G15" s="52">
        <v>594602158</v>
      </c>
      <c r="H15" s="52">
        <v>459633518</v>
      </c>
      <c r="I15" t="s">
        <v>11</v>
      </c>
    </row>
    <row r="16" spans="1:9" x14ac:dyDescent="0.25">
      <c r="A16" s="49">
        <v>2021</v>
      </c>
      <c r="B16" s="50" t="s">
        <v>36</v>
      </c>
      <c r="C16" s="50">
        <v>32226</v>
      </c>
      <c r="D16" s="50" t="s">
        <v>52</v>
      </c>
      <c r="E16" s="50">
        <v>20</v>
      </c>
      <c r="F16" s="50" t="s">
        <v>49</v>
      </c>
      <c r="G16" s="52">
        <v>1718065698</v>
      </c>
      <c r="H16" s="52">
        <v>1060150275</v>
      </c>
      <c r="I16" t="s">
        <v>11</v>
      </c>
    </row>
    <row r="17" spans="1:9" x14ac:dyDescent="0.25">
      <c r="A17" s="49">
        <v>2021</v>
      </c>
      <c r="B17" s="50" t="s">
        <v>36</v>
      </c>
      <c r="C17" s="50">
        <v>32228</v>
      </c>
      <c r="D17" s="50" t="s">
        <v>53</v>
      </c>
      <c r="E17" s="50">
        <v>20</v>
      </c>
      <c r="F17" s="50" t="s">
        <v>49</v>
      </c>
      <c r="G17" s="52">
        <v>1089482601</v>
      </c>
      <c r="H17" s="52">
        <v>679137277</v>
      </c>
      <c r="I17" t="s">
        <v>11</v>
      </c>
    </row>
    <row r="18" spans="1:9" x14ac:dyDescent="0.25">
      <c r="A18" s="49">
        <v>2021</v>
      </c>
      <c r="B18" s="50" t="s">
        <v>36</v>
      </c>
      <c r="C18" s="50">
        <v>32264</v>
      </c>
      <c r="D18" s="50" t="s">
        <v>54</v>
      </c>
      <c r="E18" s="50">
        <v>20</v>
      </c>
      <c r="F18" s="50" t="s">
        <v>49</v>
      </c>
      <c r="G18" s="52">
        <v>115000</v>
      </c>
      <c r="H18" s="52">
        <v>43063</v>
      </c>
      <c r="I18" t="s">
        <v>11</v>
      </c>
    </row>
    <row r="19" spans="1:9" x14ac:dyDescent="0.25">
      <c r="A19" s="49">
        <v>2021</v>
      </c>
      <c r="B19" s="50" t="s">
        <v>36</v>
      </c>
      <c r="C19" s="50">
        <v>32276</v>
      </c>
      <c r="D19" s="50" t="s">
        <v>55</v>
      </c>
      <c r="E19" s="50">
        <v>20</v>
      </c>
      <c r="F19" s="50" t="s">
        <v>49</v>
      </c>
      <c r="G19" s="52">
        <v>492525992</v>
      </c>
      <c r="H19" s="52">
        <v>289728353</v>
      </c>
      <c r="I19" t="s">
        <v>11</v>
      </c>
    </row>
    <row r="20" spans="1:9" x14ac:dyDescent="0.25">
      <c r="A20" s="49">
        <v>2021</v>
      </c>
      <c r="B20" s="50" t="s">
        <v>36</v>
      </c>
      <c r="C20" s="50">
        <v>32363</v>
      </c>
      <c r="D20" s="50" t="s">
        <v>56</v>
      </c>
      <c r="E20" s="50">
        <v>20</v>
      </c>
      <c r="F20" s="50" t="s">
        <v>49</v>
      </c>
      <c r="G20" s="52">
        <v>2600000</v>
      </c>
      <c r="H20" s="50" t="s">
        <v>57</v>
      </c>
      <c r="I20" t="s">
        <v>11</v>
      </c>
    </row>
    <row r="21" spans="1:9" x14ac:dyDescent="0.25">
      <c r="A21" s="49">
        <v>2021</v>
      </c>
      <c r="B21" s="50" t="s">
        <v>36</v>
      </c>
      <c r="C21" s="50">
        <v>32364</v>
      </c>
      <c r="D21" s="50" t="s">
        <v>58</v>
      </c>
      <c r="E21" s="50">
        <v>20</v>
      </c>
      <c r="F21" s="50" t="s">
        <v>49</v>
      </c>
      <c r="G21" s="52">
        <v>43829640</v>
      </c>
      <c r="H21" s="52">
        <v>30830090</v>
      </c>
      <c r="I21" t="s">
        <v>11</v>
      </c>
    </row>
    <row r="22" spans="1:9" x14ac:dyDescent="0.25">
      <c r="A22" s="49">
        <v>2021</v>
      </c>
      <c r="B22" s="50" t="s">
        <v>36</v>
      </c>
      <c r="C22" s="50">
        <v>32365</v>
      </c>
      <c r="D22" s="50" t="s">
        <v>59</v>
      </c>
      <c r="E22" s="50">
        <v>20</v>
      </c>
      <c r="F22" s="50" t="s">
        <v>49</v>
      </c>
      <c r="G22" s="52">
        <v>16855155</v>
      </c>
      <c r="H22" s="50" t="s">
        <v>57</v>
      </c>
      <c r="I22" t="s">
        <v>11</v>
      </c>
    </row>
    <row r="23" spans="1:9" x14ac:dyDescent="0.25">
      <c r="A23" s="49">
        <v>2021</v>
      </c>
      <c r="B23" s="50" t="s">
        <v>36</v>
      </c>
      <c r="C23" s="50">
        <v>32376</v>
      </c>
      <c r="D23" s="50" t="s">
        <v>60</v>
      </c>
      <c r="E23" s="50">
        <v>20</v>
      </c>
      <c r="F23" s="50" t="s">
        <v>49</v>
      </c>
      <c r="G23" s="52">
        <v>150000</v>
      </c>
      <c r="H23" s="52">
        <v>42166</v>
      </c>
      <c r="I23" t="s">
        <v>11</v>
      </c>
    </row>
    <row r="24" spans="1:9" x14ac:dyDescent="0.25">
      <c r="A24" s="49">
        <v>2021</v>
      </c>
      <c r="B24" s="50" t="s">
        <v>36</v>
      </c>
      <c r="C24" s="50">
        <v>32377</v>
      </c>
      <c r="D24" s="50" t="s">
        <v>61</v>
      </c>
      <c r="E24" s="50">
        <v>20</v>
      </c>
      <c r="F24" s="50" t="s">
        <v>49</v>
      </c>
      <c r="G24" s="52">
        <v>2701297</v>
      </c>
      <c r="H24" s="52">
        <v>25000</v>
      </c>
      <c r="I24" t="s">
        <v>11</v>
      </c>
    </row>
    <row r="25" spans="1:9" x14ac:dyDescent="0.25">
      <c r="A25" s="49">
        <v>2021</v>
      </c>
      <c r="B25" s="50" t="s">
        <v>36</v>
      </c>
      <c r="C25" s="50">
        <v>32378</v>
      </c>
      <c r="D25" s="50" t="s">
        <v>62</v>
      </c>
      <c r="E25" s="50">
        <v>20</v>
      </c>
      <c r="F25" s="50" t="s">
        <v>49</v>
      </c>
      <c r="G25" s="52">
        <v>1353575</v>
      </c>
      <c r="H25" s="52">
        <v>364142</v>
      </c>
      <c r="I25" t="s">
        <v>11</v>
      </c>
    </row>
    <row r="26" spans="1:9" x14ac:dyDescent="0.25">
      <c r="A26" s="49">
        <v>2021</v>
      </c>
      <c r="B26" s="50" t="s">
        <v>36</v>
      </c>
      <c r="C26" s="50">
        <v>32386</v>
      </c>
      <c r="D26" s="50" t="s">
        <v>63</v>
      </c>
      <c r="E26" s="50">
        <v>20</v>
      </c>
      <c r="F26" s="50" t="s">
        <v>49</v>
      </c>
      <c r="G26" s="52">
        <v>6500000</v>
      </c>
      <c r="H26" s="52">
        <v>1143150</v>
      </c>
      <c r="I26" t="s">
        <v>11</v>
      </c>
    </row>
    <row r="27" spans="1:9" x14ac:dyDescent="0.25">
      <c r="A27" s="49">
        <v>2021</v>
      </c>
      <c r="B27" s="50" t="s">
        <v>36</v>
      </c>
      <c r="C27" s="50">
        <v>32387</v>
      </c>
      <c r="D27" s="50" t="s">
        <v>64</v>
      </c>
      <c r="E27" s="50">
        <v>20</v>
      </c>
      <c r="F27" s="50" t="s">
        <v>49</v>
      </c>
      <c r="G27" s="52">
        <v>6000000</v>
      </c>
      <c r="H27" s="52">
        <v>1607870</v>
      </c>
      <c r="I27" t="s">
        <v>11</v>
      </c>
    </row>
    <row r="28" spans="1:9" x14ac:dyDescent="0.25">
      <c r="A28" s="49">
        <v>2021</v>
      </c>
      <c r="B28" s="50" t="s">
        <v>36</v>
      </c>
      <c r="C28" s="50">
        <v>32388</v>
      </c>
      <c r="D28" s="50" t="s">
        <v>65</v>
      </c>
      <c r="E28" s="50">
        <v>20</v>
      </c>
      <c r="F28" s="50" t="s">
        <v>49</v>
      </c>
      <c r="G28" s="52">
        <v>5500000</v>
      </c>
      <c r="H28" s="52">
        <v>1187320</v>
      </c>
      <c r="I28" t="s">
        <v>11</v>
      </c>
    </row>
    <row r="29" spans="1:9" x14ac:dyDescent="0.25">
      <c r="A29" s="49">
        <v>2021</v>
      </c>
      <c r="B29" s="50" t="s">
        <v>36</v>
      </c>
      <c r="C29" s="50">
        <v>32389</v>
      </c>
      <c r="D29" s="50" t="s">
        <v>66</v>
      </c>
      <c r="E29" s="50">
        <v>20</v>
      </c>
      <c r="F29" s="50" t="s">
        <v>49</v>
      </c>
      <c r="G29" s="52">
        <v>9500000</v>
      </c>
      <c r="H29" s="52">
        <v>920447</v>
      </c>
      <c r="I29" t="s">
        <v>11</v>
      </c>
    </row>
    <row r="30" spans="1:9" x14ac:dyDescent="0.25">
      <c r="A30" s="49">
        <v>2021</v>
      </c>
      <c r="B30" s="50" t="s">
        <v>36</v>
      </c>
      <c r="C30" s="50">
        <v>32390</v>
      </c>
      <c r="D30" s="50" t="s">
        <v>67</v>
      </c>
      <c r="E30" s="50">
        <v>20</v>
      </c>
      <c r="F30" s="50" t="s">
        <v>49</v>
      </c>
      <c r="G30" s="52">
        <v>6000000</v>
      </c>
      <c r="H30" s="52">
        <v>1155517</v>
      </c>
      <c r="I30" t="s">
        <v>11</v>
      </c>
    </row>
    <row r="31" spans="1:9" x14ac:dyDescent="0.25">
      <c r="A31" s="49">
        <v>2021</v>
      </c>
      <c r="B31" s="50" t="s">
        <v>36</v>
      </c>
      <c r="C31" s="50">
        <v>32391</v>
      </c>
      <c r="D31" s="50" t="s">
        <v>68</v>
      </c>
      <c r="E31" s="50">
        <v>20</v>
      </c>
      <c r="F31" s="50" t="s">
        <v>49</v>
      </c>
      <c r="G31" s="52">
        <v>6800000</v>
      </c>
      <c r="H31" s="52">
        <v>6746710</v>
      </c>
      <c r="I31" t="s">
        <v>11</v>
      </c>
    </row>
    <row r="32" spans="1:9" x14ac:dyDescent="0.25">
      <c r="A32" s="46">
        <v>2021</v>
      </c>
      <c r="B32" s="47">
        <v>8605</v>
      </c>
      <c r="C32" s="47">
        <v>32392</v>
      </c>
      <c r="D32" s="47" t="s">
        <v>69</v>
      </c>
      <c r="E32" s="47">
        <v>20</v>
      </c>
      <c r="F32" s="47" t="s">
        <v>70</v>
      </c>
      <c r="G32" s="51">
        <v>900000</v>
      </c>
      <c r="H32" s="47" t="s">
        <v>57</v>
      </c>
      <c r="I32" t="s">
        <v>11</v>
      </c>
    </row>
    <row r="33" spans="1:9" x14ac:dyDescent="0.25">
      <c r="A33" s="49">
        <v>2021</v>
      </c>
      <c r="B33" s="50">
        <v>8605</v>
      </c>
      <c r="C33" s="50">
        <v>32393</v>
      </c>
      <c r="D33" s="50" t="s">
        <v>71</v>
      </c>
      <c r="E33" s="50">
        <v>20</v>
      </c>
      <c r="F33" s="50" t="s">
        <v>70</v>
      </c>
      <c r="G33" s="52">
        <v>900000</v>
      </c>
      <c r="H33" s="50" t="s">
        <v>57</v>
      </c>
      <c r="I33" t="s">
        <v>11</v>
      </c>
    </row>
    <row r="34" spans="1:9" x14ac:dyDescent="0.25">
      <c r="A34" s="49">
        <v>2021</v>
      </c>
      <c r="B34" s="50">
        <v>8605</v>
      </c>
      <c r="C34" s="50">
        <v>32394</v>
      </c>
      <c r="D34" s="50" t="s">
        <v>72</v>
      </c>
      <c r="E34" s="50">
        <v>20</v>
      </c>
      <c r="F34" s="50" t="s">
        <v>70</v>
      </c>
      <c r="G34" s="52">
        <v>700000</v>
      </c>
      <c r="H34" s="50" t="s">
        <v>57</v>
      </c>
      <c r="I34" t="s">
        <v>11</v>
      </c>
    </row>
    <row r="35" spans="1:9" x14ac:dyDescent="0.25">
      <c r="A35" s="49">
        <v>2021</v>
      </c>
      <c r="B35" s="50">
        <v>8605</v>
      </c>
      <c r="C35" s="50">
        <v>32395</v>
      </c>
      <c r="D35" s="50" t="s">
        <v>73</v>
      </c>
      <c r="E35" s="50">
        <v>20</v>
      </c>
      <c r="F35" s="50" t="s">
        <v>70</v>
      </c>
      <c r="G35" s="52">
        <v>300000</v>
      </c>
      <c r="H35" s="50" t="s">
        <v>57</v>
      </c>
      <c r="I35" t="s">
        <v>11</v>
      </c>
    </row>
    <row r="36" spans="1:9" x14ac:dyDescent="0.25">
      <c r="A36" s="49" t="s">
        <v>36</v>
      </c>
      <c r="B36" s="50" t="s">
        <v>36</v>
      </c>
      <c r="C36" s="50">
        <v>32399</v>
      </c>
      <c r="D36" s="50" t="s">
        <v>74</v>
      </c>
      <c r="E36" s="50">
        <v>20</v>
      </c>
      <c r="F36" s="50" t="s">
        <v>49</v>
      </c>
      <c r="G36" s="52">
        <v>120000200</v>
      </c>
      <c r="H36" s="52">
        <v>317666</v>
      </c>
      <c r="I36" t="s">
        <v>11</v>
      </c>
    </row>
    <row r="37" spans="1:9" x14ac:dyDescent="0.25">
      <c r="A37" s="49">
        <v>2021</v>
      </c>
      <c r="B37" s="50">
        <v>8800</v>
      </c>
      <c r="C37" s="50" t="s">
        <v>75</v>
      </c>
      <c r="D37" s="48"/>
      <c r="E37" s="48"/>
      <c r="F37" s="48"/>
      <c r="G37" s="48"/>
      <c r="H37" s="48"/>
    </row>
    <row r="38" spans="1:9" x14ac:dyDescent="0.25">
      <c r="A38" s="49">
        <v>2021</v>
      </c>
      <c r="B38" s="50" t="s">
        <v>36</v>
      </c>
      <c r="C38" s="50">
        <v>32230</v>
      </c>
      <c r="D38" s="47" t="s">
        <v>76</v>
      </c>
      <c r="E38" s="47">
        <v>43</v>
      </c>
      <c r="F38" s="47" t="s">
        <v>77</v>
      </c>
      <c r="G38" s="51">
        <v>114896148000</v>
      </c>
      <c r="H38" s="51">
        <v>40570095351</v>
      </c>
      <c r="I38" t="s">
        <v>11</v>
      </c>
    </row>
    <row r="39" spans="1:9" x14ac:dyDescent="0.25">
      <c r="A39" s="49">
        <v>2021</v>
      </c>
      <c r="B39" s="50" t="s">
        <v>36</v>
      </c>
      <c r="C39" s="50">
        <v>32271</v>
      </c>
      <c r="D39" s="50" t="s">
        <v>78</v>
      </c>
      <c r="E39" s="50">
        <v>43</v>
      </c>
      <c r="F39" s="50" t="s">
        <v>77</v>
      </c>
      <c r="G39" s="52">
        <v>179655000</v>
      </c>
      <c r="H39" s="52">
        <v>115522294</v>
      </c>
      <c r="I39" t="s">
        <v>11</v>
      </c>
    </row>
    <row r="40" spans="1:9" x14ac:dyDescent="0.25">
      <c r="A40" s="49">
        <v>2021</v>
      </c>
      <c r="B40" s="50" t="s">
        <v>36</v>
      </c>
      <c r="C40" s="50">
        <v>32274</v>
      </c>
      <c r="D40" s="50" t="s">
        <v>79</v>
      </c>
      <c r="E40" s="50">
        <v>43</v>
      </c>
      <c r="F40" s="50" t="s">
        <v>77</v>
      </c>
      <c r="G40" s="52">
        <v>1523438000</v>
      </c>
      <c r="H40" s="52">
        <v>332184495</v>
      </c>
      <c r="I40" t="s">
        <v>11</v>
      </c>
    </row>
    <row r="41" spans="1:9" x14ac:dyDescent="0.25">
      <c r="A41" s="49">
        <v>2021</v>
      </c>
      <c r="B41" s="50" t="s">
        <v>36</v>
      </c>
      <c r="C41" s="50">
        <v>32280</v>
      </c>
      <c r="D41" s="50" t="s">
        <v>80</v>
      </c>
      <c r="E41" s="50">
        <v>43</v>
      </c>
      <c r="F41" s="50" t="s">
        <v>77</v>
      </c>
      <c r="G41" s="52">
        <v>216000</v>
      </c>
      <c r="H41" s="50" t="s">
        <v>57</v>
      </c>
      <c r="I41" t="s">
        <v>11</v>
      </c>
    </row>
    <row r="42" spans="1:9" x14ac:dyDescent="0.25">
      <c r="A42" s="49">
        <v>2021</v>
      </c>
      <c r="B42" s="50" t="s">
        <v>36</v>
      </c>
      <c r="C42" s="50">
        <v>32282</v>
      </c>
      <c r="D42" s="50" t="s">
        <v>81</v>
      </c>
      <c r="E42" s="50">
        <v>61</v>
      </c>
      <c r="F42" s="50" t="s">
        <v>82</v>
      </c>
      <c r="G42" s="52">
        <v>8368160000</v>
      </c>
      <c r="H42" s="52">
        <v>6465013823</v>
      </c>
      <c r="I42" t="s">
        <v>11</v>
      </c>
    </row>
    <row r="43" spans="1:9" x14ac:dyDescent="0.25">
      <c r="A43" s="49">
        <v>2021</v>
      </c>
      <c r="B43" s="50" t="s">
        <v>36</v>
      </c>
      <c r="C43" s="50">
        <v>32287</v>
      </c>
      <c r="D43" s="50" t="s">
        <v>83</v>
      </c>
      <c r="E43" s="50">
        <v>61</v>
      </c>
      <c r="F43" s="50" t="s">
        <v>82</v>
      </c>
      <c r="G43" s="52">
        <v>850110000</v>
      </c>
      <c r="H43" s="52">
        <v>277954265</v>
      </c>
      <c r="I43" t="s">
        <v>11</v>
      </c>
    </row>
    <row r="44" spans="1:9" x14ac:dyDescent="0.25">
      <c r="A44" s="49">
        <v>2021</v>
      </c>
      <c r="B44" s="50" t="s">
        <v>36</v>
      </c>
      <c r="C44" s="50">
        <v>32316</v>
      </c>
      <c r="D44" s="50" t="s">
        <v>84</v>
      </c>
      <c r="E44" s="50">
        <v>43</v>
      </c>
      <c r="F44" s="50" t="s">
        <v>77</v>
      </c>
      <c r="G44" s="52">
        <v>130364000</v>
      </c>
      <c r="H44" s="50" t="s">
        <v>57</v>
      </c>
      <c r="I44" t="s">
        <v>11</v>
      </c>
    </row>
    <row r="45" spans="1:9" x14ac:dyDescent="0.25">
      <c r="A45" s="49">
        <v>2021</v>
      </c>
      <c r="B45" s="50" t="s">
        <v>36</v>
      </c>
      <c r="C45" s="50">
        <v>32334</v>
      </c>
      <c r="D45" s="50" t="s">
        <v>85</v>
      </c>
      <c r="E45" s="50">
        <v>43</v>
      </c>
      <c r="F45" s="50" t="s">
        <v>77</v>
      </c>
      <c r="G45" s="52">
        <v>10151000</v>
      </c>
      <c r="H45" s="52">
        <v>7436947</v>
      </c>
      <c r="I45" t="s">
        <v>11</v>
      </c>
    </row>
    <row r="46" spans="1:9" x14ac:dyDescent="0.25">
      <c r="A46" s="46">
        <v>2021</v>
      </c>
      <c r="B46" s="47">
        <v>8800</v>
      </c>
      <c r="C46" s="47">
        <v>32346</v>
      </c>
      <c r="D46" s="47" t="s">
        <v>86</v>
      </c>
      <c r="E46" s="47">
        <v>20</v>
      </c>
      <c r="F46" s="47" t="s">
        <v>70</v>
      </c>
      <c r="G46" s="51">
        <v>34000</v>
      </c>
      <c r="H46" s="51">
        <v>25130</v>
      </c>
      <c r="I46" t="s">
        <v>11</v>
      </c>
    </row>
    <row r="47" spans="1:9" x14ac:dyDescent="0.25">
      <c r="A47" s="49">
        <v>2021</v>
      </c>
      <c r="B47" s="50" t="s">
        <v>36</v>
      </c>
      <c r="C47" s="50">
        <v>32351</v>
      </c>
      <c r="D47" s="50" t="s">
        <v>87</v>
      </c>
      <c r="E47" s="50">
        <v>43</v>
      </c>
      <c r="F47" s="50" t="s">
        <v>77</v>
      </c>
      <c r="G47" s="52">
        <v>1528000</v>
      </c>
      <c r="H47" s="52">
        <v>226066</v>
      </c>
      <c r="I47" t="s">
        <v>11</v>
      </c>
    </row>
    <row r="48" spans="1:9" x14ac:dyDescent="0.25">
      <c r="A48" s="49">
        <v>2021</v>
      </c>
      <c r="B48" s="50" t="s">
        <v>36</v>
      </c>
      <c r="C48" s="50">
        <v>32370</v>
      </c>
      <c r="D48" s="50" t="s">
        <v>88</v>
      </c>
      <c r="E48" s="50">
        <v>61</v>
      </c>
      <c r="F48" s="50" t="s">
        <v>82</v>
      </c>
      <c r="G48" s="52">
        <v>106596000</v>
      </c>
      <c r="H48" s="52">
        <v>76918506</v>
      </c>
      <c r="I48" t="s">
        <v>11</v>
      </c>
    </row>
    <row r="49" spans="1:9" x14ac:dyDescent="0.25">
      <c r="A49" s="49">
        <v>2021</v>
      </c>
      <c r="B49" s="50" t="s">
        <v>36</v>
      </c>
      <c r="C49" s="50">
        <v>32903</v>
      </c>
      <c r="D49" s="50" t="s">
        <v>89</v>
      </c>
      <c r="E49" s="50">
        <v>43</v>
      </c>
      <c r="F49" s="50" t="s">
        <v>77</v>
      </c>
      <c r="G49" s="52">
        <v>13945000</v>
      </c>
      <c r="H49" s="50" t="s">
        <v>57</v>
      </c>
      <c r="I49" t="s">
        <v>11</v>
      </c>
    </row>
    <row r="50" spans="1:9" x14ac:dyDescent="0.25">
      <c r="A50" s="49" t="s">
        <v>36</v>
      </c>
      <c r="B50" s="50" t="s">
        <v>36</v>
      </c>
      <c r="C50" s="50">
        <v>32905</v>
      </c>
      <c r="D50" s="50" t="s">
        <v>90</v>
      </c>
      <c r="E50" s="50">
        <v>43</v>
      </c>
      <c r="F50" s="50" t="s">
        <v>77</v>
      </c>
      <c r="G50" s="52">
        <v>20000000</v>
      </c>
      <c r="H50" s="52">
        <v>15685409</v>
      </c>
      <c r="I50" t="s">
        <v>11</v>
      </c>
    </row>
    <row r="51" spans="1:9" x14ac:dyDescent="0.25">
      <c r="A51" s="49">
        <v>2021</v>
      </c>
      <c r="B51" s="50">
        <v>9997</v>
      </c>
      <c r="C51" s="50" t="s">
        <v>91</v>
      </c>
      <c r="D51" s="48"/>
      <c r="E51" s="48"/>
      <c r="F51" s="48"/>
      <c r="G51" s="48"/>
      <c r="H51" s="48"/>
    </row>
    <row r="52" spans="1:9" x14ac:dyDescent="0.25">
      <c r="A52" s="49">
        <v>2021</v>
      </c>
      <c r="B52" s="50" t="s">
        <v>36</v>
      </c>
      <c r="C52" s="50">
        <v>22208</v>
      </c>
      <c r="D52" s="47" t="s">
        <v>92</v>
      </c>
      <c r="E52" s="47">
        <v>1</v>
      </c>
      <c r="F52" s="47" t="s">
        <v>93</v>
      </c>
      <c r="G52" s="51">
        <v>1750000</v>
      </c>
      <c r="H52" s="51">
        <v>236955</v>
      </c>
      <c r="I52" t="s">
        <v>20</v>
      </c>
    </row>
    <row r="53" spans="1:9" x14ac:dyDescent="0.25">
      <c r="A53" s="49">
        <v>2021</v>
      </c>
      <c r="B53" s="50" t="s">
        <v>36</v>
      </c>
      <c r="C53" s="50">
        <v>25207</v>
      </c>
      <c r="D53" s="50" t="s">
        <v>94</v>
      </c>
      <c r="E53" s="50">
        <v>61</v>
      </c>
      <c r="F53" s="50" t="s">
        <v>82</v>
      </c>
      <c r="G53" s="52">
        <v>181400000</v>
      </c>
      <c r="H53" s="52">
        <v>143741321</v>
      </c>
      <c r="I53" t="s">
        <v>20</v>
      </c>
    </row>
    <row r="54" spans="1:9" x14ac:dyDescent="0.25">
      <c r="A54" s="49">
        <v>2021</v>
      </c>
      <c r="B54" s="50" t="s">
        <v>36</v>
      </c>
      <c r="C54" s="50">
        <v>25211</v>
      </c>
      <c r="D54" s="50" t="s">
        <v>95</v>
      </c>
      <c r="E54" s="50">
        <v>36</v>
      </c>
      <c r="F54" s="50" t="s">
        <v>96</v>
      </c>
      <c r="G54" s="52">
        <v>35022894</v>
      </c>
      <c r="H54" s="52">
        <v>18025606</v>
      </c>
      <c r="I54" t="s">
        <v>20</v>
      </c>
    </row>
    <row r="55" spans="1:9" x14ac:dyDescent="0.25">
      <c r="A55" s="49">
        <v>2021</v>
      </c>
      <c r="B55" s="50" t="s">
        <v>36</v>
      </c>
      <c r="C55" s="50">
        <v>25230</v>
      </c>
      <c r="D55" s="50" t="s">
        <v>97</v>
      </c>
      <c r="E55" s="50">
        <v>61</v>
      </c>
      <c r="F55" s="50" t="s">
        <v>82</v>
      </c>
      <c r="G55" s="52">
        <v>200431839</v>
      </c>
      <c r="H55" s="52">
        <v>75672428</v>
      </c>
      <c r="I55" t="s">
        <v>20</v>
      </c>
    </row>
    <row r="56" spans="1:9" x14ac:dyDescent="0.25">
      <c r="A56" s="49">
        <v>2021</v>
      </c>
      <c r="B56" s="50" t="s">
        <v>36</v>
      </c>
      <c r="C56" s="50">
        <v>25246</v>
      </c>
      <c r="D56" s="50" t="s">
        <v>98</v>
      </c>
      <c r="E56" s="50">
        <v>61</v>
      </c>
      <c r="F56" s="50" t="s">
        <v>82</v>
      </c>
      <c r="G56" s="52">
        <v>105000</v>
      </c>
      <c r="H56" s="50" t="s">
        <v>57</v>
      </c>
      <c r="I56" t="s">
        <v>20</v>
      </c>
    </row>
    <row r="57" spans="1:9" x14ac:dyDescent="0.25">
      <c r="A57" s="49">
        <v>2021</v>
      </c>
      <c r="B57" s="50" t="s">
        <v>36</v>
      </c>
      <c r="C57" s="50">
        <v>25276</v>
      </c>
      <c r="D57" s="50" t="s">
        <v>99</v>
      </c>
      <c r="E57" s="50">
        <v>27</v>
      </c>
      <c r="F57" s="50" t="s">
        <v>38</v>
      </c>
      <c r="G57" s="52">
        <v>2590271</v>
      </c>
      <c r="H57" s="50" t="s">
        <v>57</v>
      </c>
      <c r="I57" t="s">
        <v>20</v>
      </c>
    </row>
    <row r="58" spans="1:9" x14ac:dyDescent="0.25">
      <c r="A58" s="49">
        <v>2021</v>
      </c>
      <c r="B58" s="50" t="s">
        <v>36</v>
      </c>
      <c r="C58" s="50">
        <v>25277</v>
      </c>
      <c r="D58" s="50" t="s">
        <v>100</v>
      </c>
      <c r="E58" s="50">
        <v>61</v>
      </c>
      <c r="F58" s="50" t="s">
        <v>82</v>
      </c>
      <c r="G58" s="52">
        <v>2000000</v>
      </c>
      <c r="H58" s="52">
        <v>1229350</v>
      </c>
      <c r="I58" t="s">
        <v>20</v>
      </c>
    </row>
    <row r="59" spans="1:9" x14ac:dyDescent="0.25">
      <c r="A59" s="49">
        <v>2021</v>
      </c>
      <c r="B59" s="50" t="s">
        <v>36</v>
      </c>
      <c r="C59" s="50">
        <v>25294</v>
      </c>
      <c r="D59" s="50" t="s">
        <v>101</v>
      </c>
      <c r="E59" s="50">
        <v>61</v>
      </c>
      <c r="F59" s="50" t="s">
        <v>82</v>
      </c>
      <c r="G59" s="52">
        <v>144739270</v>
      </c>
      <c r="H59" s="52">
        <v>24879288</v>
      </c>
      <c r="I59" t="s">
        <v>20</v>
      </c>
    </row>
    <row r="60" spans="1:9" x14ac:dyDescent="0.25">
      <c r="A60" s="49">
        <v>2021</v>
      </c>
      <c r="B60" s="50" t="s">
        <v>36</v>
      </c>
      <c r="C60" s="50">
        <v>25923</v>
      </c>
      <c r="D60" s="50" t="s">
        <v>102</v>
      </c>
      <c r="E60" s="50">
        <v>1</v>
      </c>
      <c r="F60" s="50" t="s">
        <v>93</v>
      </c>
      <c r="G60" s="52">
        <v>22507440</v>
      </c>
      <c r="H60" s="52">
        <v>366342</v>
      </c>
      <c r="I60" t="s">
        <v>20</v>
      </c>
    </row>
    <row r="61" spans="1:9" x14ac:dyDescent="0.25">
      <c r="A61" s="49">
        <v>2021</v>
      </c>
      <c r="B61" s="50" t="s">
        <v>36</v>
      </c>
      <c r="C61" s="50">
        <v>32369</v>
      </c>
      <c r="D61" s="50" t="s">
        <v>103</v>
      </c>
      <c r="E61" s="50">
        <v>43</v>
      </c>
      <c r="F61" s="50" t="s">
        <v>77</v>
      </c>
      <c r="G61" s="52">
        <v>514000</v>
      </c>
      <c r="H61" s="50" t="s">
        <v>57</v>
      </c>
      <c r="I61" t="s">
        <v>20</v>
      </c>
    </row>
    <row r="62" spans="1:9" x14ac:dyDescent="0.25">
      <c r="A62" s="49">
        <v>2021</v>
      </c>
      <c r="B62" s="50" t="s">
        <v>36</v>
      </c>
      <c r="C62" s="50">
        <v>36215</v>
      </c>
      <c r="D62" s="50" t="s">
        <v>104</v>
      </c>
      <c r="E62" s="50">
        <v>36</v>
      </c>
      <c r="F62" s="50" t="s">
        <v>96</v>
      </c>
      <c r="G62" s="52">
        <v>235352955</v>
      </c>
      <c r="H62" s="52">
        <v>23833953</v>
      </c>
      <c r="I62" t="s">
        <v>20</v>
      </c>
    </row>
    <row r="63" spans="1:9" x14ac:dyDescent="0.25">
      <c r="A63" s="49">
        <v>2021</v>
      </c>
      <c r="B63" s="50" t="s">
        <v>36</v>
      </c>
      <c r="C63" s="50">
        <v>39210</v>
      </c>
      <c r="D63" s="50" t="s">
        <v>105</v>
      </c>
      <c r="E63" s="50">
        <v>44</v>
      </c>
      <c r="F63" s="50" t="s">
        <v>106</v>
      </c>
      <c r="G63" s="52">
        <v>17768720</v>
      </c>
      <c r="H63" s="52">
        <v>1184239</v>
      </c>
      <c r="I63" t="s">
        <v>20</v>
      </c>
    </row>
    <row r="64" spans="1:9" x14ac:dyDescent="0.25">
      <c r="A64" s="49">
        <v>2021</v>
      </c>
      <c r="B64" s="50" t="s">
        <v>36</v>
      </c>
      <c r="C64" s="50">
        <v>39211</v>
      </c>
      <c r="D64" s="50" t="s">
        <v>107</v>
      </c>
      <c r="E64" s="50">
        <v>44</v>
      </c>
      <c r="F64" s="50" t="s">
        <v>106</v>
      </c>
      <c r="G64" s="52">
        <v>26369109</v>
      </c>
      <c r="H64" s="52">
        <v>5952581</v>
      </c>
      <c r="I64" t="s">
        <v>20</v>
      </c>
    </row>
    <row r="65" spans="1:9" x14ac:dyDescent="0.25">
      <c r="A65" s="49">
        <v>2021</v>
      </c>
      <c r="B65" s="50" t="s">
        <v>36</v>
      </c>
      <c r="C65" s="50">
        <v>39212</v>
      </c>
      <c r="D65" s="50" t="s">
        <v>108</v>
      </c>
      <c r="E65" s="50">
        <v>44</v>
      </c>
      <c r="F65" s="50" t="s">
        <v>106</v>
      </c>
      <c r="G65" s="52">
        <v>56981641</v>
      </c>
      <c r="H65" s="52">
        <v>9276769</v>
      </c>
      <c r="I65" t="s">
        <v>20</v>
      </c>
    </row>
    <row r="66" spans="1:9" x14ac:dyDescent="0.25">
      <c r="A66" s="49">
        <v>2021</v>
      </c>
      <c r="B66" s="50" t="s">
        <v>36</v>
      </c>
      <c r="C66" s="50">
        <v>39213</v>
      </c>
      <c r="D66" s="50" t="s">
        <v>109</v>
      </c>
      <c r="E66" s="50">
        <v>44</v>
      </c>
      <c r="F66" s="50" t="s">
        <v>106</v>
      </c>
      <c r="G66" s="52">
        <v>240600106</v>
      </c>
      <c r="H66" s="52">
        <v>22751085</v>
      </c>
      <c r="I66" t="s">
        <v>20</v>
      </c>
    </row>
    <row r="67" spans="1:9" x14ac:dyDescent="0.25">
      <c r="A67" s="49">
        <v>2021</v>
      </c>
      <c r="B67" s="50" t="s">
        <v>36</v>
      </c>
      <c r="C67" s="50">
        <v>39215</v>
      </c>
      <c r="D67" s="50" t="s">
        <v>110</v>
      </c>
      <c r="E67" s="50">
        <v>44</v>
      </c>
      <c r="F67" s="50" t="s">
        <v>106</v>
      </c>
      <c r="G67" s="52">
        <v>83407745</v>
      </c>
      <c r="H67" s="52">
        <v>24088033</v>
      </c>
      <c r="I67" t="s">
        <v>20</v>
      </c>
    </row>
    <row r="68" spans="1:9" x14ac:dyDescent="0.25">
      <c r="A68" s="49">
        <v>2021</v>
      </c>
      <c r="B68" s="50" t="s">
        <v>36</v>
      </c>
      <c r="C68" s="50">
        <v>39216</v>
      </c>
      <c r="D68" s="50" t="s">
        <v>111</v>
      </c>
      <c r="E68" s="50">
        <v>44</v>
      </c>
      <c r="F68" s="50" t="s">
        <v>106</v>
      </c>
      <c r="G68" s="52">
        <v>127331253</v>
      </c>
      <c r="H68" s="52">
        <v>16476883</v>
      </c>
      <c r="I68" t="s">
        <v>20</v>
      </c>
    </row>
    <row r="69" spans="1:9" x14ac:dyDescent="0.25">
      <c r="A69" s="49">
        <v>2021</v>
      </c>
      <c r="B69" s="50" t="s">
        <v>36</v>
      </c>
      <c r="C69" s="50">
        <v>39217</v>
      </c>
      <c r="D69" s="50" t="s">
        <v>112</v>
      </c>
      <c r="E69" s="50">
        <v>44</v>
      </c>
      <c r="F69" s="50" t="s">
        <v>106</v>
      </c>
      <c r="G69" s="52">
        <v>89177363</v>
      </c>
      <c r="H69" s="52">
        <v>11102126</v>
      </c>
      <c r="I69" t="s">
        <v>20</v>
      </c>
    </row>
    <row r="70" spans="1:9" x14ac:dyDescent="0.25">
      <c r="A70" s="49">
        <v>2021</v>
      </c>
      <c r="B70" s="50" t="s">
        <v>36</v>
      </c>
      <c r="C70" s="50">
        <v>39256</v>
      </c>
      <c r="D70" s="50" t="s">
        <v>113</v>
      </c>
      <c r="E70" s="50">
        <v>69</v>
      </c>
      <c r="F70" s="50" t="s">
        <v>114</v>
      </c>
      <c r="G70" s="52">
        <v>691581052</v>
      </c>
      <c r="H70" s="52">
        <v>406415470</v>
      </c>
      <c r="I70" t="s">
        <v>20</v>
      </c>
    </row>
    <row r="71" spans="1:9" x14ac:dyDescent="0.25">
      <c r="A71" s="49">
        <v>2021</v>
      </c>
      <c r="B71" s="50" t="s">
        <v>36</v>
      </c>
      <c r="C71" s="50">
        <v>41201</v>
      </c>
      <c r="D71" s="50" t="s">
        <v>115</v>
      </c>
      <c r="E71" s="50">
        <v>11</v>
      </c>
      <c r="F71" s="50" t="s">
        <v>116</v>
      </c>
      <c r="G71" s="52">
        <v>639431030</v>
      </c>
      <c r="H71" s="52">
        <v>360102933</v>
      </c>
      <c r="I71" t="s">
        <v>20</v>
      </c>
    </row>
    <row r="72" spans="1:9" x14ac:dyDescent="0.25">
      <c r="A72" s="48"/>
      <c r="B72" s="48"/>
      <c r="C72" s="49">
        <v>52231</v>
      </c>
      <c r="D72" s="50" t="s">
        <v>117</v>
      </c>
      <c r="E72" s="50">
        <v>45</v>
      </c>
      <c r="F72" s="50" t="s">
        <v>118</v>
      </c>
      <c r="G72" s="52">
        <v>1644171125</v>
      </c>
      <c r="H72" s="52">
        <v>1051751705</v>
      </c>
      <c r="I72" t="s">
        <v>20</v>
      </c>
    </row>
    <row r="74" spans="1:9" x14ac:dyDescent="0.25">
      <c r="G74" s="37">
        <f>SUM(G2:G73)</f>
        <v>144805972422</v>
      </c>
      <c r="H74" s="37">
        <f>SUM(H2:H73)</f>
        <v>57503434123</v>
      </c>
      <c r="I74" s="53">
        <f>H74/G74</f>
        <v>0.39710678476313765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D37F-1520-4F57-BF97-9CEEEF55D053}">
  <dimension ref="A3:B35"/>
  <sheetViews>
    <sheetView workbookViewId="0">
      <selection activeCell="B33" sqref="B33"/>
    </sheetView>
  </sheetViews>
  <sheetFormatPr defaultRowHeight="15" x14ac:dyDescent="0.25"/>
  <cols>
    <col min="1" max="1" width="39.140625" bestFit="1" customWidth="1"/>
    <col min="2" max="2" width="29.28515625" bestFit="1" customWidth="1"/>
    <col min="3" max="3" width="11.7109375" bestFit="1" customWidth="1"/>
    <col min="4" max="5" width="10.7109375" bestFit="1" customWidth="1"/>
    <col min="6" max="6" width="12.7109375" bestFit="1" customWidth="1"/>
    <col min="7" max="9" width="10.7109375" bestFit="1" customWidth="1"/>
    <col min="10" max="10" width="9.7109375" bestFit="1" customWidth="1"/>
    <col min="11" max="16" width="9" bestFit="1" customWidth="1"/>
    <col min="17" max="30" width="10" bestFit="1" customWidth="1"/>
    <col min="31" max="38" width="11" bestFit="1" customWidth="1"/>
    <col min="39" max="43" width="12" bestFit="1" customWidth="1"/>
    <col min="44" max="44" width="11" bestFit="1" customWidth="1"/>
    <col min="45" max="45" width="12" bestFit="1" customWidth="1"/>
  </cols>
  <sheetData>
    <row r="3" spans="1:2" x14ac:dyDescent="0.25">
      <c r="A3" s="33" t="s">
        <v>24</v>
      </c>
      <c r="B3" t="s">
        <v>119</v>
      </c>
    </row>
    <row r="4" spans="1:2" x14ac:dyDescent="0.25">
      <c r="A4" s="34" t="s">
        <v>6</v>
      </c>
      <c r="B4" s="53">
        <v>-5.9356611966832134E-6</v>
      </c>
    </row>
    <row r="5" spans="1:2" x14ac:dyDescent="0.25">
      <c r="A5" s="34" t="s">
        <v>7</v>
      </c>
      <c r="B5" s="53">
        <v>1.783549072145944E-2</v>
      </c>
    </row>
    <row r="6" spans="1:2" x14ac:dyDescent="0.25">
      <c r="A6" s="34" t="s">
        <v>8</v>
      </c>
      <c r="B6" s="53">
        <v>8.2693223564979046E-5</v>
      </c>
    </row>
    <row r="7" spans="1:2" x14ac:dyDescent="0.25">
      <c r="A7" s="34" t="s">
        <v>9</v>
      </c>
      <c r="B7" s="53">
        <v>2.4140313566810957E-4</v>
      </c>
    </row>
    <row r="8" spans="1:2" x14ac:dyDescent="0.25">
      <c r="A8" s="34" t="s">
        <v>10</v>
      </c>
      <c r="B8" s="53">
        <v>8.2005832370335145E-5</v>
      </c>
    </row>
    <row r="9" spans="1:2" x14ac:dyDescent="0.25">
      <c r="A9" s="34" t="s">
        <v>11</v>
      </c>
      <c r="B9" s="53">
        <v>5.5158554477279194E-2</v>
      </c>
    </row>
    <row r="10" spans="1:2" x14ac:dyDescent="0.25">
      <c r="A10" s="34" t="s">
        <v>12</v>
      </c>
      <c r="B10" s="53">
        <v>2.3731558305845166E-5</v>
      </c>
    </row>
    <row r="11" spans="1:2" x14ac:dyDescent="0.25">
      <c r="A11" s="34" t="s">
        <v>13</v>
      </c>
      <c r="B11" s="53">
        <v>2.3414882162120128E-3</v>
      </c>
    </row>
    <row r="12" spans="1:2" x14ac:dyDescent="0.25">
      <c r="A12" s="34" t="s">
        <v>14</v>
      </c>
      <c r="B12" s="35">
        <v>7.5759431503663224E-2</v>
      </c>
    </row>
    <row r="35" spans="1:1" x14ac:dyDescent="0.25">
      <c r="A35" t="s">
        <v>120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2AAD-B28A-418A-9ED5-735571C6E863}">
  <dimension ref="A1:F35"/>
  <sheetViews>
    <sheetView workbookViewId="0">
      <selection activeCell="E10" sqref="E10"/>
    </sheetView>
  </sheetViews>
  <sheetFormatPr defaultRowHeight="15" x14ac:dyDescent="0.25"/>
  <cols>
    <col min="1" max="1" width="8.85546875" bestFit="1" customWidth="1"/>
    <col min="2" max="2" width="9" bestFit="1" customWidth="1"/>
    <col min="3" max="3" width="11.5703125" bestFit="1" customWidth="1"/>
    <col min="4" max="4" width="12" bestFit="1" customWidth="1"/>
    <col min="5" max="5" width="15" bestFit="1" customWidth="1"/>
    <col min="6" max="6" width="39.140625" bestFit="1" customWidth="1"/>
  </cols>
  <sheetData>
    <row r="1" spans="1:6" x14ac:dyDescent="0.25">
      <c r="A1" s="1" t="s">
        <v>21</v>
      </c>
      <c r="B1" s="1" t="s">
        <v>121</v>
      </c>
      <c r="C1" s="1" t="s">
        <v>122</v>
      </c>
      <c r="D1" s="1" t="s">
        <v>22</v>
      </c>
      <c r="E1" s="1" t="s">
        <v>15</v>
      </c>
      <c r="F1" s="1" t="s">
        <v>5</v>
      </c>
    </row>
    <row r="2" spans="1:6" x14ac:dyDescent="0.25">
      <c r="A2">
        <v>2021</v>
      </c>
      <c r="B2" t="s">
        <v>123</v>
      </c>
      <c r="C2" t="s">
        <v>124</v>
      </c>
      <c r="D2" t="s">
        <v>125</v>
      </c>
      <c r="E2" s="2">
        <v>321587.96500000003</v>
      </c>
      <c r="F2" t="str">
        <f>VLOOKUP(C2,SETOR!C:D,2,FALSE)</f>
        <v>Pesquisa e Gestão de Projetos e Contratos</v>
      </c>
    </row>
    <row r="3" spans="1:6" x14ac:dyDescent="0.25">
      <c r="A3">
        <v>2021</v>
      </c>
      <c r="B3" t="s">
        <v>123</v>
      </c>
      <c r="C3" t="s">
        <v>124</v>
      </c>
      <c r="D3" t="s">
        <v>126</v>
      </c>
      <c r="E3" s="2">
        <v>1761.181</v>
      </c>
      <c r="F3" t="str">
        <f>VLOOKUP(C3,SETOR!C:D,2,FALSE)</f>
        <v>Pesquisa e Gestão de Projetos e Contratos</v>
      </c>
    </row>
    <row r="4" spans="1:6" x14ac:dyDescent="0.25">
      <c r="A4">
        <v>2021</v>
      </c>
      <c r="B4" t="s">
        <v>123</v>
      </c>
      <c r="C4" t="s">
        <v>127</v>
      </c>
      <c r="D4" t="s">
        <v>125</v>
      </c>
      <c r="E4" s="2">
        <v>1270560.8629999999</v>
      </c>
      <c r="F4" t="str">
        <f>VLOOKUP(C4,SETOR!C:D,2,FALSE)</f>
        <v>Infraestrutura e Transporte</v>
      </c>
    </row>
    <row r="5" spans="1:6" x14ac:dyDescent="0.25">
      <c r="A5">
        <v>2021</v>
      </c>
      <c r="B5" t="s">
        <v>123</v>
      </c>
      <c r="C5" t="s">
        <v>127</v>
      </c>
      <c r="D5" t="s">
        <v>126</v>
      </c>
      <c r="E5" s="2">
        <v>33595.19</v>
      </c>
      <c r="F5" t="str">
        <f>VLOOKUP(C5,SETOR!C:D,2,FALSE)</f>
        <v>Infraestrutura e Transporte</v>
      </c>
    </row>
    <row r="6" spans="1:6" x14ac:dyDescent="0.25">
      <c r="A6" s="8">
        <v>2021</v>
      </c>
      <c r="B6" s="9" t="s">
        <v>123</v>
      </c>
      <c r="C6" s="9" t="s">
        <v>128</v>
      </c>
      <c r="D6" s="9" t="s">
        <v>125</v>
      </c>
      <c r="E6" s="2">
        <v>829113.76500000001</v>
      </c>
      <c r="F6" t="str">
        <f>VLOOKUP(C6,SETOR!C:D,2,FALSE)</f>
        <v>Infraestrutura e Transporte</v>
      </c>
    </row>
    <row r="7" spans="1:6" x14ac:dyDescent="0.25">
      <c r="A7" s="8">
        <v>2021</v>
      </c>
      <c r="B7" s="9" t="s">
        <v>123</v>
      </c>
      <c r="C7" s="9" t="s">
        <v>128</v>
      </c>
      <c r="D7" s="9" t="s">
        <v>126</v>
      </c>
      <c r="E7" s="2">
        <v>414112.22399999999</v>
      </c>
      <c r="F7" t="str">
        <f>VLOOKUP(C7,SETOR!C:D,2,FALSE)</f>
        <v>Infraestrutura e Transporte</v>
      </c>
    </row>
    <row r="8" spans="1:6" x14ac:dyDescent="0.25">
      <c r="A8" s="8">
        <v>2021</v>
      </c>
      <c r="B8" s="9" t="s">
        <v>123</v>
      </c>
      <c r="C8" s="9" t="s">
        <v>129</v>
      </c>
      <c r="D8" s="9" t="s">
        <v>125</v>
      </c>
      <c r="E8" s="2">
        <v>1052349.068</v>
      </c>
      <c r="F8" t="str">
        <f>VLOOKUP(C8,SETOR!C:D,2,FALSE)</f>
        <v>Abastecimento Alimentar</v>
      </c>
    </row>
    <row r="9" spans="1:6" x14ac:dyDescent="0.25">
      <c r="A9" s="8">
        <v>2021</v>
      </c>
      <c r="B9" s="9" t="s">
        <v>123</v>
      </c>
      <c r="C9" s="9" t="s">
        <v>129</v>
      </c>
      <c r="D9" s="9" t="s">
        <v>126</v>
      </c>
      <c r="E9" s="2">
        <v>0</v>
      </c>
      <c r="F9" t="str">
        <f>VLOOKUP(C9,SETOR!C:D,2,FALSE)</f>
        <v>Abastecimento Alimentar</v>
      </c>
    </row>
    <row r="10" spans="1:6" x14ac:dyDescent="0.25">
      <c r="A10" s="8">
        <v>2021</v>
      </c>
      <c r="B10" s="9" t="s">
        <v>123</v>
      </c>
      <c r="C10" s="9" t="s">
        <v>130</v>
      </c>
      <c r="D10" s="9" t="s">
        <v>125</v>
      </c>
      <c r="E10" s="2">
        <v>1594094.824</v>
      </c>
      <c r="F10" t="str">
        <f>VLOOKUP(C10,SETOR!C:D,2,FALSE)</f>
        <v>Saúde</v>
      </c>
    </row>
    <row r="11" spans="1:6" x14ac:dyDescent="0.25">
      <c r="A11" s="8">
        <v>2021</v>
      </c>
      <c r="B11" s="9" t="s">
        <v>123</v>
      </c>
      <c r="C11" s="9" t="s">
        <v>130</v>
      </c>
      <c r="D11" s="9" t="s">
        <v>126</v>
      </c>
      <c r="E11" s="2">
        <v>42047.419000000002</v>
      </c>
      <c r="F11" t="str">
        <f>VLOOKUP(C11,SETOR!C:D,2,FALSE)</f>
        <v>Saúde</v>
      </c>
    </row>
    <row r="12" spans="1:6" x14ac:dyDescent="0.25">
      <c r="A12">
        <v>2021</v>
      </c>
      <c r="B12" t="s">
        <v>123</v>
      </c>
      <c r="C12" t="s">
        <v>131</v>
      </c>
      <c r="D12" t="s">
        <v>125</v>
      </c>
      <c r="E12" s="2">
        <v>487551.76500000001</v>
      </c>
      <c r="F12" t="str">
        <f>VLOOKUP(C12,SETOR!C:D,2,FALSE)</f>
        <v>Pesquisa e Gestão de Projetos e Contratos</v>
      </c>
    </row>
    <row r="13" spans="1:6" x14ac:dyDescent="0.25">
      <c r="A13">
        <v>2021</v>
      </c>
      <c r="B13" t="s">
        <v>123</v>
      </c>
      <c r="C13" t="s">
        <v>131</v>
      </c>
      <c r="D13" t="s">
        <v>126</v>
      </c>
      <c r="E13" s="2">
        <v>0</v>
      </c>
      <c r="F13" t="str">
        <f>VLOOKUP(C13,SETOR!C:D,2,FALSE)</f>
        <v>Pesquisa e Gestão de Projetos e Contratos</v>
      </c>
    </row>
    <row r="14" spans="1:6" x14ac:dyDescent="0.25">
      <c r="A14" s="8">
        <v>2021</v>
      </c>
      <c r="B14" s="9" t="s">
        <v>123</v>
      </c>
      <c r="C14" s="9" t="s">
        <v>132</v>
      </c>
      <c r="D14" s="9" t="s">
        <v>125</v>
      </c>
      <c r="E14" s="2">
        <v>402158.89299999998</v>
      </c>
      <c r="F14" t="str">
        <f>VLOOKUP(C14,SETOR!C:D,2,FALSE)</f>
        <v>Tecnologia da Informação e Comunicação</v>
      </c>
    </row>
    <row r="15" spans="1:6" x14ac:dyDescent="0.25">
      <c r="A15" s="8">
        <v>2021</v>
      </c>
      <c r="B15" s="9" t="s">
        <v>123</v>
      </c>
      <c r="C15" s="9" t="s">
        <v>132</v>
      </c>
      <c r="D15" s="9" t="s">
        <v>126</v>
      </c>
      <c r="E15" s="2">
        <v>14172.218999999999</v>
      </c>
      <c r="F15" t="str">
        <f>VLOOKUP(C15,SETOR!C:D,2,FALSE)</f>
        <v>Tecnologia da Informação e Comunicação</v>
      </c>
    </row>
    <row r="16" spans="1:6" x14ac:dyDescent="0.25">
      <c r="A16">
        <v>2021</v>
      </c>
      <c r="B16" t="s">
        <v>123</v>
      </c>
      <c r="C16" t="s">
        <v>133</v>
      </c>
      <c r="D16" t="s">
        <v>125</v>
      </c>
      <c r="E16" s="2">
        <v>8175838.5300000003</v>
      </c>
      <c r="F16" t="str">
        <f>VLOOKUP(C16,SETOR!C:D,2,FALSE)</f>
        <v>Saúde</v>
      </c>
    </row>
    <row r="17" spans="1:6" x14ac:dyDescent="0.25">
      <c r="A17">
        <v>2021</v>
      </c>
      <c r="B17" t="s">
        <v>123</v>
      </c>
      <c r="C17" t="s">
        <v>133</v>
      </c>
      <c r="D17" t="s">
        <v>126</v>
      </c>
      <c r="E17" s="2">
        <v>112365.624</v>
      </c>
      <c r="F17" t="str">
        <f>VLOOKUP(C17,SETOR!C:D,2,FALSE)</f>
        <v>Saúde</v>
      </c>
    </row>
    <row r="18" spans="1:6" x14ac:dyDescent="0.25">
      <c r="A18">
        <v>2021</v>
      </c>
      <c r="B18" t="s">
        <v>123</v>
      </c>
      <c r="C18" t="s">
        <v>134</v>
      </c>
      <c r="D18" t="s">
        <v>125</v>
      </c>
      <c r="E18" s="2">
        <v>3445072.7740000002</v>
      </c>
      <c r="F18" t="str">
        <f>VLOOKUP(C18,SETOR!C:D,2,FALSE)</f>
        <v>Pesquisa e Gestão de Projetos e Contratos</v>
      </c>
    </row>
    <row r="19" spans="1:6" x14ac:dyDescent="0.25">
      <c r="A19">
        <v>2021</v>
      </c>
      <c r="B19" t="s">
        <v>123</v>
      </c>
      <c r="C19" t="s">
        <v>134</v>
      </c>
      <c r="D19" t="s">
        <v>126</v>
      </c>
      <c r="E19" s="2">
        <v>0</v>
      </c>
      <c r="F19" t="str">
        <f>VLOOKUP(C19,SETOR!C:D,2,FALSE)</f>
        <v>Pesquisa e Gestão de Projetos e Contratos</v>
      </c>
    </row>
    <row r="20" spans="1:6" x14ac:dyDescent="0.25">
      <c r="A20">
        <v>2021</v>
      </c>
      <c r="B20" t="s">
        <v>123</v>
      </c>
      <c r="C20" t="s">
        <v>135</v>
      </c>
      <c r="D20" t="s">
        <v>125</v>
      </c>
      <c r="E20" s="2">
        <v>96096.671000000002</v>
      </c>
      <c r="F20" t="str">
        <f>VLOOKUP(C20,SETOR!C:D,2,FALSE)</f>
        <v>Pesquisa e Gestão de Projetos e Contratos</v>
      </c>
    </row>
    <row r="21" spans="1:6" x14ac:dyDescent="0.25">
      <c r="A21">
        <v>2021</v>
      </c>
      <c r="B21" t="s">
        <v>123</v>
      </c>
      <c r="C21" t="s">
        <v>135</v>
      </c>
      <c r="D21" t="s">
        <v>126</v>
      </c>
      <c r="E21" s="2">
        <v>2257.7689999999998</v>
      </c>
      <c r="F21" t="str">
        <f>VLOOKUP(C21,SETOR!C:D,2,FALSE)</f>
        <v>Pesquisa e Gestão de Projetos e Contratos</v>
      </c>
    </row>
    <row r="22" spans="1:6" x14ac:dyDescent="0.25">
      <c r="A22" s="8">
        <v>2021</v>
      </c>
      <c r="B22" s="9" t="s">
        <v>123</v>
      </c>
      <c r="C22" s="9" t="s">
        <v>136</v>
      </c>
      <c r="D22" s="9" t="s">
        <v>125</v>
      </c>
      <c r="E22" s="2">
        <v>49121.385000000002</v>
      </c>
      <c r="F22" t="str">
        <f>VLOOKUP(C22,SETOR!C:D,2,FALSE)</f>
        <v>Pesquisa e Gestão de Projetos e Contratos</v>
      </c>
    </row>
    <row r="23" spans="1:6" x14ac:dyDescent="0.25">
      <c r="A23" s="8">
        <v>2021</v>
      </c>
      <c r="B23" s="9" t="s">
        <v>123</v>
      </c>
      <c r="C23" s="9" t="s">
        <v>136</v>
      </c>
      <c r="D23" s="9" t="s">
        <v>126</v>
      </c>
      <c r="E23" s="2">
        <v>29481.305</v>
      </c>
      <c r="F23" t="str">
        <f>VLOOKUP(C23,SETOR!C:D,2,FALSE)</f>
        <v>Pesquisa e Gestão de Projetos e Contratos</v>
      </c>
    </row>
    <row r="24" spans="1:6" x14ac:dyDescent="0.25">
      <c r="A24" s="18">
        <v>2021</v>
      </c>
      <c r="B24" s="18" t="s">
        <v>123</v>
      </c>
      <c r="C24" s="18" t="s">
        <v>137</v>
      </c>
      <c r="D24" s="18" t="s">
        <v>125</v>
      </c>
      <c r="E24" s="2">
        <v>1357470.1059999999</v>
      </c>
      <c r="F24" t="str">
        <f>VLOOKUP(C24,SETOR!C:D,2,FALSE)</f>
        <v>Saúde</v>
      </c>
    </row>
    <row r="25" spans="1:6" x14ac:dyDescent="0.25">
      <c r="A25" s="18">
        <v>2021</v>
      </c>
      <c r="B25" s="18" t="s">
        <v>123</v>
      </c>
      <c r="C25" s="18" t="s">
        <v>137</v>
      </c>
      <c r="D25" s="18" t="s">
        <v>126</v>
      </c>
      <c r="E25" s="2">
        <v>7194.4809999999998</v>
      </c>
      <c r="F25" t="str">
        <f>VLOOKUP(C25,SETOR!C:D,2,FALSE)</f>
        <v>Saúde</v>
      </c>
    </row>
    <row r="26" spans="1:6" x14ac:dyDescent="0.25">
      <c r="A26" s="18">
        <v>2021</v>
      </c>
      <c r="B26" s="18" t="s">
        <v>123</v>
      </c>
      <c r="C26" s="18" t="s">
        <v>138</v>
      </c>
      <c r="D26" s="18" t="s">
        <v>125</v>
      </c>
      <c r="E26" s="2">
        <v>110559.06</v>
      </c>
      <c r="F26" t="str">
        <f>VLOOKUP(C26,SETOR!C:D,2,FALSE)</f>
        <v>Indústria</v>
      </c>
    </row>
    <row r="27" spans="1:6" x14ac:dyDescent="0.25">
      <c r="A27" s="18">
        <v>2021</v>
      </c>
      <c r="B27" s="18" t="s">
        <v>123</v>
      </c>
      <c r="C27" s="18" t="s">
        <v>138</v>
      </c>
      <c r="D27" s="18" t="s">
        <v>126</v>
      </c>
      <c r="E27" s="2">
        <v>0</v>
      </c>
      <c r="F27" t="str">
        <f>VLOOKUP(C27,SETOR!C:D,2,FALSE)</f>
        <v>Indústria</v>
      </c>
    </row>
    <row r="28" spans="1:6" x14ac:dyDescent="0.25">
      <c r="A28" s="18">
        <v>2021</v>
      </c>
      <c r="B28" s="18" t="s">
        <v>123</v>
      </c>
      <c r="C28" s="18" t="s">
        <v>139</v>
      </c>
      <c r="D28" s="18" t="s">
        <v>125</v>
      </c>
      <c r="E28" s="2">
        <v>330791.65000000002</v>
      </c>
      <c r="F28" t="str">
        <f>VLOOKUP(C28,SETOR!C:D,2,FALSE)</f>
        <v>Indústria</v>
      </c>
    </row>
    <row r="29" spans="1:6" x14ac:dyDescent="0.25">
      <c r="A29" s="18">
        <v>2021</v>
      </c>
      <c r="B29" s="18" t="s">
        <v>123</v>
      </c>
      <c r="C29" s="18" t="s">
        <v>139</v>
      </c>
      <c r="D29" s="18" t="s">
        <v>126</v>
      </c>
      <c r="E29" s="2">
        <v>0</v>
      </c>
      <c r="F29" t="str">
        <f>VLOOKUP(C29,SETOR!C:D,2,FALSE)</f>
        <v>Indústria</v>
      </c>
    </row>
    <row r="30" spans="1:6" x14ac:dyDescent="0.25">
      <c r="A30" s="15">
        <v>2021</v>
      </c>
      <c r="B30" s="16" t="s">
        <v>123</v>
      </c>
      <c r="C30" s="16" t="s">
        <v>140</v>
      </c>
      <c r="D30" s="16" t="s">
        <v>125</v>
      </c>
      <c r="E30" s="2">
        <v>275552.94699999999</v>
      </c>
      <c r="F30" t="str">
        <f>VLOOKUP(C30,SETOR!C:D,2,FALSE)</f>
        <v>Indústria</v>
      </c>
    </row>
    <row r="31" spans="1:6" x14ac:dyDescent="0.25">
      <c r="A31" s="15">
        <v>2021</v>
      </c>
      <c r="B31" s="16" t="s">
        <v>123</v>
      </c>
      <c r="C31" s="16" t="s">
        <v>140</v>
      </c>
      <c r="D31" s="16" t="s">
        <v>126</v>
      </c>
      <c r="E31" s="2">
        <v>0</v>
      </c>
      <c r="F31" t="str">
        <f>VLOOKUP(C31,SETOR!C:D,2,FALSE)</f>
        <v>Indústria</v>
      </c>
    </row>
    <row r="32" spans="1:6" x14ac:dyDescent="0.25">
      <c r="A32" s="18">
        <v>2021</v>
      </c>
      <c r="B32" s="18" t="s">
        <v>123</v>
      </c>
      <c r="C32" s="18" t="s">
        <v>141</v>
      </c>
      <c r="D32" s="18" t="s">
        <v>125</v>
      </c>
      <c r="E32" s="2">
        <v>250357.37400000001</v>
      </c>
      <c r="F32" t="str">
        <f>VLOOKUP(C32,SETOR!C:D,2,FALSE)</f>
        <v>Tecnologia da Informação e Comunicação</v>
      </c>
    </row>
    <row r="33" spans="1:6" x14ac:dyDescent="0.25">
      <c r="A33" s="18">
        <v>2021</v>
      </c>
      <c r="B33" s="18" t="s">
        <v>123</v>
      </c>
      <c r="C33" s="18" t="s">
        <v>141</v>
      </c>
      <c r="D33" s="18" t="s">
        <v>126</v>
      </c>
      <c r="E33" s="2">
        <v>0</v>
      </c>
      <c r="F33" t="str">
        <f>VLOOKUP(C33,SETOR!C:D,2,FALSE)</f>
        <v>Tecnologia da Informação e Comunicação</v>
      </c>
    </row>
    <row r="34" spans="1:6" x14ac:dyDescent="0.25">
      <c r="A34" s="18">
        <v>2021</v>
      </c>
      <c r="B34" s="18" t="s">
        <v>123</v>
      </c>
      <c r="C34" s="18" t="s">
        <v>142</v>
      </c>
      <c r="D34" s="18" t="s">
        <v>125</v>
      </c>
      <c r="E34" s="2">
        <v>133708.04500000001</v>
      </c>
      <c r="F34" t="str">
        <f>VLOOKUP(C34,SETOR!C:D,2,FALSE)</f>
        <v>Infraestrutura e Transporte</v>
      </c>
    </row>
    <row r="35" spans="1:6" x14ac:dyDescent="0.25">
      <c r="A35" s="18">
        <v>2021</v>
      </c>
      <c r="B35" s="18" t="s">
        <v>123</v>
      </c>
      <c r="C35" s="18" t="s">
        <v>142</v>
      </c>
      <c r="D35" s="18" t="s">
        <v>126</v>
      </c>
      <c r="E35" s="2">
        <v>385151.43699999998</v>
      </c>
      <c r="F35" t="str">
        <f>VLOOKUP(C35,SETOR!C:D,2,FALSE)</f>
        <v>Infraestrutura e Transporte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285E-35E9-4C25-9DA2-E0E8C8F8BDA1}">
  <dimension ref="A1:J48"/>
  <sheetViews>
    <sheetView workbookViewId="0">
      <selection activeCell="H2" sqref="H2"/>
    </sheetView>
  </sheetViews>
  <sheetFormatPr defaultRowHeight="15" x14ac:dyDescent="0.25"/>
  <cols>
    <col min="2" max="2" width="8.85546875" bestFit="1" customWidth="1"/>
    <col min="3" max="3" width="10.28515625" bestFit="1" customWidth="1"/>
    <col min="4" max="4" width="15.5703125" bestFit="1" customWidth="1"/>
    <col min="5" max="5" width="10.42578125" bestFit="1" customWidth="1"/>
    <col min="6" max="6" width="6" bestFit="1" customWidth="1"/>
    <col min="7" max="7" width="21.85546875" bestFit="1" customWidth="1"/>
    <col min="8" max="8" width="19.140625" bestFit="1" customWidth="1"/>
    <col min="9" max="9" width="39.140625" bestFit="1" customWidth="1"/>
    <col min="10" max="10" width="21" bestFit="1" customWidth="1"/>
  </cols>
  <sheetData>
    <row r="1" spans="1:10" x14ac:dyDescent="0.25">
      <c r="B1" s="1" t="s">
        <v>21</v>
      </c>
      <c r="C1" s="1" t="s">
        <v>121</v>
      </c>
      <c r="D1" s="1" t="s">
        <v>122</v>
      </c>
      <c r="E1" s="1" t="s">
        <v>143</v>
      </c>
      <c r="F1" s="1" t="s">
        <v>144</v>
      </c>
      <c r="G1" s="1" t="s">
        <v>145</v>
      </c>
      <c r="H1" s="4" t="s">
        <v>146</v>
      </c>
      <c r="I1" s="1" t="s">
        <v>5</v>
      </c>
      <c r="J1" s="1" t="s">
        <v>4</v>
      </c>
    </row>
    <row r="2" spans="1:10" x14ac:dyDescent="0.25">
      <c r="A2">
        <v>1</v>
      </c>
      <c r="B2">
        <v>2021</v>
      </c>
      <c r="C2" t="s">
        <v>147</v>
      </c>
      <c r="D2" s="5" t="s">
        <v>148</v>
      </c>
      <c r="E2">
        <v>17</v>
      </c>
      <c r="F2" t="s">
        <v>149</v>
      </c>
      <c r="G2" t="s">
        <v>150</v>
      </c>
      <c r="H2" s="6">
        <v>16311164</v>
      </c>
      <c r="I2" t="str">
        <f>VLOOKUP(D2,SETOR!C:D,2,FALSE)</f>
        <v>Financeiro</v>
      </c>
      <c r="J2" s="32">
        <f>H2/$H$47</f>
        <v>1.8792767777830264E-6</v>
      </c>
    </row>
    <row r="3" spans="1:10" x14ac:dyDescent="0.25">
      <c r="A3">
        <f>A2+1</f>
        <v>2</v>
      </c>
      <c r="B3">
        <v>2021</v>
      </c>
      <c r="C3" t="s">
        <v>147</v>
      </c>
      <c r="D3" s="5" t="s">
        <v>124</v>
      </c>
      <c r="E3">
        <v>18</v>
      </c>
      <c r="F3" t="s">
        <v>149</v>
      </c>
      <c r="G3" t="s">
        <v>150</v>
      </c>
      <c r="H3" s="7">
        <v>317050000</v>
      </c>
      <c r="I3" t="str">
        <f>VLOOKUP(D3,SETOR!C:D,2,FALSE)</f>
        <v>Pesquisa e Gestão de Projetos e Contratos</v>
      </c>
      <c r="J3" s="32">
        <f t="shared" ref="J3:J44" si="0">H3/$H$47</f>
        <v>3.6528643964103884E-5</v>
      </c>
    </row>
    <row r="4" spans="1:10" x14ac:dyDescent="0.25">
      <c r="A4">
        <f t="shared" ref="A4:A44" si="1">A3+1</f>
        <v>3</v>
      </c>
      <c r="B4">
        <v>2021</v>
      </c>
      <c r="C4" t="s">
        <v>147</v>
      </c>
      <c r="D4" s="5" t="s">
        <v>151</v>
      </c>
      <c r="E4">
        <v>19</v>
      </c>
      <c r="F4" t="s">
        <v>149</v>
      </c>
      <c r="G4" t="s">
        <v>150</v>
      </c>
      <c r="H4" s="6">
        <v>2156277494</v>
      </c>
      <c r="I4" t="str">
        <f>VLOOKUP(D4,SETOR!C:D,2,FALSE)</f>
        <v>Financeiro</v>
      </c>
      <c r="J4" s="32">
        <f t="shared" si="0"/>
        <v>2.4843366303780521E-4</v>
      </c>
    </row>
    <row r="5" spans="1:10" x14ac:dyDescent="0.25">
      <c r="A5">
        <f t="shared" si="1"/>
        <v>4</v>
      </c>
      <c r="B5" s="8">
        <v>2021</v>
      </c>
      <c r="C5" s="9" t="s">
        <v>7</v>
      </c>
      <c r="D5" s="9" t="s">
        <v>46</v>
      </c>
      <c r="E5" s="8">
        <v>17</v>
      </c>
      <c r="F5" s="9" t="s">
        <v>149</v>
      </c>
      <c r="G5" s="9" t="s">
        <v>150</v>
      </c>
      <c r="H5" s="10">
        <v>5598340614</v>
      </c>
      <c r="I5" t="str">
        <f>VLOOKUP(D5,SETOR!C:D,2,FALSE)</f>
        <v>Financeiro</v>
      </c>
      <c r="J5" s="32">
        <f t="shared" si="0"/>
        <v>6.4500801475662743E-4</v>
      </c>
    </row>
    <row r="6" spans="1:10" x14ac:dyDescent="0.25">
      <c r="A6">
        <f t="shared" si="1"/>
        <v>5</v>
      </c>
      <c r="B6">
        <v>2021</v>
      </c>
      <c r="C6" t="s">
        <v>123</v>
      </c>
      <c r="D6" t="s">
        <v>127</v>
      </c>
      <c r="E6">
        <v>16</v>
      </c>
      <c r="F6" t="s">
        <v>149</v>
      </c>
      <c r="G6" t="s">
        <v>150</v>
      </c>
      <c r="H6" s="11">
        <v>-581710904</v>
      </c>
      <c r="I6" t="str">
        <f>VLOOKUP(D6,SETOR!C:D,2,FALSE)</f>
        <v>Infraestrutura e Transporte</v>
      </c>
      <c r="J6" s="32">
        <f t="shared" si="0"/>
        <v>-6.7021323142258361E-5</v>
      </c>
    </row>
    <row r="7" spans="1:10" x14ac:dyDescent="0.25">
      <c r="A7">
        <f t="shared" si="1"/>
        <v>6</v>
      </c>
      <c r="B7" s="8">
        <v>2021</v>
      </c>
      <c r="C7" s="9" t="s">
        <v>147</v>
      </c>
      <c r="D7" s="9" t="s">
        <v>105</v>
      </c>
      <c r="E7" s="8">
        <v>16</v>
      </c>
      <c r="F7" s="9" t="s">
        <v>149</v>
      </c>
      <c r="G7" s="9" t="s">
        <v>150</v>
      </c>
      <c r="H7" s="12">
        <v>46807974</v>
      </c>
      <c r="I7" t="str">
        <f>VLOOKUP(D7,SETOR!C:D,2,FALSE)</f>
        <v>Infraestrutura e Transporte</v>
      </c>
      <c r="J7" s="32">
        <f t="shared" si="0"/>
        <v>5.3929405990444142E-6</v>
      </c>
    </row>
    <row r="8" spans="1:10" x14ac:dyDescent="0.25">
      <c r="A8">
        <f t="shared" si="1"/>
        <v>7</v>
      </c>
      <c r="B8">
        <v>2021</v>
      </c>
      <c r="C8" t="s">
        <v>147</v>
      </c>
      <c r="D8" t="s">
        <v>110</v>
      </c>
      <c r="E8">
        <v>16</v>
      </c>
      <c r="F8" t="s">
        <v>149</v>
      </c>
      <c r="G8" t="s">
        <v>150</v>
      </c>
      <c r="H8" s="13">
        <v>260188097</v>
      </c>
      <c r="I8" t="str">
        <f>VLOOKUP(D8,SETOR!C:D,2,FALSE)</f>
        <v>Infraestrutura e Transporte</v>
      </c>
      <c r="J8" s="32">
        <f t="shared" si="0"/>
        <v>2.9977348553889687E-5</v>
      </c>
    </row>
    <row r="9" spans="1:10" x14ac:dyDescent="0.25">
      <c r="A9">
        <f t="shared" si="1"/>
        <v>8</v>
      </c>
      <c r="B9">
        <v>2021</v>
      </c>
      <c r="C9" t="s">
        <v>147</v>
      </c>
      <c r="D9" t="s">
        <v>111</v>
      </c>
      <c r="E9">
        <v>16</v>
      </c>
      <c r="F9" t="s">
        <v>149</v>
      </c>
      <c r="G9" t="s">
        <v>150</v>
      </c>
      <c r="H9" s="13">
        <v>368168173</v>
      </c>
      <c r="I9" t="str">
        <f>VLOOKUP(D9,SETOR!C:D,2,FALSE)</f>
        <v>Infraestrutura e Transporte</v>
      </c>
      <c r="J9" s="32">
        <f t="shared" si="0"/>
        <v>4.2418180446086119E-5</v>
      </c>
    </row>
    <row r="10" spans="1:10" x14ac:dyDescent="0.25">
      <c r="A10">
        <f t="shared" si="1"/>
        <v>9</v>
      </c>
      <c r="B10" s="8">
        <v>2021</v>
      </c>
      <c r="C10" s="9" t="s">
        <v>147</v>
      </c>
      <c r="D10" s="9" t="s">
        <v>102</v>
      </c>
      <c r="E10" s="8">
        <v>16</v>
      </c>
      <c r="F10" s="9" t="s">
        <v>149</v>
      </c>
      <c r="G10" s="9" t="s">
        <v>150</v>
      </c>
      <c r="H10" s="12">
        <v>115590334</v>
      </c>
      <c r="I10" t="str">
        <f>VLOOKUP(D10,SETOR!C:D,2,FALSE)</f>
        <v>Abastecimento Alimentar</v>
      </c>
      <c r="J10" s="32">
        <f t="shared" si="0"/>
        <v>1.3317641243897972E-5</v>
      </c>
    </row>
    <row r="11" spans="1:10" x14ac:dyDescent="0.25">
      <c r="A11">
        <f t="shared" si="1"/>
        <v>10</v>
      </c>
      <c r="B11">
        <v>2021</v>
      </c>
      <c r="C11" t="s">
        <v>147</v>
      </c>
      <c r="D11" s="5" t="s">
        <v>95</v>
      </c>
      <c r="E11">
        <v>22</v>
      </c>
      <c r="F11" t="s">
        <v>149</v>
      </c>
      <c r="G11" t="s">
        <v>150</v>
      </c>
      <c r="H11" s="14">
        <v>-182490510</v>
      </c>
      <c r="I11" t="str">
        <f>VLOOKUP(D11,SETOR!C:D,2,FALSE)</f>
        <v>Indústria</v>
      </c>
      <c r="J11" s="32">
        <f t="shared" si="0"/>
        <v>-2.1025487672662794E-5</v>
      </c>
    </row>
    <row r="12" spans="1:10" x14ac:dyDescent="0.25">
      <c r="A12">
        <f t="shared" si="1"/>
        <v>11</v>
      </c>
      <c r="B12">
        <v>2021</v>
      </c>
      <c r="C12" t="s">
        <v>147</v>
      </c>
      <c r="D12" t="s">
        <v>108</v>
      </c>
      <c r="E12">
        <v>16</v>
      </c>
      <c r="F12" t="s">
        <v>149</v>
      </c>
      <c r="G12" t="s">
        <v>150</v>
      </c>
      <c r="H12" s="13">
        <v>134637340</v>
      </c>
      <c r="I12" t="str">
        <f>VLOOKUP(D12,SETOR!C:D,2,FALSE)</f>
        <v>Infraestrutura e Transporte</v>
      </c>
      <c r="J12" s="32">
        <f t="shared" si="0"/>
        <v>1.5512125712455457E-5</v>
      </c>
    </row>
    <row r="13" spans="1:10" x14ac:dyDescent="0.25">
      <c r="A13">
        <f t="shared" si="1"/>
        <v>12</v>
      </c>
      <c r="B13" s="8">
        <v>2021</v>
      </c>
      <c r="C13" s="9" t="s">
        <v>147</v>
      </c>
      <c r="D13" s="9" t="s">
        <v>107</v>
      </c>
      <c r="E13" s="8">
        <v>16</v>
      </c>
      <c r="F13" s="9" t="s">
        <v>149</v>
      </c>
      <c r="G13" s="9" t="s">
        <v>150</v>
      </c>
      <c r="H13" s="10">
        <v>147388673</v>
      </c>
      <c r="I13" t="str">
        <f>VLOOKUP(D13,SETOR!C:D,2,FALSE)</f>
        <v>Infraestrutura e Transporte</v>
      </c>
      <c r="J13" s="32">
        <f t="shared" si="0"/>
        <v>1.6981259613180036E-5</v>
      </c>
    </row>
    <row r="14" spans="1:10" x14ac:dyDescent="0.25">
      <c r="A14">
        <f t="shared" si="1"/>
        <v>13</v>
      </c>
      <c r="B14" s="8">
        <v>2021</v>
      </c>
      <c r="C14" s="9" t="s">
        <v>123</v>
      </c>
      <c r="D14" s="9" t="s">
        <v>128</v>
      </c>
      <c r="E14" s="8">
        <v>16</v>
      </c>
      <c r="F14" s="9" t="s">
        <v>149</v>
      </c>
      <c r="G14" s="9" t="s">
        <v>150</v>
      </c>
      <c r="H14" s="12">
        <v>-371525820</v>
      </c>
      <c r="I14" t="str">
        <f>VLOOKUP(D14,SETOR!C:D,2,FALSE)</f>
        <v>Infraestrutura e Transporte</v>
      </c>
      <c r="J14" s="32">
        <f t="shared" si="0"/>
        <v>-4.280502886690347E-5</v>
      </c>
    </row>
    <row r="15" spans="1:10" x14ac:dyDescent="0.25">
      <c r="A15">
        <f t="shared" si="1"/>
        <v>14</v>
      </c>
      <c r="B15" s="8">
        <v>2021</v>
      </c>
      <c r="C15" s="9" t="s">
        <v>123</v>
      </c>
      <c r="D15" s="9" t="s">
        <v>129</v>
      </c>
      <c r="E15" s="8">
        <v>16</v>
      </c>
      <c r="F15" s="9" t="s">
        <v>149</v>
      </c>
      <c r="G15" s="9" t="s">
        <v>150</v>
      </c>
      <c r="H15" s="10">
        <v>-167108846</v>
      </c>
      <c r="I15" t="str">
        <f>VLOOKUP(D15,SETOR!C:D,2,FALSE)</f>
        <v>Abastecimento Alimentar</v>
      </c>
      <c r="J15" s="32">
        <f t="shared" si="0"/>
        <v>-1.9253302440581185E-5</v>
      </c>
    </row>
    <row r="16" spans="1:10" x14ac:dyDescent="0.25">
      <c r="A16">
        <f t="shared" si="1"/>
        <v>15</v>
      </c>
      <c r="B16" s="8">
        <v>2021</v>
      </c>
      <c r="C16" s="9" t="s">
        <v>123</v>
      </c>
      <c r="D16" s="9" t="s">
        <v>130</v>
      </c>
      <c r="E16" s="8">
        <v>16</v>
      </c>
      <c r="F16" s="9" t="s">
        <v>149</v>
      </c>
      <c r="G16" s="9" t="s">
        <v>150</v>
      </c>
      <c r="H16" s="12">
        <v>1323251021</v>
      </c>
      <c r="I16" t="str">
        <f>VLOOKUP(D16,SETOR!C:D,2,FALSE)</f>
        <v>Saúde</v>
      </c>
      <c r="J16" s="32">
        <f t="shared" si="0"/>
        <v>1.5245723204934853E-4</v>
      </c>
    </row>
    <row r="17" spans="1:10" x14ac:dyDescent="0.25">
      <c r="A17">
        <f t="shared" si="1"/>
        <v>16</v>
      </c>
      <c r="B17">
        <v>2021</v>
      </c>
      <c r="C17" t="s">
        <v>123</v>
      </c>
      <c r="D17" t="s">
        <v>131</v>
      </c>
      <c r="E17">
        <v>16</v>
      </c>
      <c r="F17" t="s">
        <v>149</v>
      </c>
      <c r="G17" t="s">
        <v>150</v>
      </c>
      <c r="H17" s="11">
        <v>385484097</v>
      </c>
      <c r="I17" t="str">
        <f>VLOOKUP(D17,SETOR!C:D,2,FALSE)</f>
        <v>Pesquisa e Gestão de Projetos e Contratos</v>
      </c>
      <c r="J17" s="32">
        <f t="shared" si="0"/>
        <v>4.4413219785955166E-5</v>
      </c>
    </row>
    <row r="18" spans="1:10" x14ac:dyDescent="0.25">
      <c r="A18">
        <f t="shared" si="1"/>
        <v>17</v>
      </c>
      <c r="B18">
        <v>2021</v>
      </c>
      <c r="C18" t="s">
        <v>147</v>
      </c>
      <c r="D18" t="s">
        <v>101</v>
      </c>
      <c r="E18">
        <v>16</v>
      </c>
      <c r="F18" t="s">
        <v>149</v>
      </c>
      <c r="G18" t="s">
        <v>150</v>
      </c>
      <c r="H18" s="13">
        <v>1562418136</v>
      </c>
      <c r="I18" t="str">
        <f>VLOOKUP(D18,SETOR!C:D,2,FALSE)</f>
        <v>Tecnologia da Informação e Comunicação</v>
      </c>
      <c r="J18" s="32">
        <f t="shared" si="0"/>
        <v>1.8001266618199917E-4</v>
      </c>
    </row>
    <row r="19" spans="1:10" x14ac:dyDescent="0.25">
      <c r="A19">
        <f t="shared" si="1"/>
        <v>18</v>
      </c>
      <c r="B19" s="15">
        <v>2021</v>
      </c>
      <c r="C19" s="16" t="s">
        <v>123</v>
      </c>
      <c r="D19" s="16" t="s">
        <v>132</v>
      </c>
      <c r="E19" s="15">
        <v>16</v>
      </c>
      <c r="F19" s="16" t="s">
        <v>149</v>
      </c>
      <c r="G19" s="16" t="s">
        <v>150</v>
      </c>
      <c r="H19" s="17">
        <v>-350335475.26999998</v>
      </c>
      <c r="I19" t="str">
        <f>VLOOKUP(D19,SETOR!C:D,2,FALSE)</f>
        <v>Tecnologia da Informação e Comunicação</v>
      </c>
      <c r="J19" s="32">
        <f t="shared" si="0"/>
        <v>-4.0363601463910896E-5</v>
      </c>
    </row>
    <row r="20" spans="1:10" x14ac:dyDescent="0.25">
      <c r="A20">
        <f t="shared" si="1"/>
        <v>19</v>
      </c>
      <c r="B20" s="18">
        <v>2021</v>
      </c>
      <c r="C20" s="18" t="s">
        <v>123</v>
      </c>
      <c r="D20" s="18" t="s">
        <v>133</v>
      </c>
      <c r="E20" s="18">
        <v>16</v>
      </c>
      <c r="F20" s="18" t="s">
        <v>149</v>
      </c>
      <c r="G20" s="18" t="s">
        <v>150</v>
      </c>
      <c r="H20" s="19">
        <v>-2363594760</v>
      </c>
      <c r="I20" t="str">
        <f>VLOOKUP(D20,SETOR!C:D,2,FALSE)</f>
        <v>Saúde</v>
      </c>
      <c r="J20" s="32">
        <f t="shared" si="0"/>
        <v>-2.7231954412067992E-4</v>
      </c>
    </row>
    <row r="21" spans="1:10" x14ac:dyDescent="0.25">
      <c r="A21">
        <f t="shared" si="1"/>
        <v>20</v>
      </c>
      <c r="B21" s="15">
        <v>2021</v>
      </c>
      <c r="C21" s="16" t="s">
        <v>147</v>
      </c>
      <c r="D21" s="16" t="s">
        <v>115</v>
      </c>
      <c r="E21" s="15">
        <v>16</v>
      </c>
      <c r="F21" s="16" t="s">
        <v>149</v>
      </c>
      <c r="G21" s="16" t="s">
        <v>150</v>
      </c>
      <c r="H21" s="20">
        <v>15881340518</v>
      </c>
      <c r="I21" t="str">
        <f>VLOOKUP(D21,SETOR!C:D,2,FALSE)</f>
        <v>Tecnologia da Informação e Comunicação</v>
      </c>
      <c r="J21" s="32">
        <f t="shared" si="0"/>
        <v>1.8297550337635045E-3</v>
      </c>
    </row>
    <row r="22" spans="1:10" x14ac:dyDescent="0.25">
      <c r="A22">
        <f t="shared" si="1"/>
        <v>21</v>
      </c>
      <c r="B22" s="18">
        <v>2021</v>
      </c>
      <c r="C22" s="18" t="s">
        <v>123</v>
      </c>
      <c r="D22" s="18" t="s">
        <v>134</v>
      </c>
      <c r="E22" s="18">
        <v>16</v>
      </c>
      <c r="F22" s="18" t="s">
        <v>149</v>
      </c>
      <c r="G22" s="18" t="s">
        <v>150</v>
      </c>
      <c r="H22" s="19">
        <v>-278622318</v>
      </c>
      <c r="I22" t="str">
        <f>VLOOKUP(D22,SETOR!C:D,2,FALSE)</f>
        <v>Pesquisa e Gestão de Projetos e Contratos</v>
      </c>
      <c r="J22" s="32">
        <f t="shared" si="0"/>
        <v>-3.2101231523972028E-5</v>
      </c>
    </row>
    <row r="23" spans="1:10" x14ac:dyDescent="0.25">
      <c r="A23">
        <f t="shared" si="1"/>
        <v>22</v>
      </c>
      <c r="B23" s="18">
        <v>2021</v>
      </c>
      <c r="C23" s="18" t="s">
        <v>147</v>
      </c>
      <c r="D23" s="18" t="s">
        <v>99</v>
      </c>
      <c r="E23" s="18">
        <v>16</v>
      </c>
      <c r="F23" s="18" t="s">
        <v>149</v>
      </c>
      <c r="G23" s="18" t="s">
        <v>150</v>
      </c>
      <c r="H23" s="19">
        <v>616528005</v>
      </c>
      <c r="I23" t="str">
        <f>VLOOKUP(D23,SETOR!C:D,2,FALSE)</f>
        <v>Financeiro</v>
      </c>
      <c r="J23" s="32">
        <f t="shared" si="0"/>
        <v>7.1032745587586361E-5</v>
      </c>
    </row>
    <row r="24" spans="1:10" x14ac:dyDescent="0.25">
      <c r="A24">
        <f t="shared" si="1"/>
        <v>23</v>
      </c>
      <c r="B24" s="18">
        <v>2021</v>
      </c>
      <c r="C24" s="18" t="s">
        <v>147</v>
      </c>
      <c r="D24" s="21" t="s">
        <v>117</v>
      </c>
      <c r="E24" s="18">
        <v>23</v>
      </c>
      <c r="F24" s="18" t="s">
        <v>149</v>
      </c>
      <c r="G24" s="18" t="s">
        <v>150</v>
      </c>
      <c r="H24" s="22">
        <v>106826000</v>
      </c>
      <c r="I24" t="str">
        <f>VLOOKUP(D24,SETOR!C:D,2,FALSE)</f>
        <v>Pesquisa e Gestão de Projetos e Contratos</v>
      </c>
      <c r="J24" s="32">
        <f t="shared" si="0"/>
        <v>1.2307866015169094E-5</v>
      </c>
    </row>
    <row r="25" spans="1:10" x14ac:dyDescent="0.25">
      <c r="A25">
        <f t="shared" si="1"/>
        <v>24</v>
      </c>
      <c r="B25" s="18">
        <v>2021</v>
      </c>
      <c r="C25" s="18" t="s">
        <v>123</v>
      </c>
      <c r="D25" s="18" t="s">
        <v>135</v>
      </c>
      <c r="E25" s="18">
        <v>16</v>
      </c>
      <c r="F25" s="18" t="s">
        <v>149</v>
      </c>
      <c r="G25" s="18" t="s">
        <v>150</v>
      </c>
      <c r="H25" s="19">
        <v>83554963</v>
      </c>
      <c r="I25" t="str">
        <f>VLOOKUP(D25,SETOR!C:D,2,FALSE)</f>
        <v>Pesquisa e Gestão de Projetos e Contratos</v>
      </c>
      <c r="J25" s="32">
        <f t="shared" si="0"/>
        <v>9.6267134359276877E-6</v>
      </c>
    </row>
    <row r="26" spans="1:10" x14ac:dyDescent="0.25">
      <c r="A26">
        <f t="shared" si="1"/>
        <v>25</v>
      </c>
      <c r="B26" s="15">
        <v>2021</v>
      </c>
      <c r="C26" s="16" t="s">
        <v>123</v>
      </c>
      <c r="D26" s="16" t="s">
        <v>136</v>
      </c>
      <c r="E26" s="15">
        <v>16</v>
      </c>
      <c r="F26" s="16" t="s">
        <v>149</v>
      </c>
      <c r="G26" s="16" t="s">
        <v>150</v>
      </c>
      <c r="H26" s="23">
        <v>47479060</v>
      </c>
      <c r="I26" t="str">
        <f>VLOOKUP(D26,SETOR!C:D,2,FALSE)</f>
        <v>Pesquisa e Gestão de Projetos e Contratos</v>
      </c>
      <c r="J26" s="32">
        <f t="shared" si="0"/>
        <v>5.4702591972569814E-6</v>
      </c>
    </row>
    <row r="27" spans="1:10" x14ac:dyDescent="0.25">
      <c r="A27">
        <f t="shared" si="1"/>
        <v>26</v>
      </c>
      <c r="B27" s="18">
        <v>2021</v>
      </c>
      <c r="C27" s="18" t="s">
        <v>7</v>
      </c>
      <c r="D27" s="18" t="s">
        <v>44</v>
      </c>
      <c r="E27" s="18">
        <v>17</v>
      </c>
      <c r="F27" s="18" t="s">
        <v>149</v>
      </c>
      <c r="G27" s="18" t="s">
        <v>150</v>
      </c>
      <c r="H27" s="19">
        <v>613971648</v>
      </c>
      <c r="I27" t="str">
        <f>VLOOKUP(D27,SETOR!C:D,2,FALSE)</f>
        <v>Financeiro</v>
      </c>
      <c r="J27" s="32">
        <f t="shared" si="0"/>
        <v>7.0738217107226348E-5</v>
      </c>
    </row>
    <row r="28" spans="1:10" x14ac:dyDescent="0.25">
      <c r="A28">
        <f t="shared" si="1"/>
        <v>27</v>
      </c>
      <c r="B28" s="15">
        <v>2021</v>
      </c>
      <c r="C28" s="16" t="s">
        <v>147</v>
      </c>
      <c r="D28" s="16" t="s">
        <v>152</v>
      </c>
      <c r="E28" s="15">
        <v>16</v>
      </c>
      <c r="F28" s="16" t="s">
        <v>149</v>
      </c>
      <c r="G28" s="16" t="s">
        <v>150</v>
      </c>
      <c r="H28" s="23">
        <v>25668122000</v>
      </c>
      <c r="I28" t="str">
        <f>VLOOKUP(D28,SETOR!C:D,2,FALSE)</f>
        <v>Petróleo, Gás e Energia Elétrica</v>
      </c>
      <c r="J28" s="32">
        <f t="shared" si="0"/>
        <v>2.9573306726547299E-3</v>
      </c>
    </row>
    <row r="29" spans="1:10" x14ac:dyDescent="0.25">
      <c r="A29">
        <f t="shared" si="1"/>
        <v>28</v>
      </c>
      <c r="B29" s="15">
        <v>2021</v>
      </c>
      <c r="C29" s="16" t="s">
        <v>147</v>
      </c>
      <c r="D29" s="16" t="s">
        <v>153</v>
      </c>
      <c r="E29" s="15">
        <v>16</v>
      </c>
      <c r="F29" s="16" t="s">
        <v>149</v>
      </c>
      <c r="G29" s="16" t="s">
        <v>150</v>
      </c>
      <c r="H29" s="23">
        <v>453080000000</v>
      </c>
      <c r="I29" t="str">
        <f>VLOOKUP(D29,SETOR!C:D,2,FALSE)</f>
        <v>Petróleo, Gás e Energia Elétrica</v>
      </c>
      <c r="J29" s="32">
        <f t="shared" si="0"/>
        <v>5.2201223804624462E-2</v>
      </c>
    </row>
    <row r="30" spans="1:10" x14ac:dyDescent="0.25">
      <c r="A30">
        <f t="shared" si="1"/>
        <v>29</v>
      </c>
      <c r="B30" s="18">
        <v>2021</v>
      </c>
      <c r="C30" s="18" t="s">
        <v>147</v>
      </c>
      <c r="D30" s="21" t="s">
        <v>154</v>
      </c>
      <c r="E30" s="18">
        <v>20</v>
      </c>
      <c r="F30" s="18" t="s">
        <v>149</v>
      </c>
      <c r="G30" s="18" t="s">
        <v>150</v>
      </c>
      <c r="H30" s="24">
        <v>58019714437</v>
      </c>
      <c r="I30" t="str">
        <f>VLOOKUP(D30,SETOR!C:D,2,FALSE)</f>
        <v>Financeiro</v>
      </c>
      <c r="J30" s="32">
        <f t="shared" si="0"/>
        <v>6.6846916624133442E-3</v>
      </c>
    </row>
    <row r="31" spans="1:10" x14ac:dyDescent="0.25">
      <c r="A31">
        <f t="shared" si="1"/>
        <v>30</v>
      </c>
      <c r="B31" s="8">
        <v>2021</v>
      </c>
      <c r="C31" s="9" t="s">
        <v>7</v>
      </c>
      <c r="D31" s="9" t="s">
        <v>155</v>
      </c>
      <c r="E31" s="8">
        <v>17</v>
      </c>
      <c r="F31" s="9" t="s">
        <v>149</v>
      </c>
      <c r="G31" s="9" t="s">
        <v>150</v>
      </c>
      <c r="H31" s="12">
        <v>40141262000</v>
      </c>
      <c r="I31" t="str">
        <f>VLOOKUP(D31,SETOR!C:D,2,FALSE)</f>
        <v>Financeiro</v>
      </c>
      <c r="J31" s="32">
        <f t="shared" si="0"/>
        <v>4.6248410908935897E-3</v>
      </c>
    </row>
    <row r="32" spans="1:10" x14ac:dyDescent="0.25">
      <c r="A32">
        <f t="shared" si="1"/>
        <v>31</v>
      </c>
      <c r="B32">
        <v>2021</v>
      </c>
      <c r="C32" t="s">
        <v>147</v>
      </c>
      <c r="D32" s="5" t="s">
        <v>156</v>
      </c>
      <c r="E32">
        <v>21</v>
      </c>
      <c r="F32" t="s">
        <v>149</v>
      </c>
      <c r="G32" t="s">
        <v>150</v>
      </c>
      <c r="H32" s="6">
        <v>47640558000</v>
      </c>
      <c r="I32" t="str">
        <f>VLOOKUP(D32,SETOR!C:D,2,FALSE)</f>
        <v>Financeiro</v>
      </c>
      <c r="J32" s="32">
        <f t="shared" si="0"/>
        <v>5.4888660508854784E-3</v>
      </c>
    </row>
    <row r="33" spans="1:10" x14ac:dyDescent="0.25">
      <c r="A33">
        <f t="shared" si="1"/>
        <v>32</v>
      </c>
      <c r="B33">
        <v>2021</v>
      </c>
      <c r="C33" t="s">
        <v>123</v>
      </c>
      <c r="D33" t="s">
        <v>137</v>
      </c>
      <c r="E33">
        <v>16</v>
      </c>
      <c r="F33" t="s">
        <v>149</v>
      </c>
      <c r="G33" t="s">
        <v>150</v>
      </c>
      <c r="H33" s="11">
        <v>1246321562</v>
      </c>
      <c r="I33" t="str">
        <f>VLOOKUP(D33,SETOR!C:D,2,FALSE)</f>
        <v>Saúde</v>
      </c>
      <c r="J33" s="32">
        <f t="shared" si="0"/>
        <v>1.4359387037717655E-4</v>
      </c>
    </row>
    <row r="34" spans="1:10" ht="15.75" thickBot="1" x14ac:dyDescent="0.3">
      <c r="A34">
        <f t="shared" si="1"/>
        <v>33</v>
      </c>
      <c r="B34">
        <v>2021</v>
      </c>
      <c r="C34" t="s">
        <v>147</v>
      </c>
      <c r="D34" s="5" t="s">
        <v>104</v>
      </c>
      <c r="E34">
        <v>24</v>
      </c>
      <c r="F34" t="s">
        <v>149</v>
      </c>
      <c r="G34" t="s">
        <v>150</v>
      </c>
      <c r="H34" s="7">
        <v>336055363</v>
      </c>
      <c r="I34" t="str">
        <f>VLOOKUP(D34,SETOR!C:D,2,FALSE)</f>
        <v>Indústria</v>
      </c>
      <c r="J34" s="32">
        <f t="shared" si="0"/>
        <v>3.871833057011414E-5</v>
      </c>
    </row>
    <row r="35" spans="1:10" ht="15.75" thickBot="1" x14ac:dyDescent="0.3">
      <c r="A35">
        <f t="shared" si="1"/>
        <v>34</v>
      </c>
      <c r="B35">
        <v>2021</v>
      </c>
      <c r="C35" t="s">
        <v>123</v>
      </c>
      <c r="D35" s="25" t="s">
        <v>138</v>
      </c>
      <c r="E35">
        <v>16</v>
      </c>
      <c r="F35" t="s">
        <v>149</v>
      </c>
      <c r="G35" t="s">
        <v>150</v>
      </c>
      <c r="H35" s="11">
        <v>83633191</v>
      </c>
      <c r="I35" t="str">
        <f>VLOOKUP(D35,SETOR!C:D,2,FALSE)</f>
        <v>Indústria</v>
      </c>
      <c r="J35" s="32">
        <f t="shared" si="0"/>
        <v>9.6357264078880205E-6</v>
      </c>
    </row>
    <row r="36" spans="1:10" ht="15.75" thickBot="1" x14ac:dyDescent="0.3">
      <c r="A36">
        <f t="shared" si="1"/>
        <v>35</v>
      </c>
      <c r="B36">
        <v>2021</v>
      </c>
      <c r="C36" t="s">
        <v>123</v>
      </c>
      <c r="D36" s="25" t="s">
        <v>139</v>
      </c>
      <c r="E36">
        <v>16</v>
      </c>
      <c r="F36" t="s">
        <v>149</v>
      </c>
      <c r="G36" t="s">
        <v>150</v>
      </c>
      <c r="H36" s="11">
        <v>540611963</v>
      </c>
      <c r="I36" t="str">
        <f>VLOOKUP(D36,SETOR!C:D,2,FALSE)</f>
        <v>Indústria</v>
      </c>
      <c r="J36" s="32">
        <f t="shared" si="0"/>
        <v>6.2286143886334332E-5</v>
      </c>
    </row>
    <row r="37" spans="1:10" ht="15.75" thickBot="1" x14ac:dyDescent="0.3">
      <c r="A37">
        <f t="shared" si="1"/>
        <v>36</v>
      </c>
      <c r="B37">
        <v>2021</v>
      </c>
      <c r="C37" t="s">
        <v>147</v>
      </c>
      <c r="D37" s="25" t="s">
        <v>113</v>
      </c>
      <c r="E37">
        <v>16</v>
      </c>
      <c r="F37" t="s">
        <v>149</v>
      </c>
      <c r="G37" t="s">
        <v>150</v>
      </c>
      <c r="H37" s="11">
        <v>1616312061</v>
      </c>
      <c r="I37" t="str">
        <f>VLOOKUP(D37,SETOR!C:D,2,FALSE)</f>
        <v>Infraestrutura e Transporte</v>
      </c>
      <c r="J37" s="32">
        <f t="shared" si="0"/>
        <v>1.8622200855119368E-4</v>
      </c>
    </row>
    <row r="38" spans="1:10" ht="15.75" thickBot="1" x14ac:dyDescent="0.3">
      <c r="A38">
        <f t="shared" si="1"/>
        <v>37</v>
      </c>
      <c r="B38">
        <v>2021</v>
      </c>
      <c r="C38" t="s">
        <v>147</v>
      </c>
      <c r="D38" s="26" t="s">
        <v>157</v>
      </c>
      <c r="E38">
        <v>25</v>
      </c>
      <c r="F38" t="s">
        <v>149</v>
      </c>
      <c r="G38" t="s">
        <v>150</v>
      </c>
      <c r="H38" s="27">
        <v>423111000</v>
      </c>
      <c r="I38" t="str">
        <f>VLOOKUP(D38,SETOR!C:D,2,FALSE)</f>
        <v>Infraestrutura e Transporte</v>
      </c>
      <c r="J38" s="32">
        <f t="shared" si="0"/>
        <v>4.8748371160056636E-5</v>
      </c>
    </row>
    <row r="39" spans="1:10" ht="15.75" thickBot="1" x14ac:dyDescent="0.3">
      <c r="A39">
        <f t="shared" si="1"/>
        <v>38</v>
      </c>
      <c r="B39" s="8">
        <v>2021</v>
      </c>
      <c r="C39" s="9" t="s">
        <v>123</v>
      </c>
      <c r="D39" s="28" t="s">
        <v>140</v>
      </c>
      <c r="E39" s="8">
        <v>16</v>
      </c>
      <c r="F39" s="9" t="s">
        <v>149</v>
      </c>
      <c r="G39" s="9" t="s">
        <v>150</v>
      </c>
      <c r="H39" s="29">
        <v>-60075000</v>
      </c>
      <c r="I39" t="str">
        <f>VLOOKUP(D39,SETOR!C:D,2,FALSE)</f>
        <v>Indústria</v>
      </c>
      <c r="J39" s="32">
        <f t="shared" si="0"/>
        <v>-6.9214896266946559E-6</v>
      </c>
    </row>
    <row r="40" spans="1:10" ht="15.75" thickBot="1" x14ac:dyDescent="0.3">
      <c r="A40">
        <f t="shared" si="1"/>
        <v>39</v>
      </c>
      <c r="B40">
        <v>2021</v>
      </c>
      <c r="C40" t="s">
        <v>147</v>
      </c>
      <c r="D40" s="26" t="s">
        <v>103</v>
      </c>
      <c r="E40">
        <v>26</v>
      </c>
      <c r="F40" t="s">
        <v>149</v>
      </c>
      <c r="G40" t="s">
        <v>150</v>
      </c>
      <c r="H40" s="14">
        <v>49997000</v>
      </c>
      <c r="I40" t="str">
        <f>VLOOKUP(D40,SETOR!C:D,2,FALSE)</f>
        <v>Pesquisa e Gestão de Projetos e Contratos</v>
      </c>
      <c r="J40" s="32">
        <f t="shared" si="0"/>
        <v>5.7603614958943437E-6</v>
      </c>
    </row>
    <row r="41" spans="1:10" ht="15.75" thickBot="1" x14ac:dyDescent="0.3">
      <c r="A41">
        <f t="shared" si="1"/>
        <v>40</v>
      </c>
      <c r="B41" s="8">
        <v>2021</v>
      </c>
      <c r="C41" s="9" t="s">
        <v>147</v>
      </c>
      <c r="D41" s="28" t="s">
        <v>94</v>
      </c>
      <c r="E41" s="8">
        <v>16</v>
      </c>
      <c r="F41" s="9" t="s">
        <v>149</v>
      </c>
      <c r="G41" s="9" t="s">
        <v>150</v>
      </c>
      <c r="H41" s="29">
        <v>2871235000</v>
      </c>
      <c r="I41" t="str">
        <f>VLOOKUP(D41,SETOR!C:D,2,FALSE)</f>
        <v>Tecnologia da Informação e Comunicação</v>
      </c>
      <c r="J41" s="32">
        <f t="shared" si="0"/>
        <v>3.3080687920603632E-4</v>
      </c>
    </row>
    <row r="42" spans="1:10" ht="15.75" thickBot="1" x14ac:dyDescent="0.3">
      <c r="A42">
        <f t="shared" si="1"/>
        <v>41</v>
      </c>
      <c r="B42">
        <v>2021</v>
      </c>
      <c r="C42" t="s">
        <v>147</v>
      </c>
      <c r="D42" s="25" t="s">
        <v>109</v>
      </c>
      <c r="E42">
        <v>16</v>
      </c>
      <c r="F42" t="s">
        <v>149</v>
      </c>
      <c r="G42" t="s">
        <v>150</v>
      </c>
      <c r="H42" s="11">
        <v>1110885971</v>
      </c>
      <c r="I42" t="str">
        <f>VLOOKUP(D42,SETOR!C:D,2,FALSE)</f>
        <v>Infraestrutura e Transporte</v>
      </c>
      <c r="J42" s="32">
        <f t="shared" si="0"/>
        <v>1.2798977486004363E-4</v>
      </c>
    </row>
    <row r="43" spans="1:10" ht="15.75" thickBot="1" x14ac:dyDescent="0.3">
      <c r="A43">
        <f t="shared" si="1"/>
        <v>42</v>
      </c>
      <c r="B43">
        <v>2021</v>
      </c>
      <c r="C43" t="s">
        <v>123</v>
      </c>
      <c r="D43" s="25" t="s">
        <v>141</v>
      </c>
      <c r="E43">
        <v>16</v>
      </c>
      <c r="F43" t="s">
        <v>149</v>
      </c>
      <c r="G43" t="s">
        <v>150</v>
      </c>
      <c r="H43" s="11">
        <v>358265379</v>
      </c>
      <c r="I43" t="str">
        <f>VLOOKUP(D43,SETOR!C:D,2,FALSE)</f>
        <v>Tecnologia da Informação e Comunicação</v>
      </c>
      <c r="J43" s="32">
        <f t="shared" si="0"/>
        <v>4.1277238524383348E-5</v>
      </c>
    </row>
    <row r="44" spans="1:10" ht="15.75" thickBot="1" x14ac:dyDescent="0.3">
      <c r="A44">
        <f t="shared" si="1"/>
        <v>43</v>
      </c>
      <c r="B44">
        <v>2021</v>
      </c>
      <c r="C44" t="s">
        <v>123</v>
      </c>
      <c r="D44" s="25" t="s">
        <v>142</v>
      </c>
      <c r="E44">
        <v>16</v>
      </c>
      <c r="F44" t="s">
        <v>149</v>
      </c>
      <c r="G44" t="s">
        <v>150</v>
      </c>
      <c r="H44" s="11">
        <v>-1059006463</v>
      </c>
      <c r="I44" t="str">
        <f>VLOOKUP(D44,SETOR!C:D,2,FALSE)</f>
        <v>Infraestrutura e Transporte</v>
      </c>
      <c r="J44" s="32">
        <f t="shared" si="0"/>
        <v>-1.2201252181867828E-4</v>
      </c>
    </row>
    <row r="45" spans="1:10" x14ac:dyDescent="0.25">
      <c r="H45" s="14"/>
    </row>
    <row r="46" spans="1:10" x14ac:dyDescent="0.25">
      <c r="G46" s="30" t="s">
        <v>158</v>
      </c>
      <c r="H46" s="30">
        <f>SUM(H2:H44)</f>
        <v>657553228141.72998</v>
      </c>
    </row>
    <row r="47" spans="1:10" x14ac:dyDescent="0.25">
      <c r="G47" s="30" t="s">
        <v>159</v>
      </c>
      <c r="H47" s="30">
        <v>8679490000000</v>
      </c>
    </row>
    <row r="48" spans="1:10" x14ac:dyDescent="0.25">
      <c r="G48" s="30" t="s">
        <v>160</v>
      </c>
      <c r="H48" s="31">
        <f>H46/H47</f>
        <v>7.5759431503663238E-2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opLeftCell="A11" workbookViewId="0">
      <selection activeCell="C42" sqref="C42"/>
    </sheetView>
  </sheetViews>
  <sheetFormatPr defaultRowHeight="15" x14ac:dyDescent="0.25"/>
  <cols>
    <col min="1" max="1" width="8.85546875" bestFit="1" customWidth="1"/>
    <col min="2" max="2" width="10.28515625" bestFit="1" customWidth="1"/>
    <col min="3" max="3" width="12.7109375" bestFit="1" customWidth="1"/>
    <col min="4" max="4" width="39.140625" bestFit="1" customWidth="1"/>
  </cols>
  <sheetData>
    <row r="1" spans="1:4" s="1" customFormat="1" x14ac:dyDescent="0.25">
      <c r="A1" s="1" t="s">
        <v>21</v>
      </c>
      <c r="B1" s="1" t="s">
        <v>121</v>
      </c>
      <c r="C1" s="1" t="s">
        <v>122</v>
      </c>
      <c r="D1" s="1" t="s">
        <v>17</v>
      </c>
    </row>
    <row r="2" spans="1:4" x14ac:dyDescent="0.25">
      <c r="A2">
        <v>2021</v>
      </c>
      <c r="B2" t="s">
        <v>147</v>
      </c>
      <c r="C2" t="s">
        <v>148</v>
      </c>
      <c r="D2" t="s">
        <v>7</v>
      </c>
    </row>
    <row r="3" spans="1:4" x14ac:dyDescent="0.25">
      <c r="A3">
        <v>2021</v>
      </c>
      <c r="B3" t="s">
        <v>123</v>
      </c>
      <c r="C3" t="s">
        <v>124</v>
      </c>
      <c r="D3" t="s">
        <v>10</v>
      </c>
    </row>
    <row r="4" spans="1:4" x14ac:dyDescent="0.25">
      <c r="A4">
        <v>2021</v>
      </c>
      <c r="B4" t="s">
        <v>7</v>
      </c>
      <c r="C4" t="s">
        <v>151</v>
      </c>
      <c r="D4" t="s">
        <v>7</v>
      </c>
    </row>
    <row r="5" spans="1:4" x14ac:dyDescent="0.25">
      <c r="A5">
        <v>2021</v>
      </c>
      <c r="B5" t="s">
        <v>7</v>
      </c>
      <c r="C5" t="s">
        <v>161</v>
      </c>
      <c r="D5" t="s">
        <v>7</v>
      </c>
    </row>
    <row r="6" spans="1:4" x14ac:dyDescent="0.25">
      <c r="A6">
        <v>2021</v>
      </c>
      <c r="B6" t="s">
        <v>7</v>
      </c>
      <c r="C6" t="s">
        <v>46</v>
      </c>
      <c r="D6" t="s">
        <v>7</v>
      </c>
    </row>
    <row r="7" spans="1:4" x14ac:dyDescent="0.25">
      <c r="A7">
        <v>2021</v>
      </c>
      <c r="B7" t="s">
        <v>7</v>
      </c>
      <c r="C7" t="s">
        <v>155</v>
      </c>
      <c r="D7" t="s">
        <v>7</v>
      </c>
    </row>
    <row r="8" spans="1:4" x14ac:dyDescent="0.25">
      <c r="A8">
        <v>2021</v>
      </c>
      <c r="B8" t="s">
        <v>7</v>
      </c>
      <c r="C8" t="s">
        <v>162</v>
      </c>
      <c r="D8" t="s">
        <v>7</v>
      </c>
    </row>
    <row r="9" spans="1:4" x14ac:dyDescent="0.25">
      <c r="A9">
        <v>2021</v>
      </c>
      <c r="B9" t="s">
        <v>123</v>
      </c>
      <c r="C9" t="s">
        <v>127</v>
      </c>
      <c r="D9" t="s">
        <v>9</v>
      </c>
    </row>
    <row r="10" spans="1:4" x14ac:dyDescent="0.25">
      <c r="A10">
        <v>2021</v>
      </c>
      <c r="B10" t="s">
        <v>147</v>
      </c>
      <c r="C10" t="s">
        <v>105</v>
      </c>
      <c r="D10" t="s">
        <v>9</v>
      </c>
    </row>
    <row r="11" spans="1:4" x14ac:dyDescent="0.25">
      <c r="A11">
        <v>2021</v>
      </c>
      <c r="B11" t="s">
        <v>147</v>
      </c>
      <c r="C11" t="s">
        <v>110</v>
      </c>
      <c r="D11" t="s">
        <v>9</v>
      </c>
    </row>
    <row r="12" spans="1:4" x14ac:dyDescent="0.25">
      <c r="A12">
        <v>2021</v>
      </c>
      <c r="B12" t="s">
        <v>147</v>
      </c>
      <c r="C12" t="s">
        <v>111</v>
      </c>
      <c r="D12" t="s">
        <v>9</v>
      </c>
    </row>
    <row r="13" spans="1:4" x14ac:dyDescent="0.25">
      <c r="A13">
        <v>2021</v>
      </c>
      <c r="B13" t="s">
        <v>147</v>
      </c>
      <c r="C13" t="s">
        <v>102</v>
      </c>
      <c r="D13" t="s">
        <v>6</v>
      </c>
    </row>
    <row r="14" spans="1:4" x14ac:dyDescent="0.25">
      <c r="A14">
        <v>2021</v>
      </c>
      <c r="B14" t="s">
        <v>147</v>
      </c>
      <c r="C14" t="s">
        <v>92</v>
      </c>
      <c r="D14" t="s">
        <v>6</v>
      </c>
    </row>
    <row r="15" spans="1:4" x14ac:dyDescent="0.25">
      <c r="A15">
        <v>2021</v>
      </c>
      <c r="B15" t="s">
        <v>147</v>
      </c>
      <c r="C15" t="s">
        <v>95</v>
      </c>
      <c r="D15" t="s">
        <v>8</v>
      </c>
    </row>
    <row r="16" spans="1:4" x14ac:dyDescent="0.25">
      <c r="A16">
        <v>2021</v>
      </c>
      <c r="B16" t="s">
        <v>147</v>
      </c>
      <c r="C16" t="s">
        <v>108</v>
      </c>
      <c r="D16" t="s">
        <v>9</v>
      </c>
    </row>
    <row r="17" spans="1:4" x14ac:dyDescent="0.25">
      <c r="A17">
        <v>2021</v>
      </c>
      <c r="B17" t="s">
        <v>147</v>
      </c>
      <c r="C17" t="s">
        <v>112</v>
      </c>
      <c r="D17" t="s">
        <v>9</v>
      </c>
    </row>
    <row r="18" spans="1:4" x14ac:dyDescent="0.25">
      <c r="A18">
        <v>2021</v>
      </c>
      <c r="B18" t="s">
        <v>147</v>
      </c>
      <c r="C18" t="s">
        <v>107</v>
      </c>
      <c r="D18" t="s">
        <v>9</v>
      </c>
    </row>
    <row r="19" spans="1:4" x14ac:dyDescent="0.25">
      <c r="A19">
        <v>2021</v>
      </c>
      <c r="B19" t="s">
        <v>123</v>
      </c>
      <c r="C19" t="s">
        <v>128</v>
      </c>
      <c r="D19" t="s">
        <v>9</v>
      </c>
    </row>
    <row r="20" spans="1:4" x14ac:dyDescent="0.25">
      <c r="A20">
        <v>2021</v>
      </c>
      <c r="B20" t="s">
        <v>123</v>
      </c>
      <c r="C20" t="s">
        <v>129</v>
      </c>
      <c r="D20" t="s">
        <v>6</v>
      </c>
    </row>
    <row r="21" spans="1:4" x14ac:dyDescent="0.25">
      <c r="A21">
        <v>2021</v>
      </c>
      <c r="B21" t="s">
        <v>123</v>
      </c>
      <c r="C21" t="s">
        <v>130</v>
      </c>
      <c r="D21" t="s">
        <v>12</v>
      </c>
    </row>
    <row r="22" spans="1:4" x14ac:dyDescent="0.25">
      <c r="A22">
        <v>2021</v>
      </c>
      <c r="B22" t="s">
        <v>123</v>
      </c>
      <c r="C22" t="s">
        <v>131</v>
      </c>
      <c r="D22" t="s">
        <v>10</v>
      </c>
    </row>
    <row r="23" spans="1:4" x14ac:dyDescent="0.25">
      <c r="A23">
        <v>2021</v>
      </c>
      <c r="B23" t="s">
        <v>147</v>
      </c>
      <c r="C23" t="s">
        <v>101</v>
      </c>
      <c r="D23" t="s">
        <v>13</v>
      </c>
    </row>
    <row r="24" spans="1:4" x14ac:dyDescent="0.25">
      <c r="A24">
        <v>2021</v>
      </c>
      <c r="B24" t="s">
        <v>123</v>
      </c>
      <c r="C24" t="s">
        <v>132</v>
      </c>
      <c r="D24" t="s">
        <v>13</v>
      </c>
    </row>
    <row r="25" spans="1:4" x14ac:dyDescent="0.25">
      <c r="A25">
        <v>2021</v>
      </c>
      <c r="B25" t="s">
        <v>123</v>
      </c>
      <c r="C25" t="s">
        <v>133</v>
      </c>
      <c r="D25" t="s">
        <v>12</v>
      </c>
    </row>
    <row r="26" spans="1:4" x14ac:dyDescent="0.25">
      <c r="A26">
        <v>2021</v>
      </c>
      <c r="B26" t="s">
        <v>147</v>
      </c>
      <c r="C26" t="s">
        <v>115</v>
      </c>
      <c r="D26" t="s">
        <v>13</v>
      </c>
    </row>
    <row r="27" spans="1:4" x14ac:dyDescent="0.25">
      <c r="A27">
        <v>2021</v>
      </c>
      <c r="B27" t="s">
        <v>147</v>
      </c>
      <c r="C27" t="s">
        <v>152</v>
      </c>
      <c r="D27" t="s">
        <v>11</v>
      </c>
    </row>
    <row r="28" spans="1:4" x14ac:dyDescent="0.25">
      <c r="A28">
        <v>2021</v>
      </c>
      <c r="B28" t="s">
        <v>123</v>
      </c>
      <c r="C28" t="s">
        <v>134</v>
      </c>
      <c r="D28" t="s">
        <v>10</v>
      </c>
    </row>
    <row r="29" spans="1:4" x14ac:dyDescent="0.25">
      <c r="A29">
        <v>2021</v>
      </c>
      <c r="B29" t="s">
        <v>147</v>
      </c>
      <c r="C29" t="s">
        <v>99</v>
      </c>
      <c r="D29" t="s">
        <v>7</v>
      </c>
    </row>
    <row r="30" spans="1:4" x14ac:dyDescent="0.25">
      <c r="A30">
        <v>2021</v>
      </c>
      <c r="B30" t="s">
        <v>147</v>
      </c>
      <c r="C30" t="s">
        <v>117</v>
      </c>
      <c r="D30" t="s">
        <v>10</v>
      </c>
    </row>
    <row r="31" spans="1:4" x14ac:dyDescent="0.25">
      <c r="A31">
        <v>2021</v>
      </c>
      <c r="B31" t="s">
        <v>123</v>
      </c>
      <c r="C31" t="s">
        <v>135</v>
      </c>
      <c r="D31" t="s">
        <v>10</v>
      </c>
    </row>
    <row r="32" spans="1:4" x14ac:dyDescent="0.25">
      <c r="A32">
        <v>2021</v>
      </c>
      <c r="B32" t="s">
        <v>123</v>
      </c>
      <c r="C32" t="s">
        <v>136</v>
      </c>
      <c r="D32" t="s">
        <v>10</v>
      </c>
    </row>
    <row r="33" spans="1:4" x14ac:dyDescent="0.25">
      <c r="A33">
        <v>2021</v>
      </c>
      <c r="B33" t="s">
        <v>7</v>
      </c>
      <c r="C33" t="s">
        <v>44</v>
      </c>
      <c r="D33" t="s">
        <v>7</v>
      </c>
    </row>
    <row r="34" spans="1:4" x14ac:dyDescent="0.25">
      <c r="A34">
        <v>2021</v>
      </c>
      <c r="B34" t="s">
        <v>123</v>
      </c>
      <c r="C34" t="s">
        <v>137</v>
      </c>
      <c r="D34" t="s">
        <v>12</v>
      </c>
    </row>
    <row r="35" spans="1:4" x14ac:dyDescent="0.25">
      <c r="A35">
        <v>2021</v>
      </c>
      <c r="B35" t="s">
        <v>147</v>
      </c>
      <c r="C35" t="s">
        <v>104</v>
      </c>
      <c r="D35" t="s">
        <v>8</v>
      </c>
    </row>
    <row r="36" spans="1:4" x14ac:dyDescent="0.25">
      <c r="A36">
        <v>2021</v>
      </c>
      <c r="B36" t="s">
        <v>123</v>
      </c>
      <c r="C36" t="s">
        <v>138</v>
      </c>
      <c r="D36" t="s">
        <v>8</v>
      </c>
    </row>
    <row r="37" spans="1:4" x14ac:dyDescent="0.25">
      <c r="A37">
        <v>2021</v>
      </c>
      <c r="B37" t="s">
        <v>123</v>
      </c>
      <c r="C37" t="s">
        <v>139</v>
      </c>
      <c r="D37" t="s">
        <v>8</v>
      </c>
    </row>
    <row r="38" spans="1:4" x14ac:dyDescent="0.25">
      <c r="A38">
        <v>2021</v>
      </c>
      <c r="B38" t="s">
        <v>147</v>
      </c>
      <c r="C38" t="s">
        <v>113</v>
      </c>
      <c r="D38" t="s">
        <v>9</v>
      </c>
    </row>
    <row r="39" spans="1:4" x14ac:dyDescent="0.25">
      <c r="A39">
        <v>2021</v>
      </c>
      <c r="B39" t="s">
        <v>147</v>
      </c>
      <c r="C39" t="s">
        <v>157</v>
      </c>
      <c r="D39" t="s">
        <v>9</v>
      </c>
    </row>
    <row r="40" spans="1:4" x14ac:dyDescent="0.25">
      <c r="A40">
        <v>2021</v>
      </c>
      <c r="B40" t="s">
        <v>123</v>
      </c>
      <c r="C40" t="s">
        <v>140</v>
      </c>
      <c r="D40" t="s">
        <v>8</v>
      </c>
    </row>
    <row r="41" spans="1:4" x14ac:dyDescent="0.25">
      <c r="A41">
        <v>2021</v>
      </c>
      <c r="B41" t="s">
        <v>147</v>
      </c>
      <c r="C41" t="s">
        <v>153</v>
      </c>
      <c r="D41" t="s">
        <v>11</v>
      </c>
    </row>
    <row r="42" spans="1:4" x14ac:dyDescent="0.25">
      <c r="A42">
        <v>2021</v>
      </c>
      <c r="B42" t="s">
        <v>147</v>
      </c>
      <c r="C42" t="s">
        <v>103</v>
      </c>
      <c r="D42" t="s">
        <v>10</v>
      </c>
    </row>
    <row r="43" spans="1:4" x14ac:dyDescent="0.25">
      <c r="A43">
        <v>2021</v>
      </c>
      <c r="B43" t="s">
        <v>147</v>
      </c>
      <c r="C43" t="s">
        <v>94</v>
      </c>
      <c r="D43" t="s">
        <v>13</v>
      </c>
    </row>
    <row r="44" spans="1:4" x14ac:dyDescent="0.25">
      <c r="A44">
        <v>2021</v>
      </c>
      <c r="B44" t="s">
        <v>147</v>
      </c>
      <c r="C44" t="s">
        <v>109</v>
      </c>
      <c r="D44" t="s">
        <v>9</v>
      </c>
    </row>
    <row r="45" spans="1:4" x14ac:dyDescent="0.25">
      <c r="A45">
        <v>2021</v>
      </c>
      <c r="B45" t="s">
        <v>123</v>
      </c>
      <c r="C45" t="s">
        <v>141</v>
      </c>
      <c r="D45" t="s">
        <v>13</v>
      </c>
    </row>
    <row r="46" spans="1:4" x14ac:dyDescent="0.25">
      <c r="A46">
        <v>2021</v>
      </c>
      <c r="B46" t="s">
        <v>123</v>
      </c>
      <c r="C46" t="s">
        <v>163</v>
      </c>
      <c r="D46" t="s">
        <v>9</v>
      </c>
    </row>
    <row r="47" spans="1:4" x14ac:dyDescent="0.25">
      <c r="A47">
        <v>2021</v>
      </c>
      <c r="B47" t="s">
        <v>123</v>
      </c>
      <c r="C47" t="s">
        <v>142</v>
      </c>
      <c r="D47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</vt:lpstr>
      <vt:lpstr>Gráf_Investimentos Realizados</vt:lpstr>
      <vt:lpstr>REC RECEB DA UNIÃO SUB + AFAC</vt:lpstr>
      <vt:lpstr>Base_Execução OI 2021</vt:lpstr>
      <vt:lpstr>PARTICIPAÇÃO NO PIB POR SETOR</vt:lpstr>
      <vt:lpstr>REC REC UNIÃO SUB + AFAC BASE</vt:lpstr>
      <vt:lpstr>PIB</vt:lpstr>
      <vt:lpstr>SETOR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Braga</dc:creator>
  <cp:keywords/>
  <dc:description/>
  <cp:lastModifiedBy>Raquel Braga Barreto Sampaio</cp:lastModifiedBy>
  <cp:revision/>
  <dcterms:created xsi:type="dcterms:W3CDTF">2022-06-09T17:49:36Z</dcterms:created>
  <dcterms:modified xsi:type="dcterms:W3CDTF">2022-06-29T18:19:38Z</dcterms:modified>
  <cp:category/>
  <cp:contentStatus/>
</cp:coreProperties>
</file>