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/>
  <mc:AlternateContent xmlns:mc="http://schemas.openxmlformats.org/markup-compatibility/2006">
    <mc:Choice Requires="x15">
      <x15ac:absPath xmlns:x15ac="http://schemas.microsoft.com/office/spreadsheetml/2010/11/ac" url="C:\Users\GGG-VAIO\Downloads\planilhas Racionaliza\simplificadas\"/>
    </mc:Choice>
  </mc:AlternateContent>
  <xr:revisionPtr revIDLastSave="0" documentId="8_{98B2D9B6-19AC-48D6-8885-FC0B420245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Quadro de áreas" sheetId="1" r:id="rId1"/>
    <sheet name="L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H20" i="1"/>
  <c r="H21" i="1"/>
  <c r="H22" i="1"/>
  <c r="I20" i="1"/>
  <c r="I21" i="1"/>
  <c r="I22" i="1"/>
  <c r="I19" i="1"/>
  <c r="H19" i="1"/>
  <c r="F20" i="1"/>
  <c r="F21" i="1"/>
  <c r="F22" i="1"/>
  <c r="F19" i="1"/>
  <c r="C20" i="1"/>
  <c r="C21" i="1"/>
  <c r="C22" i="1"/>
  <c r="C19" i="1"/>
  <c r="D15" i="1"/>
  <c r="E15" i="1"/>
  <c r="F15" i="1"/>
  <c r="C15" i="1"/>
  <c r="G12" i="1"/>
  <c r="G13" i="1"/>
  <c r="G14" i="1"/>
  <c r="G11" i="1"/>
  <c r="K20" i="1"/>
  <c r="A20" i="1"/>
  <c r="K21" i="1"/>
  <c r="A21" i="1"/>
  <c r="A13" i="1"/>
  <c r="C23" i="1" l="1"/>
  <c r="H23" i="1"/>
  <c r="I23" i="1"/>
  <c r="F23" i="1"/>
  <c r="G15" i="1"/>
  <c r="A22" i="1"/>
  <c r="A19" i="1"/>
  <c r="A14" i="1"/>
  <c r="A12" i="1"/>
  <c r="A11" i="1"/>
  <c r="H14" i="1" l="1"/>
  <c r="H12" i="1"/>
  <c r="H11" i="1"/>
  <c r="H13" i="1"/>
  <c r="I15" i="1"/>
  <c r="J15" i="1" s="1"/>
  <c r="H15" i="1"/>
  <c r="B3" i="2"/>
  <c r="B4" i="2"/>
  <c r="B2" i="2"/>
  <c r="I13" i="1" l="1"/>
  <c r="J13" i="1" s="1"/>
  <c r="I11" i="1"/>
  <c r="J11" i="1" s="1"/>
  <c r="I12" i="1"/>
  <c r="J12" i="1" s="1"/>
  <c r="I14" i="1"/>
  <c r="J14" i="1" s="1"/>
  <c r="B7" i="2"/>
  <c r="B6" i="2"/>
  <c r="B5" i="2"/>
  <c r="K19" i="1" l="1"/>
  <c r="K23" i="1" l="1"/>
  <c r="K22" i="1"/>
</calcChain>
</file>

<file path=xl/sharedStrings.xml><?xml version="1.0" encoding="utf-8"?>
<sst xmlns="http://schemas.openxmlformats.org/spreadsheetml/2006/main" count="78" uniqueCount="61">
  <si>
    <t>QUADRO DE ÁREAS, conforme Portaria SPU/ME nº 2.509, de 18 de março de 2022</t>
  </si>
  <si>
    <t>Ofertante</t>
  </si>
  <si>
    <t>Sigla</t>
  </si>
  <si>
    <t>Pop. principal</t>
  </si>
  <si>
    <t>Ir para o site do Racionaliza</t>
  </si>
  <si>
    <t>Demandante 1</t>
  </si>
  <si>
    <t>Demandante 2</t>
  </si>
  <si>
    <t>Demandante 3</t>
  </si>
  <si>
    <t>Partícipe</t>
  </si>
  <si>
    <t>Área útil</t>
  </si>
  <si>
    <t>Total</t>
  </si>
  <si>
    <t>Fração Ideal</t>
  </si>
  <si>
    <t>Paredes(m²)</t>
  </si>
  <si>
    <r>
      <t>Área construída (m</t>
    </r>
    <r>
      <rPr>
        <vertAlign val="super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>)=&gt;</t>
    </r>
  </si>
  <si>
    <r>
      <t>Área Computável (m</t>
    </r>
    <r>
      <rPr>
        <vertAlign val="super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>)</t>
    </r>
  </si>
  <si>
    <r>
      <t>Área não computável (m</t>
    </r>
    <r>
      <rPr>
        <vertAlign val="super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>)</t>
    </r>
  </si>
  <si>
    <t>População total=&gt;</t>
  </si>
  <si>
    <t>Escritório</t>
  </si>
  <si>
    <t>Apoio</t>
  </si>
  <si>
    <t>Específica</t>
  </si>
  <si>
    <t>Técnica</t>
  </si>
  <si>
    <t>Áreas p/ termo de entrega</t>
  </si>
  <si>
    <t>Imóvel</t>
  </si>
  <si>
    <r>
      <t xml:space="preserve">Índice de ocupação considerando </t>
    </r>
    <r>
      <rPr>
        <b/>
        <sz val="11"/>
        <color theme="1"/>
        <rFont val="Calibri"/>
        <family val="2"/>
        <scheme val="minor"/>
      </rPr>
      <t>Área Escritório</t>
    </r>
  </si>
  <si>
    <r>
      <t xml:space="preserve">Índice de ocupação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para</t>
    </r>
    <r>
      <rPr>
        <b/>
        <sz val="11"/>
        <color theme="1"/>
        <rFont val="Calibri"/>
        <family val="2"/>
        <scheme val="minor"/>
      </rPr>
      <t xml:space="preserve"> Área Computável</t>
    </r>
  </si>
  <si>
    <t>Razão entre área de escritório e área computável</t>
  </si>
  <si>
    <t>Limite mínimo</t>
  </si>
  <si>
    <t>Proposto</t>
  </si>
  <si>
    <t>Limite máximo</t>
  </si>
  <si>
    <t>Área computável</t>
  </si>
  <si>
    <t>Pavimento</t>
  </si>
  <si>
    <t>Sigla_Dem1</t>
  </si>
  <si>
    <t>Subsolo</t>
  </si>
  <si>
    <t>Sigla_Dem2</t>
  </si>
  <si>
    <t>Térreo</t>
  </si>
  <si>
    <t>Sigla_Ofer</t>
  </si>
  <si>
    <t>1º pavimento</t>
  </si>
  <si>
    <t>Sigla_Dem1 + Sigla_Dem2</t>
  </si>
  <si>
    <t>2º pavimento</t>
  </si>
  <si>
    <t>Sigla_Dem1 + Sigla_Ofer</t>
  </si>
  <si>
    <t>3º pavimento</t>
  </si>
  <si>
    <t>Sigla_Dem2 + Sigla_Ofer</t>
  </si>
  <si>
    <t>4º pavimento</t>
  </si>
  <si>
    <t>Todos</t>
  </si>
  <si>
    <t>5º pavimento</t>
  </si>
  <si>
    <t>6º pavimento</t>
  </si>
  <si>
    <t>7º pavimento</t>
  </si>
  <si>
    <t>8º pavimento</t>
  </si>
  <si>
    <t>9º pavimento</t>
  </si>
  <si>
    <t>10º pavimento</t>
  </si>
  <si>
    <t>11º pavimento</t>
  </si>
  <si>
    <t>12º pavimento</t>
  </si>
  <si>
    <t>13º pavimento</t>
  </si>
  <si>
    <t>14º pavimento</t>
  </si>
  <si>
    <t>15º pavimento</t>
  </si>
  <si>
    <t>16º pavimento</t>
  </si>
  <si>
    <t>17º pavimento</t>
  </si>
  <si>
    <t>18º pavimento</t>
  </si>
  <si>
    <t>19º pavimento</t>
  </si>
  <si>
    <t>20º pavimento</t>
  </si>
  <si>
    <t>Cobertura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</si>
</sst>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Dashed">
        <color rgb="FFFF0000"/>
      </left>
      <right/>
      <top style="mediumDashed">
        <color rgb="FFFF0000"/>
      </top>
      <bottom style="mediumDashed">
        <color rgb="FFFF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/>
      <right/>
      <top style="mediumDashed">
        <color rgb="FFFF0000"/>
      </top>
      <bottom style="mediumDashed">
        <color rgb="FFFF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rgb="FFFF0000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8">
    <xf numFmtId="0" fontId="0" fillId="0" borderId="0" xfId="0"/>
    <xf numFmtId="0" fontId="0" fillId="6" borderId="5" xfId="0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6" fillId="0" borderId="0" xfId="0" applyFont="1"/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9" fontId="0" fillId="0" borderId="11" xfId="1" applyFon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9" fontId="0" fillId="0" borderId="22" xfId="1" applyFont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2" fontId="0" fillId="0" borderId="11" xfId="0" applyNumberFormat="1" applyBorder="1"/>
    <xf numFmtId="2" fontId="0" fillId="0" borderId="9" xfId="0" applyNumberFormat="1" applyBorder="1"/>
    <xf numFmtId="0" fontId="0" fillId="3" borderId="20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12" borderId="13" xfId="0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0" fillId="12" borderId="15" xfId="0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3" fillId="0" borderId="11" xfId="0" applyFont="1" applyBorder="1"/>
    <xf numFmtId="0" fontId="0" fillId="0" borderId="11" xfId="0" applyBorder="1"/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14" borderId="5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11" borderId="15" xfId="0" applyFill="1" applyBorder="1" applyAlignment="1">
      <alignment horizontal="center"/>
    </xf>
    <xf numFmtId="0" fontId="0" fillId="13" borderId="13" xfId="0" applyFill="1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9" fontId="0" fillId="0" borderId="9" xfId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51" xfId="0" applyNumberFormat="1" applyBorder="1"/>
    <xf numFmtId="2" fontId="0" fillId="0" borderId="52" xfId="0" applyNumberFormat="1" applyBorder="1"/>
    <xf numFmtId="2" fontId="6" fillId="4" borderId="4" xfId="0" applyNumberFormat="1" applyFont="1" applyFill="1" applyBorder="1" applyProtection="1">
      <protection locked="0"/>
    </xf>
    <xf numFmtId="2" fontId="0" fillId="15" borderId="18" xfId="0" applyNumberFormat="1" applyFill="1" applyBorder="1"/>
    <xf numFmtId="2" fontId="0" fillId="15" borderId="22" xfId="0" applyNumberFormat="1" applyFill="1" applyBorder="1"/>
    <xf numFmtId="2" fontId="0" fillId="16" borderId="54" xfId="0" applyNumberFormat="1" applyFill="1" applyBorder="1"/>
    <xf numFmtId="1" fontId="0" fillId="5" borderId="27" xfId="0" applyNumberFormat="1" applyFill="1" applyBorder="1"/>
    <xf numFmtId="2" fontId="0" fillId="4" borderId="53" xfId="0" applyNumberFormat="1" applyFill="1" applyBorder="1" applyProtection="1">
      <protection locked="0"/>
    </xf>
    <xf numFmtId="2" fontId="0" fillId="0" borderId="11" xfId="1" applyNumberFormat="1" applyFont="1" applyBorder="1"/>
    <xf numFmtId="2" fontId="0" fillId="15" borderId="22" xfId="1" applyNumberFormat="1" applyFont="1" applyFill="1" applyBorder="1" applyProtection="1"/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4" fillId="2" borderId="50" xfId="0" applyFont="1" applyFill="1" applyBorder="1" applyAlignment="1">
      <alignment horizontal="right"/>
    </xf>
    <xf numFmtId="0" fontId="4" fillId="2" borderId="24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25" xfId="0" applyFont="1" applyFill="1" applyBorder="1" applyAlignment="1">
      <alignment horizontal="right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3" borderId="2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14" borderId="35" xfId="0" applyFill="1" applyBorder="1" applyAlignment="1">
      <alignment horizontal="center"/>
    </xf>
    <xf numFmtId="0" fontId="0" fillId="14" borderId="37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0" fillId="15" borderId="38" xfId="0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2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4" borderId="36" xfId="0" applyFont="1" applyFill="1" applyBorder="1" applyAlignment="1" applyProtection="1">
      <alignment horizontal="center"/>
      <protection locked="0"/>
    </xf>
    <xf numFmtId="0" fontId="6" fillId="4" borderId="49" xfId="0" applyFont="1" applyFill="1" applyBorder="1" applyAlignment="1" applyProtection="1">
      <alignment horizontal="center"/>
      <protection locked="0"/>
    </xf>
    <xf numFmtId="0" fontId="6" fillId="4" borderId="48" xfId="0" applyFont="1" applyFill="1" applyBorder="1" applyAlignment="1" applyProtection="1">
      <alignment horizontal="center"/>
      <protection locked="0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8" fillId="0" borderId="55" xfId="2" applyBorder="1" applyAlignment="1">
      <alignment horizontal="center"/>
    </xf>
    <xf numFmtId="0" fontId="8" fillId="0" borderId="0" xfId="2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16" borderId="54" xfId="0" applyNumberFormat="1" applyFont="1" applyFill="1" applyBorder="1" applyAlignment="1">
      <alignment horizontal="center"/>
    </xf>
    <xf numFmtId="2" fontId="3" fillId="16" borderId="38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</cellXfs>
  <cellStyles count="3">
    <cellStyle name="Hyperlink" xfId="2" xr:uid="{00000000-000B-0000-0000-000008000000}"/>
    <cellStyle name="Normal" xfId="0" builtinId="0"/>
    <cellStyle name="Porcentagem" xfId="1" builtinId="5"/>
  </cellStyles>
  <dxfs count="27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45EDEEE-CD02-47AA-8C47-1B45F5C8ACB5}">
  <we:reference id="wa200005502" version="1.0.0.11" store="pt-BR" storeType="OMEX"/>
  <we:alternateReferences>
    <we:reference id="WA200005502" version="1.0.0.11" store="" storeType="OMEX"/>
  </we:alternateReferences>
  <we:properties>
    <we:property name="docId" value="&quot;INKXb3f5M3qAWFxF1V-oB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gestao/pt-br/acesso-a-informacao/acoes-e-programas/programas-projetos-acoes-obras-e-atividades/projeto-racionali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showGridLines="0" tabSelected="1" workbookViewId="0">
      <selection activeCell="N9" sqref="N9"/>
    </sheetView>
  </sheetViews>
  <sheetFormatPr defaultRowHeight="15"/>
  <cols>
    <col min="1" max="1" width="14" bestFit="1" customWidth="1"/>
    <col min="2" max="2" width="13.85546875" bestFit="1" customWidth="1"/>
    <col min="3" max="3" width="16.85546875" bestFit="1" customWidth="1"/>
    <col min="4" max="5" width="14.28515625" bestFit="1" customWidth="1"/>
    <col min="6" max="6" width="13.28515625" bestFit="1" customWidth="1"/>
    <col min="7" max="7" width="14.28515625" bestFit="1" customWidth="1"/>
    <col min="8" max="8" width="11.140625" bestFit="1" customWidth="1"/>
    <col min="9" max="9" width="16.140625" bestFit="1" customWidth="1"/>
    <col min="10" max="10" width="13.85546875" bestFit="1" customWidth="1"/>
    <col min="11" max="11" width="12.28515625" customWidth="1"/>
    <col min="12" max="13" width="14.28515625" bestFit="1" customWidth="1"/>
    <col min="14" max="14" width="13.28515625" bestFit="1" customWidth="1"/>
    <col min="15" max="15" width="16.140625" bestFit="1" customWidth="1"/>
    <col min="16" max="16" width="13.85546875" bestFit="1" customWidth="1"/>
    <col min="17" max="17" width="9" bestFit="1" customWidth="1"/>
    <col min="18" max="18" width="14.28515625" bestFit="1" customWidth="1"/>
  </cols>
  <sheetData>
    <row r="1" spans="1:1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5.75" customHeight="1">
      <c r="A3" s="36" t="s">
        <v>1</v>
      </c>
      <c r="B3" s="103"/>
      <c r="C3" s="104"/>
      <c r="D3" s="105"/>
      <c r="E3" s="36" t="s">
        <v>2</v>
      </c>
      <c r="F3" s="42"/>
      <c r="G3" s="36" t="s">
        <v>3</v>
      </c>
      <c r="H3" s="42"/>
      <c r="I3" s="111" t="s">
        <v>4</v>
      </c>
      <c r="J3" s="112"/>
      <c r="K3" s="112"/>
      <c r="L3" s="112"/>
    </row>
    <row r="4" spans="1:12" ht="15.75" customHeight="1">
      <c r="A4" s="37" t="s">
        <v>5</v>
      </c>
      <c r="B4" s="103"/>
      <c r="C4" s="104"/>
      <c r="D4" s="105"/>
      <c r="E4" s="37" t="s">
        <v>2</v>
      </c>
      <c r="F4" s="42"/>
      <c r="G4" s="37" t="s">
        <v>3</v>
      </c>
      <c r="H4" s="42"/>
      <c r="I4" s="111"/>
      <c r="J4" s="112"/>
      <c r="K4" s="112"/>
      <c r="L4" s="112"/>
    </row>
    <row r="5" spans="1:12" ht="15.75" customHeight="1">
      <c r="A5" s="38" t="s">
        <v>6</v>
      </c>
      <c r="B5" s="103"/>
      <c r="C5" s="104"/>
      <c r="D5" s="105"/>
      <c r="E5" s="38" t="s">
        <v>2</v>
      </c>
      <c r="F5" s="42"/>
      <c r="G5" s="38" t="s">
        <v>3</v>
      </c>
      <c r="H5" s="42"/>
      <c r="I5" s="111"/>
      <c r="J5" s="112"/>
      <c r="K5" s="112"/>
      <c r="L5" s="112"/>
    </row>
    <row r="6" spans="1:12" ht="15.75" customHeight="1">
      <c r="A6" s="39" t="s">
        <v>7</v>
      </c>
      <c r="B6" s="103"/>
      <c r="C6" s="104"/>
      <c r="D6" s="105"/>
      <c r="E6" s="39" t="s">
        <v>2</v>
      </c>
      <c r="F6" s="42"/>
      <c r="G6" s="38" t="s">
        <v>3</v>
      </c>
      <c r="H6" s="42"/>
      <c r="I6" s="111"/>
      <c r="J6" s="112"/>
      <c r="K6" s="112"/>
      <c r="L6" s="112"/>
    </row>
    <row r="7" spans="1:12">
      <c r="A7" s="3"/>
      <c r="B7" s="3"/>
      <c r="C7" s="3"/>
      <c r="D7" s="3"/>
    </row>
    <row r="8" spans="1:12">
      <c r="A8" s="72" t="s">
        <v>8</v>
      </c>
      <c r="B8" s="73"/>
      <c r="C8" s="88" t="s">
        <v>9</v>
      </c>
      <c r="D8" s="89"/>
      <c r="E8" s="89"/>
      <c r="F8" s="90"/>
      <c r="G8" s="96" t="s">
        <v>10</v>
      </c>
      <c r="H8" s="106" t="s">
        <v>11</v>
      </c>
      <c r="I8" s="106" t="s">
        <v>12</v>
      </c>
      <c r="J8" s="59" t="s">
        <v>13</v>
      </c>
      <c r="K8" s="60"/>
      <c r="L8" s="47"/>
    </row>
    <row r="9" spans="1:12" ht="18" thickBot="1">
      <c r="A9" s="74"/>
      <c r="B9" s="75"/>
      <c r="C9" s="94" t="s">
        <v>14</v>
      </c>
      <c r="D9" s="95"/>
      <c r="E9" s="94" t="s">
        <v>15</v>
      </c>
      <c r="F9" s="95"/>
      <c r="G9" s="97"/>
      <c r="H9" s="107"/>
      <c r="I9" s="107"/>
      <c r="J9" s="61" t="s">
        <v>16</v>
      </c>
      <c r="K9" s="62"/>
      <c r="L9" s="46">
        <f>SUM(H3:H6)</f>
        <v>0</v>
      </c>
    </row>
    <row r="10" spans="1:12" ht="15.75" thickBot="1">
      <c r="A10" s="76"/>
      <c r="B10" s="77"/>
      <c r="C10" s="9" t="s">
        <v>17</v>
      </c>
      <c r="D10" s="10" t="s">
        <v>18</v>
      </c>
      <c r="E10" s="11" t="s">
        <v>19</v>
      </c>
      <c r="F10" s="2" t="s">
        <v>20</v>
      </c>
      <c r="G10" s="98"/>
      <c r="H10" s="108"/>
      <c r="I10" s="108"/>
      <c r="J10" s="109" t="s">
        <v>21</v>
      </c>
      <c r="K10" s="110"/>
    </row>
    <row r="11" spans="1:12" ht="15.75" thickBot="1">
      <c r="A11" s="78" t="str">
        <f>IF(F3=0,A3,F3)</f>
        <v>Ofertante</v>
      </c>
      <c r="B11" s="79"/>
      <c r="C11" s="42"/>
      <c r="D11" s="42"/>
      <c r="E11" s="42"/>
      <c r="F11" s="42"/>
      <c r="G11" s="13">
        <f>SUM(C11:F11)</f>
        <v>0</v>
      </c>
      <c r="H11" s="48" t="e">
        <f>SUM(C11:F11)/$G$15</f>
        <v>#DIV/0!</v>
      </c>
      <c r="I11" s="40" t="e">
        <f>I$15*H11</f>
        <v>#DIV/0!</v>
      </c>
      <c r="J11" s="113" t="e">
        <f>I11+G11</f>
        <v>#DIV/0!</v>
      </c>
      <c r="K11" s="110"/>
    </row>
    <row r="12" spans="1:12" ht="15.75" thickBot="1">
      <c r="A12" s="80" t="str">
        <f>IF(F4=0,A4,F4)</f>
        <v>Demandante 1</v>
      </c>
      <c r="B12" s="81"/>
      <c r="C12" s="42"/>
      <c r="D12" s="42"/>
      <c r="E12" s="42"/>
      <c r="F12" s="42"/>
      <c r="G12" s="12">
        <f t="shared" ref="G12:G14" si="0">SUM(C12:F12)</f>
        <v>0</v>
      </c>
      <c r="H12" s="48" t="e">
        <f>SUM(C12:F12)/$G$15</f>
        <v>#DIV/0!</v>
      </c>
      <c r="I12" s="41" t="e">
        <f t="shared" ref="I12:I14" si="1">I$15*H12</f>
        <v>#DIV/0!</v>
      </c>
      <c r="J12" s="113" t="e">
        <f>I12+G12</f>
        <v>#DIV/0!</v>
      </c>
      <c r="K12" s="110"/>
    </row>
    <row r="13" spans="1:12" ht="15.75" thickBot="1">
      <c r="A13" s="82" t="str">
        <f>IF(F5=0,A5,F5)</f>
        <v>Demandante 2</v>
      </c>
      <c r="B13" s="83"/>
      <c r="C13" s="42"/>
      <c r="D13" s="42"/>
      <c r="E13" s="42"/>
      <c r="F13" s="42"/>
      <c r="G13" s="12">
        <f t="shared" si="0"/>
        <v>0</v>
      </c>
      <c r="H13" s="48" t="e">
        <f t="shared" ref="H13:H14" si="2">SUM(C13:F13)/$G$15</f>
        <v>#DIV/0!</v>
      </c>
      <c r="I13" s="41" t="e">
        <f t="shared" si="1"/>
        <v>#DIV/0!</v>
      </c>
      <c r="J13" s="113" t="e">
        <f t="shared" ref="J13:J15" si="3">I13+G13</f>
        <v>#DIV/0!</v>
      </c>
      <c r="K13" s="110"/>
    </row>
    <row r="14" spans="1:12" ht="15.75" thickBot="1">
      <c r="A14" s="84" t="str">
        <f>IF(F6=0,A6,F6)</f>
        <v>Demandante 3</v>
      </c>
      <c r="B14" s="85"/>
      <c r="C14" s="42"/>
      <c r="D14" s="42"/>
      <c r="E14" s="42"/>
      <c r="F14" s="42"/>
      <c r="G14" s="12">
        <f t="shared" si="0"/>
        <v>0</v>
      </c>
      <c r="H14" s="48" t="e">
        <f t="shared" si="2"/>
        <v>#DIV/0!</v>
      </c>
      <c r="I14" s="41" t="e">
        <f t="shared" si="1"/>
        <v>#DIV/0!</v>
      </c>
      <c r="J14" s="113" t="e">
        <f t="shared" si="3"/>
        <v>#DIV/0!</v>
      </c>
      <c r="K14" s="110"/>
    </row>
    <row r="15" spans="1:12" ht="15.75" thickBot="1">
      <c r="A15" s="86" t="s">
        <v>22</v>
      </c>
      <c r="B15" s="87"/>
      <c r="C15" s="43">
        <f>SUM(C11:C14)</f>
        <v>0</v>
      </c>
      <c r="D15" s="43">
        <f t="shared" ref="D15:F15" si="4">SUM(D11:D14)</f>
        <v>0</v>
      </c>
      <c r="E15" s="43">
        <f t="shared" si="4"/>
        <v>0</v>
      </c>
      <c r="F15" s="43">
        <f t="shared" si="4"/>
        <v>0</v>
      </c>
      <c r="G15" s="44">
        <f t="shared" ref="G15" si="5">SUM(C15:F15)</f>
        <v>0</v>
      </c>
      <c r="H15" s="49" t="e">
        <f>(SUM(C15:F15)+(L8-G15))/L8</f>
        <v>#DIV/0!</v>
      </c>
      <c r="I15" s="45">
        <f>L8-G15</f>
        <v>0</v>
      </c>
      <c r="J15" s="114">
        <f t="shared" si="3"/>
        <v>0</v>
      </c>
      <c r="K15" s="115"/>
    </row>
    <row r="16" spans="1:12" ht="15.75" thickBot="1"/>
    <row r="17" spans="1:12">
      <c r="A17" s="24" t="s">
        <v>8</v>
      </c>
      <c r="B17" s="99" t="s">
        <v>23</v>
      </c>
      <c r="C17" s="100"/>
      <c r="D17" s="101"/>
      <c r="E17" s="91" t="s">
        <v>24</v>
      </c>
      <c r="F17" s="92"/>
      <c r="G17" s="93"/>
      <c r="H17" s="69" t="s">
        <v>25</v>
      </c>
      <c r="I17" s="70"/>
      <c r="J17" s="70"/>
      <c r="K17" s="70"/>
      <c r="L17" s="71"/>
    </row>
    <row r="18" spans="1:12" ht="15.75" thickBot="1">
      <c r="A18" s="25"/>
      <c r="B18" s="28" t="s">
        <v>26</v>
      </c>
      <c r="C18" s="29" t="s">
        <v>27</v>
      </c>
      <c r="D18" s="30" t="s">
        <v>28</v>
      </c>
      <c r="E18" s="16" t="s">
        <v>26</v>
      </c>
      <c r="F18" s="17" t="s">
        <v>27</v>
      </c>
      <c r="G18" s="18" t="s">
        <v>28</v>
      </c>
      <c r="H18" s="31" t="s">
        <v>17</v>
      </c>
      <c r="I18" s="32" t="s">
        <v>29</v>
      </c>
      <c r="J18" s="32" t="s">
        <v>26</v>
      </c>
      <c r="K18" s="32" t="s">
        <v>27</v>
      </c>
      <c r="L18" s="33" t="s">
        <v>28</v>
      </c>
    </row>
    <row r="19" spans="1:12" ht="15" customHeight="1">
      <c r="A19" s="14" t="str">
        <f>IF(F3=0,A3,F3)</f>
        <v>Ofertante</v>
      </c>
      <c r="B19" s="50">
        <v>7</v>
      </c>
      <c r="C19" s="4" t="str">
        <f>IF(H3=0,"-",C11/H3)</f>
        <v>-</v>
      </c>
      <c r="D19" s="66">
        <v>9</v>
      </c>
      <c r="E19" s="50">
        <v>9</v>
      </c>
      <c r="F19" s="4" t="str">
        <f>IF(H3=0,"-",SUM(C11:D11)/H3)</f>
        <v>-</v>
      </c>
      <c r="G19" s="63">
        <v>12</v>
      </c>
      <c r="H19" s="35">
        <f>C11</f>
        <v>0</v>
      </c>
      <c r="I19" s="4">
        <f>SUM(C11:D11)</f>
        <v>0</v>
      </c>
      <c r="J19" s="53">
        <v>0.7</v>
      </c>
      <c r="K19" s="34" t="str">
        <f>IF(I19=0,"-",H19/I19)</f>
        <v>-</v>
      </c>
      <c r="L19" s="56">
        <v>0.82</v>
      </c>
    </row>
    <row r="20" spans="1:12">
      <c r="A20" s="1" t="str">
        <f>IF(F4=0,A4,F4)</f>
        <v>Demandante 1</v>
      </c>
      <c r="B20" s="51"/>
      <c r="C20" s="5" t="str">
        <f>IF(H4=0,"-",C12/H4)</f>
        <v>-</v>
      </c>
      <c r="D20" s="67"/>
      <c r="E20" s="51"/>
      <c r="F20" s="5" t="str">
        <f>IF(H4=0,"-",SUM(C12:D12)/H4)</f>
        <v>-</v>
      </c>
      <c r="G20" s="64"/>
      <c r="H20" s="19">
        <f t="shared" ref="H20:H23" si="6">C12</f>
        <v>0</v>
      </c>
      <c r="I20" s="5">
        <f t="shared" ref="I20:I23" si="7">SUM(C12:D12)</f>
        <v>0</v>
      </c>
      <c r="J20" s="54"/>
      <c r="K20" s="6" t="str">
        <f>IF(I20=0,"-",H20/I20)</f>
        <v>-</v>
      </c>
      <c r="L20" s="57"/>
    </row>
    <row r="21" spans="1:12">
      <c r="A21" s="15" t="str">
        <f>IF(F5=0,A5,F5)</f>
        <v>Demandante 2</v>
      </c>
      <c r="B21" s="51"/>
      <c r="C21" s="5" t="str">
        <f>IF(H5=0,"-",C13/H5)</f>
        <v>-</v>
      </c>
      <c r="D21" s="67"/>
      <c r="E21" s="51"/>
      <c r="F21" s="5" t="str">
        <f>IF(H5=0,"-",SUM(C13:D13)/H5)</f>
        <v>-</v>
      </c>
      <c r="G21" s="64"/>
      <c r="H21" s="19">
        <f t="shared" si="6"/>
        <v>0</v>
      </c>
      <c r="I21" s="5">
        <f t="shared" si="7"/>
        <v>0</v>
      </c>
      <c r="J21" s="54"/>
      <c r="K21" s="6" t="str">
        <f>IF(I21=0,"-",H21/I21)</f>
        <v>-</v>
      </c>
      <c r="L21" s="57"/>
    </row>
    <row r="22" spans="1:12">
      <c r="A22" s="26" t="str">
        <f>IF(F6=0,A6,F6)</f>
        <v>Demandante 3</v>
      </c>
      <c r="B22" s="51"/>
      <c r="C22" s="5" t="str">
        <f>IF(H6=0,"-",C14/H6)</f>
        <v>-</v>
      </c>
      <c r="D22" s="67"/>
      <c r="E22" s="51"/>
      <c r="F22" s="5" t="str">
        <f>IF(H6=0,"-",SUM(C14:D14)/H6)</f>
        <v>-</v>
      </c>
      <c r="G22" s="64"/>
      <c r="H22" s="19">
        <f t="shared" si="6"/>
        <v>0</v>
      </c>
      <c r="I22" s="5">
        <f t="shared" si="7"/>
        <v>0</v>
      </c>
      <c r="J22" s="54"/>
      <c r="K22" s="6" t="str">
        <f>IF(I22=0,"-",H22/I22)</f>
        <v>-</v>
      </c>
      <c r="L22" s="57"/>
    </row>
    <row r="23" spans="1:12" ht="15.75" thickBot="1">
      <c r="A23" s="27" t="s">
        <v>22</v>
      </c>
      <c r="B23" s="52"/>
      <c r="C23" s="7" t="e">
        <f>C15/L9</f>
        <v>#DIV/0!</v>
      </c>
      <c r="D23" s="68"/>
      <c r="E23" s="52"/>
      <c r="F23" s="7" t="e">
        <f>SUM(C15:D15)/L9</f>
        <v>#DIV/0!</v>
      </c>
      <c r="G23" s="65"/>
      <c r="H23" s="20">
        <f t="shared" si="6"/>
        <v>0</v>
      </c>
      <c r="I23" s="7">
        <f t="shared" si="7"/>
        <v>0</v>
      </c>
      <c r="J23" s="55"/>
      <c r="K23" s="8" t="str">
        <f>IF(I22=0,"-",H22/I22)</f>
        <v>-</v>
      </c>
      <c r="L23" s="58"/>
    </row>
  </sheetData>
  <sheetProtection sheet="1" objects="1" scenarios="1"/>
  <protectedRanges>
    <protectedRange sqref="F3:F6" name="Intervalo5"/>
    <protectedRange sqref="B3:D6" name="Intervalo4"/>
    <protectedRange sqref="H3:H6" name="Intervalo1"/>
    <protectedRange sqref="L8" name="Intervalo3"/>
  </protectedRanges>
  <mergeCells count="35">
    <mergeCell ref="J11:K11"/>
    <mergeCell ref="J12:K12"/>
    <mergeCell ref="J13:K13"/>
    <mergeCell ref="J14:K14"/>
    <mergeCell ref="J15:K15"/>
    <mergeCell ref="A1:L1"/>
    <mergeCell ref="B3:D3"/>
    <mergeCell ref="B4:D4"/>
    <mergeCell ref="I8:I10"/>
    <mergeCell ref="J10:K10"/>
    <mergeCell ref="B5:D5"/>
    <mergeCell ref="B6:D6"/>
    <mergeCell ref="I3:L6"/>
    <mergeCell ref="H8:H10"/>
    <mergeCell ref="E17:G17"/>
    <mergeCell ref="C9:D9"/>
    <mergeCell ref="E9:F9"/>
    <mergeCell ref="G8:G10"/>
    <mergeCell ref="B17:D17"/>
    <mergeCell ref="B19:B23"/>
    <mergeCell ref="J19:J23"/>
    <mergeCell ref="L19:L23"/>
    <mergeCell ref="J8:K8"/>
    <mergeCell ref="J9:K9"/>
    <mergeCell ref="G19:G23"/>
    <mergeCell ref="E19:E23"/>
    <mergeCell ref="D19:D23"/>
    <mergeCell ref="H17:L17"/>
    <mergeCell ref="A8:B10"/>
    <mergeCell ref="A11:B11"/>
    <mergeCell ref="A12:B12"/>
    <mergeCell ref="A13:B13"/>
    <mergeCell ref="A14:B14"/>
    <mergeCell ref="A15:B15"/>
    <mergeCell ref="C8:F8"/>
  </mergeCells>
  <conditionalFormatting sqref="C19:C23">
    <cfRule type="expression" dxfId="26" priority="163">
      <formula>$C$19="-"</formula>
    </cfRule>
    <cfRule type="expression" dxfId="25" priority="167">
      <formula>C19&gt;9</formula>
    </cfRule>
    <cfRule type="expression" dxfId="24" priority="168">
      <formula>C19&lt;7</formula>
    </cfRule>
  </conditionalFormatting>
  <conditionalFormatting sqref="F19:F23">
    <cfRule type="expression" dxfId="23" priority="146">
      <formula>$F$19="-"</formula>
    </cfRule>
    <cfRule type="expression" dxfId="22" priority="147">
      <formula>F19&gt;12</formula>
    </cfRule>
    <cfRule type="expression" dxfId="21" priority="148">
      <formula>F19&lt;9</formula>
    </cfRule>
  </conditionalFormatting>
  <conditionalFormatting sqref="K19">
    <cfRule type="expression" dxfId="20" priority="164">
      <formula>K19="-"</formula>
    </cfRule>
    <cfRule type="expression" dxfId="19" priority="165">
      <formula>K19&lt;70%</formula>
    </cfRule>
    <cfRule type="expression" dxfId="18" priority="166">
      <formula>$K$19&gt;82%</formula>
    </cfRule>
  </conditionalFormatting>
  <conditionalFormatting sqref="K20:K22">
    <cfRule type="expression" dxfId="17" priority="152">
      <formula>$K$22="-"</formula>
    </cfRule>
    <cfRule type="expression" dxfId="16" priority="153">
      <formula>$K$22&gt;82%</formula>
    </cfRule>
    <cfRule type="expression" dxfId="15" priority="154">
      <formula>$K$22&lt;70%</formula>
    </cfRule>
  </conditionalFormatting>
  <conditionalFormatting sqref="K23">
    <cfRule type="expression" dxfId="14" priority="149">
      <formula>$K$23="-"</formula>
    </cfRule>
    <cfRule type="expression" dxfId="13" priority="150">
      <formula>$K$23&gt;82%</formula>
    </cfRule>
    <cfRule type="expression" dxfId="12" priority="151">
      <formula>$K$23&lt;70%</formula>
    </cfRule>
  </conditionalFormatting>
  <hyperlinks>
    <hyperlink ref="I3:L6" r:id="rId1" display="Ir para o site do Racionaliza" xr:uid="{64E6617F-DD40-4F78-944E-3742C551594F}"/>
  </hyperlinks>
  <pageMargins left="0.511811024" right="0.511811024" top="0.78740157499999996" bottom="0.78740157499999996" header="0.31496062000000002" footer="0.31496062000000002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938867B-89EB-4A99-ABD5-D3F1F877E194}">
            <xm:f>XFD11=LS!$B$8</xm:f>
            <x14:dxf>
              <fill>
                <patternFill patternType="lightUp"/>
              </fill>
            </x14:dxf>
          </x14:cfRule>
          <x14:cfRule type="expression" priority="2" id="{4E6E7A4D-B7AD-473D-B0B1-2F63B354EF69}">
            <xm:f>XFD11=LS!$B$5</xm:f>
            <x14:dxf>
              <fill>
                <patternFill patternType="lightUp"/>
              </fill>
            </x14:dxf>
          </x14:cfRule>
          <x14:cfRule type="expression" priority="3" id="{BBBD1A46-0F13-4E8A-9E8F-3052558E7EBF}">
            <xm:f>XFD11=LS!$B$6</xm:f>
            <x14:dxf>
              <fill>
                <patternFill patternType="lightUp"/>
              </fill>
            </x14:dxf>
          </x14:cfRule>
          <x14:cfRule type="expression" priority="4" id="{21E7645D-B944-42E1-97B7-18A74532EB11}">
            <xm:f>XFD11=LS!$B$7</xm:f>
            <x14:dxf>
              <fill>
                <patternFill patternType="lightUp"/>
              </fill>
            </x14:dxf>
          </x14:cfRule>
          <xm:sqref>C11:F14</xm:sqref>
        </x14:conditionalFormatting>
        <x14:conditionalFormatting xmlns:xm="http://schemas.microsoft.com/office/excel/2006/main">
          <x14:cfRule type="expression" priority="17" id="{79D76499-3942-4DE5-8F0D-0316F55F6B36}">
            <xm:f>C3=LS!$B$8</xm:f>
            <x14:dxf>
              <fill>
                <patternFill patternType="lightUp"/>
              </fill>
            </x14:dxf>
          </x14:cfRule>
          <x14:cfRule type="expression" priority="18" id="{E2C9C8F0-26B6-4988-8B5A-1207BF7EEA7E}">
            <xm:f>C3=LS!$B$5</xm:f>
            <x14:dxf>
              <fill>
                <patternFill patternType="lightUp"/>
              </fill>
            </x14:dxf>
          </x14:cfRule>
          <x14:cfRule type="expression" priority="19" id="{1CB5FBFC-C3D7-4092-89B0-55AC61FA2AC8}">
            <xm:f>C3=LS!$B$6</xm:f>
            <x14:dxf>
              <fill>
                <patternFill patternType="lightUp"/>
              </fill>
            </x14:dxf>
          </x14:cfRule>
          <x14:cfRule type="expression" priority="20" id="{83A25197-FD5D-4E90-B046-3DBD7DE888A1}">
            <xm:f>C3=LS!$B$7</xm:f>
            <x14:dxf>
              <fill>
                <patternFill patternType="lightUp"/>
              </fill>
            </x14:dxf>
          </x14:cfRule>
          <xm:sqref>F3:F6</xm:sqref>
        </x14:conditionalFormatting>
        <x14:conditionalFormatting xmlns:xm="http://schemas.microsoft.com/office/excel/2006/main">
          <x14:cfRule type="expression" priority="13" id="{0E923164-311A-45B0-8A0E-99A0543E0F25}">
            <xm:f>D3=LS!$B$8</xm:f>
            <x14:dxf>
              <fill>
                <patternFill patternType="lightUp"/>
              </fill>
            </x14:dxf>
          </x14:cfRule>
          <x14:cfRule type="expression" priority="14" id="{8E20B1B4-DB16-4148-A51C-F7075B724183}">
            <xm:f>D3=LS!$B$5</xm:f>
            <x14:dxf>
              <fill>
                <patternFill patternType="lightUp"/>
              </fill>
            </x14:dxf>
          </x14:cfRule>
          <x14:cfRule type="expression" priority="15" id="{3B809601-C947-468B-9467-800EA960D898}">
            <xm:f>D3=LS!$B$6</xm:f>
            <x14:dxf>
              <fill>
                <patternFill patternType="lightUp"/>
              </fill>
            </x14:dxf>
          </x14:cfRule>
          <x14:cfRule type="expression" priority="16" id="{C729DA71-1080-4F79-AC08-427E89558FFB}">
            <xm:f>D3=LS!$B$7</xm:f>
            <x14:dxf>
              <fill>
                <patternFill patternType="lightUp"/>
              </fill>
            </x14:dxf>
          </x14:cfRule>
          <xm:sqref>H3:H6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>
      <selection activeCell="G11" sqref="G11"/>
    </sheetView>
  </sheetViews>
  <sheetFormatPr defaultRowHeight="15"/>
  <cols>
    <col min="1" max="1" width="23.85546875" bestFit="1" customWidth="1"/>
    <col min="2" max="2" width="12.42578125" bestFit="1" customWidth="1"/>
    <col min="3" max="3" width="14" bestFit="1" customWidth="1"/>
  </cols>
  <sheetData>
    <row r="1" spans="1:3">
      <c r="A1" s="116" t="s">
        <v>8</v>
      </c>
      <c r="B1" s="117"/>
      <c r="C1" s="21" t="s">
        <v>30</v>
      </c>
    </row>
    <row r="2" spans="1:3">
      <c r="A2" t="s">
        <v>31</v>
      </c>
      <c r="B2">
        <f>'Quadro de áreas'!F3</f>
        <v>0</v>
      </c>
      <c r="C2" s="22" t="s">
        <v>32</v>
      </c>
    </row>
    <row r="3" spans="1:3">
      <c r="A3" t="s">
        <v>33</v>
      </c>
      <c r="B3">
        <f>'Quadro de áreas'!F4</f>
        <v>0</v>
      </c>
      <c r="C3" s="22" t="s">
        <v>34</v>
      </c>
    </row>
    <row r="4" spans="1:3">
      <c r="A4" t="s">
        <v>35</v>
      </c>
      <c r="B4">
        <f>'Quadro de áreas'!F6</f>
        <v>0</v>
      </c>
      <c r="C4" s="22" t="s">
        <v>36</v>
      </c>
    </row>
    <row r="5" spans="1:3">
      <c r="A5" t="s">
        <v>37</v>
      </c>
      <c r="B5" t="str">
        <f>CONCATENATE(B2," + ",B3)</f>
        <v>0 + 0</v>
      </c>
      <c r="C5" s="22" t="s">
        <v>38</v>
      </c>
    </row>
    <row r="6" spans="1:3">
      <c r="A6" t="s">
        <v>39</v>
      </c>
      <c r="B6" t="str">
        <f>CONCATENATE(B2," + ",B4)</f>
        <v>0 + 0</v>
      </c>
      <c r="C6" s="22" t="s">
        <v>40</v>
      </c>
    </row>
    <row r="7" spans="1:3">
      <c r="A7" t="s">
        <v>41</v>
      </c>
      <c r="B7" t="str">
        <f>CONCATENATE(B3," + ",B4)</f>
        <v>0 + 0</v>
      </c>
      <c r="C7" s="22" t="s">
        <v>42</v>
      </c>
    </row>
    <row r="8" spans="1:3">
      <c r="A8" t="s">
        <v>43</v>
      </c>
      <c r="B8" t="s">
        <v>43</v>
      </c>
      <c r="C8" s="22" t="s">
        <v>44</v>
      </c>
    </row>
    <row r="9" spans="1:3">
      <c r="C9" s="22" t="s">
        <v>45</v>
      </c>
    </row>
    <row r="10" spans="1:3">
      <c r="C10" s="22" t="s">
        <v>46</v>
      </c>
    </row>
    <row r="11" spans="1:3">
      <c r="C11" s="22" t="s">
        <v>47</v>
      </c>
    </row>
    <row r="12" spans="1:3">
      <c r="C12" s="22" t="s">
        <v>48</v>
      </c>
    </row>
    <row r="13" spans="1:3">
      <c r="C13" s="22" t="s">
        <v>49</v>
      </c>
    </row>
    <row r="14" spans="1:3">
      <c r="C14" s="22" t="s">
        <v>50</v>
      </c>
    </row>
    <row r="15" spans="1:3">
      <c r="C15" s="22" t="s">
        <v>51</v>
      </c>
    </row>
    <row r="16" spans="1:3">
      <c r="C16" s="22" t="s">
        <v>52</v>
      </c>
    </row>
    <row r="17" spans="3:3">
      <c r="C17" s="22" t="s">
        <v>53</v>
      </c>
    </row>
    <row r="18" spans="3:3">
      <c r="C18" s="22" t="s">
        <v>54</v>
      </c>
    </row>
    <row r="19" spans="3:3">
      <c r="C19" s="22" t="s">
        <v>55</v>
      </c>
    </row>
    <row r="20" spans="3:3">
      <c r="C20" s="22" t="s">
        <v>56</v>
      </c>
    </row>
    <row r="21" spans="3:3">
      <c r="C21" s="22" t="s">
        <v>57</v>
      </c>
    </row>
    <row r="22" spans="3:3">
      <c r="C22" s="22" t="s">
        <v>58</v>
      </c>
    </row>
    <row r="23" spans="3:3">
      <c r="C23" s="22" t="s">
        <v>59</v>
      </c>
    </row>
    <row r="24" spans="3:3">
      <c r="C24" s="22" t="s">
        <v>60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D8328E83854C4DB103118A23BA911E" ma:contentTypeVersion="14" ma:contentTypeDescription="Criar um novo documento." ma:contentTypeScope="" ma:versionID="4eb222163c85d41fb1dc46882ad9a01e">
  <xsd:schema xmlns:xsd="http://www.w3.org/2001/XMLSchema" xmlns:xs="http://www.w3.org/2001/XMLSchema" xmlns:p="http://schemas.microsoft.com/office/2006/metadata/properties" xmlns:ns2="ce4447da-82c7-436e-acce-a1b55b05b4d3" xmlns:ns3="84e6d2b9-3f8a-4c3e-af3c-2fc38492bfe3" targetNamespace="http://schemas.microsoft.com/office/2006/metadata/properties" ma:root="true" ma:fieldsID="e8a115c458283345806f4c9a7af0a514" ns2:_="" ns3:_="">
    <xsd:import namespace="ce4447da-82c7-436e-acce-a1b55b05b4d3"/>
    <xsd:import namespace="84e6d2b9-3f8a-4c3e-af3c-2fc38492bf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447da-82c7-436e-acce-a1b55b05b4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6d2b9-3f8a-4c3e-af3c-2fc38492bf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a7880a-d3cd-442b-b5d2-80db56b5ca8d}" ma:internalName="TaxCatchAll" ma:showField="CatchAllData" ma:web="84e6d2b9-3f8a-4c3e-af3c-2fc38492bf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4447da-82c7-436e-acce-a1b55b05b4d3">
      <Terms xmlns="http://schemas.microsoft.com/office/infopath/2007/PartnerControls"/>
    </lcf76f155ced4ddcb4097134ff3c332f>
    <TaxCatchAll xmlns="84e6d2b9-3f8a-4c3e-af3c-2fc38492bfe3" xsi:nil="true"/>
  </documentManagement>
</p:properties>
</file>

<file path=customXml/itemProps1.xml><?xml version="1.0" encoding="utf-8"?>
<ds:datastoreItem xmlns:ds="http://schemas.openxmlformats.org/officeDocument/2006/customXml" ds:itemID="{40F1D453-027C-491A-956A-CE09BA17B678}"/>
</file>

<file path=customXml/itemProps2.xml><?xml version="1.0" encoding="utf-8"?>
<ds:datastoreItem xmlns:ds="http://schemas.openxmlformats.org/officeDocument/2006/customXml" ds:itemID="{3CC74FDF-FB24-4101-8F8A-0D7F7E658E22}"/>
</file>

<file path=customXml/itemProps3.xml><?xml version="1.0" encoding="utf-8"?>
<ds:datastoreItem xmlns:ds="http://schemas.openxmlformats.org/officeDocument/2006/customXml" ds:itemID="{A2F3730D-8686-49C7-B533-7348220B87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Machado</dc:creator>
  <cp:keywords/>
  <dc:description/>
  <cp:lastModifiedBy/>
  <cp:revision/>
  <dcterms:created xsi:type="dcterms:W3CDTF">2022-09-09T18:48:28Z</dcterms:created>
  <dcterms:modified xsi:type="dcterms:W3CDTF">2024-11-27T20:57:10Z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0x01010047D8328E83854C4DB103118A23BA911E</vt:lpwstr>
  </property>
  <property fmtid="{D5CDD505-2E9C-101B-9397-08002B2CF9AE}" pid="3" name="MediaServiceImageTags">
    <vt:lpwstr/>
  </property>
</Properties>
</file>