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9980" windowHeight="10035"/>
  </bookViews>
  <sheets>
    <sheet name="Estimativas" sheetId="2" r:id="rId1"/>
  </sheets>
  <calcPr calcId="144525"/>
</workbook>
</file>

<file path=xl/calcChain.xml><?xml version="1.0" encoding="utf-8"?>
<calcChain xmlns="http://schemas.openxmlformats.org/spreadsheetml/2006/main">
  <c r="I122" i="2" l="1"/>
  <c r="I92" i="2"/>
  <c r="I72" i="2"/>
  <c r="I39" i="2"/>
  <c r="I50" i="2"/>
  <c r="I33" i="2"/>
  <c r="I32" i="2"/>
  <c r="I40" i="2" s="1"/>
  <c r="I34" i="2"/>
  <c r="I152" i="2" l="1"/>
  <c r="I154" i="2" l="1"/>
  <c r="I153" i="2"/>
  <c r="I139" i="2" l="1"/>
  <c r="I141" i="2"/>
  <c r="I140" i="2"/>
  <c r="I132" i="2"/>
  <c r="I131" i="2"/>
  <c r="I130" i="2"/>
  <c r="I123" i="2"/>
  <c r="I124" i="2"/>
  <c r="I143" i="2" l="1"/>
  <c r="I51" i="2"/>
  <c r="I63" i="2"/>
  <c r="I65" i="2"/>
  <c r="I64" i="2"/>
  <c r="I81" i="2"/>
  <c r="I80" i="2"/>
  <c r="I78" i="2"/>
  <c r="I79" i="2"/>
  <c r="I77" i="2"/>
  <c r="I94" i="2"/>
  <c r="I93" i="2"/>
  <c r="I116" i="2"/>
  <c r="I115" i="2"/>
  <c r="I114" i="2"/>
  <c r="I104" i="2"/>
  <c r="I106" i="2"/>
  <c r="I105" i="2"/>
  <c r="I52" i="2"/>
  <c r="I41" i="2"/>
  <c r="I25" i="2"/>
  <c r="I24" i="2"/>
  <c r="I23" i="2"/>
  <c r="I15" i="2"/>
  <c r="I14" i="2"/>
  <c r="I13" i="2"/>
  <c r="I82" i="2" l="1"/>
  <c r="I83" i="2"/>
  <c r="I84" i="2"/>
  <c r="I73" i="2"/>
  <c r="I74" i="2"/>
</calcChain>
</file>

<file path=xl/sharedStrings.xml><?xml version="1.0" encoding="utf-8"?>
<sst xmlns="http://schemas.openxmlformats.org/spreadsheetml/2006/main" count="928" uniqueCount="321">
  <si>
    <t>Óleo lubrificante</t>
  </si>
  <si>
    <t>Silenciador</t>
  </si>
  <si>
    <t>00257/2020</t>
  </si>
  <si>
    <t>Dispensa de Licitação</t>
  </si>
  <si>
    <t>FILTRO PARA AR COMPRIMIDO, FILTRO PARA AR COMPRIMIDO</t>
  </si>
  <si>
    <t>UNIDADE</t>
  </si>
  <si>
    <t>EMPRESA BRASILEIRA DE SERVIÇOS HOSPITALARES</t>
  </si>
  <si>
    <t>Elementos filtrantes: pre e pos filtros e filtros coalescentes</t>
  </si>
  <si>
    <t>ELEMENTO FILTRANTE</t>
  </si>
  <si>
    <t>Identificação da compra</t>
  </si>
  <si>
    <t>Número do item</t>
  </si>
  <si>
    <t>Modalidade</t>
  </si>
  <si>
    <t>Codigo do CATMAT</t>
  </si>
  <si>
    <t>Descrição do item</t>
  </si>
  <si>
    <t>Descrição Complementar</t>
  </si>
  <si>
    <t>Unidade de fornecimento</t>
  </si>
  <si>
    <t>Quantidade ofertada</t>
  </si>
  <si>
    <t xml:space="preserve">Valor Unitário </t>
  </si>
  <si>
    <t>Fornecedor</t>
  </si>
  <si>
    <t>Órgão</t>
  </si>
  <si>
    <t>UASG</t>
  </si>
  <si>
    <t>Data da Compra</t>
  </si>
  <si>
    <t>00008/2020</t>
  </si>
  <si>
    <t>00001</t>
  </si>
  <si>
    <t>ELEMENTO FILTRANTE, ELEMENTO FILTRANTE PARA FILTROS EM LINHA</t>
  </si>
  <si>
    <t>FILTROS SOLUCAO LTDA</t>
  </si>
  <si>
    <t>COMANDO DA MARINHA</t>
  </si>
  <si>
    <t>781100 - COMANDO DO GRUPAMENTO NAVAL DO SUDESTE</t>
  </si>
  <si>
    <t>00010/2020</t>
  </si>
  <si>
    <t>ELEMENTO FILTRANTE REF PRÉ EFS0070-U</t>
  </si>
  <si>
    <t>MECANICA MACAIBA LTDA</t>
  </si>
  <si>
    <t>INDUSTRIA DE MATERIAL BELICO DO BRASIL</t>
  </si>
  <si>
    <t>168007 - INDUSTRIA DE MATERIAL BELICO DO BRASIL/FMCE</t>
  </si>
  <si>
    <t>00233/2019</t>
  </si>
  <si>
    <t>00003</t>
  </si>
  <si>
    <t>ELEMENTO COALESCENTE PRÉ EFS0070-U PRS</t>
  </si>
  <si>
    <t>ELEMENTO FILTRANTE PÓS REF. EFS0125-H</t>
  </si>
  <si>
    <t>00002</t>
  </si>
  <si>
    <t>ELEMENTO FILTRANTE PRÉ REF. EFS0125-U</t>
  </si>
  <si>
    <t>ELEMENTO FILTRANTE DO COPO DE FILTRO COALESCENTE PÓS FS 0125-H (EFS0125-H)</t>
  </si>
  <si>
    <t>ELEMENTO FILTRANTE DO COPO DE FILTRO COALESCENTE PRÉ FS 0125-U</t>
  </si>
  <si>
    <t>00103/2020</t>
  </si>
  <si>
    <t>00010</t>
  </si>
  <si>
    <t>ELEMENTO FILTRANTE, ELEMENTO FILTRANTE</t>
  </si>
  <si>
    <t>JVG DO BRASIL COMERCIO DE FERRAMENTAS E MANUTENCAO EIRELI</t>
  </si>
  <si>
    <t>155011 - HOSPITAL DE CLINICAS TRIANGULO MINEIRO</t>
  </si>
  <si>
    <t>00009</t>
  </si>
  <si>
    <t>00011</t>
  </si>
  <si>
    <t xml:space="preserve">Valor unitario medio </t>
  </si>
  <si>
    <t>Mediana</t>
  </si>
  <si>
    <t>Menor valor</t>
  </si>
  <si>
    <t>ÓLEO LUBRIFICANTE</t>
  </si>
  <si>
    <t>Pregão</t>
  </si>
  <si>
    <t>LITRO</t>
  </si>
  <si>
    <t>EMPRESAS DE ENERGIA</t>
  </si>
  <si>
    <t>00022</t>
  </si>
  <si>
    <t>00064/2019</t>
  </si>
  <si>
    <t>ÓLEO LUBRIFICANTE, USO INDUSTRIAL, TIPO MINERAL, CLASSIFICAÇÃO MULTIUSO,VISCOSIDADE ISO VG 46</t>
  </si>
  <si>
    <t>RPF COMERCIAL LTDA</t>
  </si>
  <si>
    <t>155125 - HOSPITAL UNIVERSITÁRIO DE SANTA MARIA</t>
  </si>
  <si>
    <t>00007</t>
  </si>
  <si>
    <t>ÓLEO LUBRIFICANTE, USO INDUSTRIAL, TIPO MINERAL, CLASSIFICAÇÃO MULTIUSO,VISCOSIDADE ISO VG 68</t>
  </si>
  <si>
    <t>00016/2020</t>
  </si>
  <si>
    <t>00004</t>
  </si>
  <si>
    <t>ARLUC COMPRESSORES LTDA</t>
  </si>
  <si>
    <t>COMPANHIA DE PESQUISA DE RECURSOS MINERAIS</t>
  </si>
  <si>
    <t>495130 - COMPANHIA DE PESQUISA DE RECURSOS MINERAIS</t>
  </si>
  <si>
    <t>00023</t>
  </si>
  <si>
    <t>ÓLEO LUBRIFICANTE, USO INDUSTRIAL, TIPO MINERAL, CLASSIFICAÇÃO MULTIUSO,VISCOSIDADE ISO VG 100</t>
  </si>
  <si>
    <t>AREMAR MIX COMERCIO E MANUTENCOES EIRELI</t>
  </si>
  <si>
    <t>00002/2020</t>
  </si>
  <si>
    <t>ÓLEO LUBRIFICANTE, USO PARA CAMINHÃO, TIPO SEMISSINTÉTICO, CLASSIFICAÇÃO API CJ-4, VISCOSIDADE SAE
10W-40</t>
  </si>
  <si>
    <t>ENGECENTER EQUIPAMENTOS E SERVICOS INDUSTRIAIS</t>
  </si>
  <si>
    <t>SENADO FEDERAL</t>
  </si>
  <si>
    <t>020001 - SENADO FEDERAL</t>
  </si>
  <si>
    <t>Filtro separador ar/óleo</t>
  </si>
  <si>
    <t>PEÇA/COMPONENTE COMPRESSOR</t>
  </si>
  <si>
    <t>Consultas de preços em midia especializada:</t>
  </si>
  <si>
    <t>https://www.arcomprimido.ind.br/filtro-separador-de-ar-e-oleo-48287000-para-fini-rotar</t>
  </si>
  <si>
    <t>Data e hora do acesso</t>
  </si>
  <si>
    <t>Valor unitario</t>
  </si>
  <si>
    <t>14/09/2020 as 12:10</t>
  </si>
  <si>
    <t>Endereço eletronico</t>
  </si>
  <si>
    <t>Consultas a fornecedores:</t>
  </si>
  <si>
    <t>Nome do fornecedor</t>
  </si>
  <si>
    <t>Data da consulta</t>
  </si>
  <si>
    <t>Decode LTDA</t>
  </si>
  <si>
    <t>Filtro de ar</t>
  </si>
  <si>
    <t>00008</t>
  </si>
  <si>
    <t>ENGECENTER
EQUIPAMENTOS E
SERVICOS
INDUSTRIAIS
EIRELI</t>
  </si>
  <si>
    <t>90159/2019</t>
  </si>
  <si>
    <t>00005</t>
  </si>
  <si>
    <t>DALIUMA
COMERCIO DE
PECAS
AUTOMOTIVAS
LTDA</t>
  </si>
  <si>
    <t>910811 - FURNAS
CENT.ELETRICAS S.A/GERÊNCIA
DE COMPRAS</t>
  </si>
  <si>
    <t>FILTRO PARA AR COMPRIMIDO</t>
  </si>
  <si>
    <t>TECHNAV
SOLUCOES EM
EQUIPAMENTO E
COMERCIO
ATACADISTA E
VAREJISTA EIRELI</t>
  </si>
  <si>
    <t>EMPRESA
BRASILEIRA DE
SERVIÇOS
HOSPITALARES</t>
  </si>
  <si>
    <t>155911 -
HOSPITAL
UNIVERSITÁRIO
GAFFRÉE E
GUINLE</t>
  </si>
  <si>
    <t>ELEMENTO FILTRANTE, AR,
COMPRIMENTO NOMINAL: 498MM; DIÂMETRO NOMINAL: 243MM; DIÂMETROS INTERNOS: 132MM E 10,5MM, REF. AF4060 MANN FILTER / HP46501 FLEETGUA RD / 9455087005 BOSCH / P153024/DONALDSON OU EQUIVALENTE</t>
  </si>
  <si>
    <t>ELEMENTO FILTRANTE, AR, REF.
AP9834 - TECFIL OU EQUIVALENTE.</t>
  </si>
  <si>
    <t>Conjunto de mangueiras e tubulações flexíveis</t>
  </si>
  <si>
    <t>MANGUEIRA AR</t>
  </si>
  <si>
    <t>MANGUEIRA DE ALTA
PRESSÃO</t>
  </si>
  <si>
    <t>FABIANA DE
MATOS
GEMIGNANI &amp;
CIA -LTDA</t>
  </si>
  <si>
    <t>COMANDO DO EXERCITO</t>
  </si>
  <si>
    <t>160228 - 26 GRUPO
DE ARTILHARIA DE
CAMPANHA</t>
  </si>
  <si>
    <t>00025</t>
  </si>
  <si>
    <t>METRO</t>
  </si>
  <si>
    <t>00046/2020</t>
  </si>
  <si>
    <t>00054</t>
  </si>
  <si>
    <t>Inexigibilidade de Licitação</t>
  </si>
  <si>
    <t>SILENCIADORES</t>
  </si>
  <si>
    <t>SILENCIADOR;G;1/2
POL;PSILENCERG12-001,PALL;APL
SFT</t>
  </si>
  <si>
    <t>PALL CORPORATION</t>
  </si>
  <si>
    <t>254445 - INSTITUTO
DE TECNOLOGIA EM
IMUNOBIOLOGICOS</t>
  </si>
  <si>
    <t>FUNDACAO OSWALDO CRUZ</t>
  </si>
  <si>
    <t>Valor unitario (c/ frete)</t>
  </si>
  <si>
    <t>PLACA ESPUMA</t>
  </si>
  <si>
    <t>METRO QUADRADO</t>
  </si>
  <si>
    <t>Secador de ar por refrigeraçao</t>
  </si>
  <si>
    <t>https://casadosoldador.com.br/p/secador-de-ar-comprimido-titan-plus-40-metalplan-5923</t>
  </si>
  <si>
    <t>Serviços de diagnostico ou de manutençao preventiva</t>
  </si>
  <si>
    <t>00067/2020</t>
  </si>
  <si>
    <t>MANUTENCAO DE COMPRESSORES</t>
  </si>
  <si>
    <t>SERVIÇO DE REVISÃO
COMPLETA DE
COMPRESSORES DE AR</t>
  </si>
  <si>
    <t>H. C. VEICULOS
INDUSTRIAL E
COMERCIAL LTDA</t>
  </si>
  <si>
    <t>160513 - 9º
BATALHãO DE
MANUTENçãO</t>
  </si>
  <si>
    <t>00405/2020</t>
  </si>
  <si>
    <t>MANUTENÇÃO EM
COMPRESSOR DE AR</t>
  </si>
  <si>
    <t>CARVALHO
OBRAS E
SERVICOS EIRELI</t>
  </si>
  <si>
    <t>160118 -
COMANDO DA 4
REGIAO
MILITAR/DIV EX</t>
  </si>
  <si>
    <t>MANUTENÇÃO DE
COMPRESSORES</t>
  </si>
  <si>
    <t>ELIENE MARIA
ANDRADE
NASCIMENTO</t>
  </si>
  <si>
    <t>160040 - PARQUE
REGIONAL DE
MANUTENCAO/6</t>
  </si>
  <si>
    <t>00093/2020</t>
  </si>
  <si>
    <t>RUMO AO MAR
MECANICA LTDA</t>
  </si>
  <si>
    <t>795400 -
BATALHAO DE
OPERACOES
ESPECIAIS DE FN</t>
  </si>
  <si>
    <t>00348/2019</t>
  </si>
  <si>
    <t>00028</t>
  </si>
  <si>
    <t>INTERSUL
EQUIPAMENTOS E
SERVICOS
HOSPITALARES
LTDA</t>
  </si>
  <si>
    <t>UNIVERSIDADE FEDERAL DE SANTA CATARINA</t>
  </si>
  <si>
    <t>153163 - MEC -
UNIV. FED. DE
SANTA CATARINA -
SC</t>
  </si>
  <si>
    <t>MANUTENÇÃO PREVENTIVA (UNIDADES COMPRESSORAS A
PARAFUSO E DISPOSITIVOS DE VASO S DE PRESSÃO), COM
TROCA/CALIBRAÇÃO DOS DISPOSITIVOS DE SEGURANÇA E
MANÔMETRO. CONTIDO A TROCA DO ÓLEO, FILTROS, MATERIAIS DE PEQUENA MONTA E SEPARADORES EM
GERAL.</t>
  </si>
  <si>
    <t>00012/2020</t>
  </si>
  <si>
    <t>MARIA NATALINA
CARDOSO</t>
  </si>
  <si>
    <t>INSTITUTO FEDERAL DE MATO GROSSO</t>
  </si>
  <si>
    <t>158334 -
INST.FED.DE MATO
GROSSO/CAMPUS
CáCERES MT</t>
  </si>
  <si>
    <t>Serviços de manutençao corretiva</t>
  </si>
  <si>
    <t>00119/2020</t>
  </si>
  <si>
    <t>SERVIÇO DE MANUTENÇÃO
PREVENTIVA E CORRETIVA DO
COMPRESSOR DE AR COMPRIMIDO DA MARCA
METALPLAN MOD. R6 ROTOR PLUS 6 HP - NS34713OC1234 NA
SEÇÃO DE MATERIAL REEMBOLSÁVEL.</t>
  </si>
  <si>
    <t>TECNOAR
TECNICA E
COMERCIO DE
COMPRESSORES
LTDA</t>
  </si>
  <si>
    <t>COMANDO DA AERONAUTICA</t>
  </si>
  <si>
    <t>120633 -
GRUPAMENTO DE
APOIO DE SÃO
PAULO</t>
  </si>
  <si>
    <t>00009/2020</t>
  </si>
  <si>
    <t>00031</t>
  </si>
  <si>
    <t>SECADORA AR COMPRIMIDO, SECADORA AR COMPRIMIDO</t>
  </si>
  <si>
    <t>4</t>
  </si>
  <si>
    <t>BRASFERMA LTDA</t>
  </si>
  <si>
    <t>168008 - INDUSTRIA DE MATERIAL BELICO DO BRASIL/FE</t>
  </si>
  <si>
    <t>28/05/2020</t>
  </si>
  <si>
    <t>00032</t>
  </si>
  <si>
    <t>3</t>
  </si>
  <si>
    <t>ITACA EIRELI</t>
  </si>
  <si>
    <t>1</t>
  </si>
  <si>
    <t>SECADOR DE AR 30 PCM - CARACTERÍSTICAS: CAPACIDADE (PCM): 30PRESSÃO MÁXIMA (BA R): 16CONSUMO (KW): 0,202 TENSÃO (V): 220DIMENSÕES (CXLXA): 453X270X498 MMPES O (KG): 22CONEXÃO (BSP): 1/2"GÁS: R134AO EQUIPAMENTO DEVERÁ FUNCIONAR AUTOMATI CAMENTE, SEM A NECESSIDADE DE NENHUMA PARAMETRIZAÇÃO.PINTURA ANTI CORROSIVA NA S PARTES METÁLICASDEVERÁ POSSUIR SISTEMA DE PURGA AUTOMÁTICAGARANTIA DE FÁBRIC A DE 12 MESESREFERÊNCIA: SMC IDF6E-20</t>
  </si>
  <si>
    <t>SECADOR DE AR PARA COMPRESSORES DE 60 PCM DADOS TÉCNICOSCAPACIDADE: 60 PCM 1 699
L/MIN PRESSÃO DE TRABALHO: 7 BAR 101 PSI PRESSÃO MÁXIMA: 15 BAR - 217,5 PSI TENSÃO: 220V
POTENCIA: 600W FLUIDO DE REFRIGERAÇÃO: R 134ª TEMPERATURA DE ENTRADA: 45°C CONEXÃO
DE ENTRADA: 3/4 BSP CONEXÃO DE SAÍDA: 3/4" BSP PONTO DE ORVALHO: 3ºC REFERÊNCIA: SHULZ SRS 60 DYNAMIC</t>
  </si>
  <si>
    <t>14/09/2020 as 16:30</t>
  </si>
  <si>
    <t>Espuma acustica</t>
  </si>
  <si>
    <t>03332/2020</t>
  </si>
  <si>
    <t>PLACA ESPUMA, MATERIAL:ESPUMA, COMPRIMENTO:500 MM, LARGURA:500 MM, ESPESSURA:3 CM, APLICAÇÃO:ISOLAÇÃO ACÚSTICA</t>
  </si>
  <si>
    <t>00052/2020</t>
  </si>
  <si>
    <t>PLACA ESPUMA, MATERIAL:ESPUMA DE MELAMINA, COMPRIMENTO:625 MM, LARGURA:625 MM, ESPESSURA:35 MM, DENSIDADE:11 KG/M3, APLICAÇÃO:ISOLAÇÃO ACÚSTICA, COR:CINZA</t>
  </si>
  <si>
    <t>00013/2020</t>
  </si>
  <si>
    <t>PLACA ESPUMA, MATERIAL:ESPUMA DE MELAMINA, COMPRIMENTO:625 MM, LARGURA:625 MM, ESPESSURA:35 MM, DENSIDADE:11 KG/M3, APLICAÇÃO:ISOLAÇÃO ACÚSTICA, COR:VERMELHA</t>
  </si>
  <si>
    <t>00036/2019</t>
  </si>
  <si>
    <t>00049</t>
  </si>
  <si>
    <t>PLACA ESPUMA, MATERIAL:ESPUMA, COMPRIMENTO:625 MM, LARGURA:625 MM, ESPESSURA:50 MM, APLICAÇÃO:ISOLAÇÃO ACÚSTICA, CARACTERÍSTICAS ADICIONAIS:PERFILADO, SEMI-RÍGIDA, ANTI-CHAMA</t>
  </si>
  <si>
    <t>20</t>
  </si>
  <si>
    <t>JEAN ALEXANDRE WENDLER DE MORAIS</t>
  </si>
  <si>
    <t>INST.FED.DE EDUC.,CIENC.E TEC. DE SÃO PAULO</t>
  </si>
  <si>
    <t>158332 - INST.FED.DE ED., CIENC.E TEC DE S. PAULO</t>
  </si>
  <si>
    <t>15/07/2020</t>
  </si>
  <si>
    <t>92</t>
  </si>
  <si>
    <t>DOUGLAS CEZAR BENETTI &amp; CIA LTDA</t>
  </si>
  <si>
    <t>160378 - 16º ESQUADRAO DE CAVALARIA MECANIZADO/PR</t>
  </si>
  <si>
    <t>23/04/2020</t>
  </si>
  <si>
    <t>55</t>
  </si>
  <si>
    <t>RCO SOLUCOES EM ENGENHARIA LTDA</t>
  </si>
  <si>
    <t>MINISTERIO PUBLICO DA UNIAO</t>
  </si>
  <si>
    <t>200009 - MINISTERIO PUBLICO DO DF E TERRITORIOS</t>
  </si>
  <si>
    <t>31/03/2020</t>
  </si>
  <si>
    <t>10</t>
  </si>
  <si>
    <t>500</t>
  </si>
  <si>
    <t>JVB DISTRIBUIDORA , COMERCIO &amp; SERVICOS EIRELI</t>
  </si>
  <si>
    <t>160155 - 2 BATALHAO DE FRONTEIRA</t>
  </si>
  <si>
    <t>03/08/2020</t>
  </si>
  <si>
    <r>
      <t xml:space="preserve">Valor Unitário </t>
    </r>
    <r>
      <rPr>
        <b/>
        <sz val="11"/>
        <color theme="1"/>
        <rFont val="Calibri"/>
        <family val="2"/>
        <scheme val="minor"/>
      </rPr>
      <t>convertido em m²</t>
    </r>
  </si>
  <si>
    <t>Valor Unitário</t>
  </si>
  <si>
    <t xml:space="preserve">Valor unitario medio, por m² </t>
  </si>
  <si>
    <t>Mediana, por m²</t>
  </si>
  <si>
    <t>Menor valor, por m²</t>
  </si>
  <si>
    <t>00018/2020</t>
  </si>
  <si>
    <t>00159</t>
  </si>
  <si>
    <t>SILENCIADOR DE ESCAPE, MATERIAL CORPO:BRONZE, ROSCA FIXAÇÃO EXTERNA:3/8"</t>
  </si>
  <si>
    <t>00030/2020</t>
  </si>
  <si>
    <t>30</t>
  </si>
  <si>
    <t>MARCOS P DOS SANTOS COMERCIO LTDA</t>
  </si>
  <si>
    <t>ESTADO DO PARA</t>
  </si>
  <si>
    <t>980639 - PREF.MUN.DE BRASIL NOVO</t>
  </si>
  <si>
    <t>24/06/2020</t>
  </si>
  <si>
    <t>PROENCA CARVALHO &amp; CIA LTDA</t>
  </si>
  <si>
    <t>160377 - 8 ESQUADRAO DE CAVALARIA MECANIZADO/RS</t>
  </si>
  <si>
    <t>29/06/2020</t>
  </si>
  <si>
    <t>00176/2019</t>
  </si>
  <si>
    <t>00327</t>
  </si>
  <si>
    <t>MANGUEIRA ALTA PRESSÃO, MATERIAL:BORRACHA, APLICAÇÃO:AR COMPRIMIDO, CARACTERÍSTICAS ADICIONAIS:PARA TRABALHAR APROXIMADAMENTE 280 LIBRAS., DIÂMETRO INTERNO:5/16 POL, TIPO:TRAÇADO COM TRAMA ALGODÃO.</t>
  </si>
  <si>
    <t>00028/2020</t>
  </si>
  <si>
    <t>MANGUEIRA ALTA PRESSÃO, MATERIAL:BORRACHA, APLICAÇÃO:AR COMPRIMIDO, CARACTERÍSTICAS ADICIONAIS:REFORÇADA COM PRESSÃO DE TRABALHO 150 PSI, DIÂMETRO INTERNO:1/2 POL</t>
  </si>
  <si>
    <t>00056/2020</t>
  </si>
  <si>
    <t>MANGUEIRA ALTA PRESSÃO, MATERIAL:POLIURETANO, COMPRIMENTO:1 M, APLICAÇÃO:AR COMPRIMIDO, CARACTERÍSTICAS ADICIONAIS:PRESSÃO MÁXIMA TRABALHO 10 BAR E TEMPERATURA -35 A, DIÂMETRO EXTERNO:6 MM</t>
  </si>
  <si>
    <t>00025/2020</t>
  </si>
  <si>
    <t>PEÇA/COMPONENTE COMPRESSOR, TIPO:MANGUEIRA, APLICAÇÃO:COMPRESSOR DE AR</t>
  </si>
  <si>
    <t>00086/2020</t>
  </si>
  <si>
    <t>00079</t>
  </si>
  <si>
    <t>00675/2020</t>
  </si>
  <si>
    <t>MANGUEIRA ALTA PRESSÃO, MATERIAL:BORRACHA TRANSPARENTE, COMPRIMENTO:2 M, APLICAÇÃO:AR COMPRIMIDO, CARACTERÍSTICAS ADICIONAIS:PARA TRABALHAR COM APROXIMADAMENTE 280 LIBRAS DE, REFERÊNCIA:TP, DIÂMETRO INTERNO:3/8 POL, TIPO:TRANÇADO</t>
  </si>
  <si>
    <t>00018</t>
  </si>
  <si>
    <t>MANGUEIRA ALTA PRESSÃO</t>
  </si>
  <si>
    <t>830</t>
  </si>
  <si>
    <t>BOCA RICA MILITARY SUPPLIES LTDA</t>
  </si>
  <si>
    <t>120195 - CENTRO DE AQUISIÇÕES ESPECIFICAS</t>
  </si>
  <si>
    <t>10/02/2020</t>
  </si>
  <si>
    <t>110</t>
  </si>
  <si>
    <t>RODRIGO ALBUQUERQUE ZIN</t>
  </si>
  <si>
    <t>160152 - MEX-11.REGIMENTO DE CAVALARIA MECANIZADO/MS</t>
  </si>
  <si>
    <t>30/03/2020</t>
  </si>
  <si>
    <t>100</t>
  </si>
  <si>
    <t>VENTRALIS TECNICA COMERCIAL EIRELI</t>
  </si>
  <si>
    <t>EVALDO LUIS MARSON &amp; CIA LTDA</t>
  </si>
  <si>
    <t>ESTADO DE MINAS GERAIS</t>
  </si>
  <si>
    <t>984697 - PREFEITURA MUNICIPAL DE JACUTINGA</t>
  </si>
  <si>
    <t>19/06/2020</t>
  </si>
  <si>
    <t>CIRURGICA SAO FELIPE PRODUTOS PARA SAUDE EIRELI</t>
  </si>
  <si>
    <t>04/05/2020</t>
  </si>
  <si>
    <t>8</t>
  </si>
  <si>
    <t>300</t>
  </si>
  <si>
    <t>MASTER COMERCIO E SERVICOS EIRELI</t>
  </si>
  <si>
    <t>ESTADO DO CEARA</t>
  </si>
  <si>
    <t>943001 - GOVERNO DO ESTADO DO CEARA</t>
  </si>
  <si>
    <t>00004/2020</t>
  </si>
  <si>
    <t>PEÇA/COMPONENTE COMPRESSOR, TIPO:FILTRO AR, APLICAÇÃO:COMPRESSOR SCHULZ</t>
  </si>
  <si>
    <t>KLM COMERCIO SERVICOS E MANUTENCAO - EIRELI</t>
  </si>
  <si>
    <t>160285 - ARSENAL DE GUERRA DO RIO/RJ</t>
  </si>
  <si>
    <t>16/07/2020</t>
  </si>
  <si>
    <t>Ar comprimido Brasil</t>
  </si>
  <si>
    <t>00036</t>
  </si>
  <si>
    <t>INSPECAO DE SEGURANCA</t>
  </si>
  <si>
    <t>INSPEÇÃO DE SEGURANÇA COM REALIZAÇÃO DE EXAME EXTERNO - ELABORAÇÃO DE RELATÓRI O DE INSPEÇÃO DO EQUIPAMENTO ELABORAÇÃO DE PARECER CONCLUSIVO,
POR PROFISSIONAL HABILITADO, ATESTANDO A QUALIDADE DE TRABALHO DO EQUIPAMENTO.</t>
  </si>
  <si>
    <t>153163 - MEC -
UNIV. FED. DE
SANTA CATARINA
- SC</t>
  </si>
  <si>
    <t>00080/2020</t>
  </si>
  <si>
    <t>INSPEÇÃO DE SEGURANÇA</t>
  </si>
  <si>
    <t>ORGUEL INDUSTRIA E LOCACAO DE EQUIPAMENTOS S/A</t>
  </si>
  <si>
    <t>791010 - CENTRO DA INTENDENCIA DA MARINHA NITEROI</t>
  </si>
  <si>
    <t>Serviços de inspeçao de segurança (sem indicaçao de inspeçao/calibraçao em manometros e valvulas de segurança)</t>
  </si>
  <si>
    <t>Serviços de inspeçao/calibraçao em manometros</t>
  </si>
  <si>
    <t>Serviços de inspeçao/calibraçao em valvulas de segurança</t>
  </si>
  <si>
    <t>Serviços de inspeçao de segurança, incluindo inspeçao/calibraçao em manometro e valvula de segurança</t>
  </si>
  <si>
    <t>PULMÃO DO COMPRESSOR
SRP4040: - MODELO:
R-1000; - SÉRIE: VERTICAL; - TAG: 9 5.768; - FABRICANTE: ABERKO; - V: 1,0M³; - TEMP. PROJ.: 150ºC; - FLUIDO: A R COMPRIMIDO; - DATA FABRICAÇÃO: 08/95; - MATERIAL: A-285-C; - ESP.: 8MM; - P. TRABALHO: 10,5KGF/CM²; - P. TESTE: 15,8KGF/ CM²; - GRUPO POTENCIAL DE RISCO: 4; - CLASSE: C; - CATEGORIA: IV. - ASME VIII DIV.1 VASOS DE PRE SSÃO; - ASME V ENSAIO NÃO DESTRUTIVO; - ABNT - NBR 15417 ED. 2007</t>
  </si>
  <si>
    <t>MEGASTEAM INSTRUMENTACAO &amp; MECANICA LTDA</t>
  </si>
  <si>
    <t>168004 - INDUSTRIA
DE MATERIAL BELICO
DO BRASIL/FPV/</t>
  </si>
  <si>
    <t>00015</t>
  </si>
  <si>
    <t>SERVIÇO DE CALIBRAÇÃO DE MANÔMETRO ANALÓGICO.</t>
  </si>
  <si>
    <t>00017/2020</t>
  </si>
  <si>
    <t>DALLA COSTA
ENGENHARIA
INDUSTRIAL LTDA</t>
  </si>
  <si>
    <t>ENSAIO RBLE EM VÁLVULA DE SEGURANÇA E ALÍVIO DE 1.1/4 ATÉ 2</t>
  </si>
  <si>
    <t>00014</t>
  </si>
  <si>
    <t>SERVIÇO DE ENSAIO E CALIBRAÇÃO EM VÁLVULA DE SEGURANÇA DE Ø 3/4 .</t>
  </si>
  <si>
    <t>00006</t>
  </si>
  <si>
    <t>Recarga de gas refrigerante para secador</t>
  </si>
  <si>
    <t>GÁS REFRIGERANTE</t>
  </si>
  <si>
    <t>00024/2020</t>
  </si>
  <si>
    <t>GÁS REFRIGERAÇÃO</t>
  </si>
  <si>
    <t>GÁS REFRIGERAÇÃO, TIPO 404A, APLICAÇÃO CÂMARA DE CONGELAMENTO-18°C</t>
  </si>
  <si>
    <t>EMERGE
COMERCIO E
SERVICOS LTDA</t>
  </si>
  <si>
    <t>791010 - CENTRO DE
INTENDENCIA DA
MARINHA NITEROI</t>
  </si>
  <si>
    <t>GÁS REFRIGERAÇÃO, TIPO 134A, APLICAÇÃO CÂMARA DE CONGELAMENTO-18°C</t>
  </si>
  <si>
    <t>ELETROFRIGOR
PECAS LTDA</t>
  </si>
  <si>
    <t>00022/2020</t>
  </si>
  <si>
    <t>GÁS REFRIGERANTE, TIPO R 134 A, APLICAÇÃO SISTEMA AR
CONDICIONADO DE VEÍCULO, APRESENTAÇÃO CILINDRO</t>
  </si>
  <si>
    <t>01611/2020</t>
  </si>
  <si>
    <t>CILINDRO 11,3G KG</t>
  </si>
  <si>
    <t>UNIFRIO DO RIO
COMERCIO DE
REFRIGERACAO
EIRELI</t>
  </si>
  <si>
    <t>791610 - COMANDO DO
PRIMEIRO ESQUADRAO
DE ESCOLTA/MA</t>
  </si>
  <si>
    <t>00013</t>
  </si>
  <si>
    <t>GÁS REFRIGERAÇÃO, ELEMENTO BÁSICO SUVA, TIPO 410A,
APLICAÇÃO SISTEMA REFRIGERAÇÃO INDUSTRIAL/ COMERCIAL</t>
  </si>
  <si>
    <t>C M DOS S
CAMELLO
COMERCIO
EQUIPAMENTOS
ELETRONICOS</t>
  </si>
  <si>
    <t>155125 - HOSPITAL
UNIVERSITÁRIO DE
SANTA MARIA</t>
  </si>
  <si>
    <t>00005/2020</t>
  </si>
  <si>
    <t>CILINDRO</t>
  </si>
  <si>
    <t>SODRE
REFRIGERACAO
LTDA</t>
  </si>
  <si>
    <t>767100 - SERVICO DE
ASSISTENCIA SOCIAL
DA MARINHA - RJ</t>
  </si>
  <si>
    <t>00054/2020</t>
  </si>
  <si>
    <t>GÁS REFRIGERANTE R-407C, BOTIJA COM 11,3KG. MARCA EOS</t>
  </si>
  <si>
    <t>BOTIJA DE GÁS REFRIGERANTE R-410 DAC. 11,35 KG.</t>
  </si>
  <si>
    <t>PREVEINFO
INFORMATICA E
REFRIGERACAO
LTDA</t>
  </si>
  <si>
    <t>791500 - COMANDO DA
FORCA DE
SUBMARINOS</t>
  </si>
  <si>
    <t>01/12/2020 as 15:20</t>
  </si>
  <si>
    <t>ELEMENTO FILTRO - CÓDIGO: 007.0184-0/AT DEMAIS
ESPECIFICAÇÕES CONSTANTES DO E DITAL E SEUS ANEXOS</t>
  </si>
  <si>
    <t>https://www.meucompressor.com.br/filtro-separador-aroleo-para-compressor-rotativo-de-parafuso-schulz-0070413-0at?utm_source=Site&amp;utm_medium=GoogleMerchant&amp;utm_campaign=GoogleMerchant</t>
  </si>
  <si>
    <t>https://www.bulloleo.com.br/lb7192-filtro-hidraulico-mann-filter/p</t>
  </si>
  <si>
    <t>01/12/2020 as 15:30</t>
  </si>
  <si>
    <t>00057/2019</t>
  </si>
  <si>
    <t>00046</t>
  </si>
  <si>
    <t>PEÇA/COMPONENTE COMPRESSOR, TIPO SEPARADOR DE AR E ÓLEO, MODELO DALTECH DK 300 , APLICAÇÃO COMPRESSOR DE AR</t>
  </si>
  <si>
    <t>SÃO BENEDITO MATERIAIS PARA CONSTRUÇAO LTDA</t>
  </si>
  <si>
    <t>UNIVERSIDADE FEDERAL DO TRIANGULO MINEIRO</t>
  </si>
  <si>
    <t>153035 - UNIVERSIDADE FEDERAL DO TRIANGULO MINEIRO</t>
  </si>
  <si>
    <t>FILTRO ÓLEO LUBRIFICANTE, USO: SEPARADOR DE ÁGUA, APLICAÇÃO III:VEICULO MERCEDES-BENZ,SPRINTER 313, DIESEL ANO 2010</t>
  </si>
  <si>
    <t>FILTRO ÓLEO LUBRIFICANTE, USO: SEPARADOR DE ÁGUA, APLICAÇÃO III:VEICULO MERCEDES-BENZ,SPRINTER 313, DIESEL ANO 201 0</t>
  </si>
  <si>
    <t>PEÇA/COMPONENTE COMPRESSOR, TIPO:FILTRO AR, APLICAÇÃO:COMPRESSOR 75 LBF</t>
  </si>
  <si>
    <t>PEÇA/COMPONENTE COMPRESSOR, TIPO FILTRO AR, APLICAÇÃO COMPRESSOR 75 LBF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</si>
</sst>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" fontId="0" fillId="0" borderId="0" xfId="1" applyNumberFormat="1" applyFont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49" fontId="0" fillId="4" borderId="0" xfId="0" applyNumberFormat="1" applyFill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44" fontId="2" fillId="3" borderId="0" xfId="0" applyNumberFormat="1" applyFont="1" applyFill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4" fontId="0" fillId="0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4" fontId="4" fillId="0" borderId="0" xfId="0" applyNumberFormat="1" applyFont="1" applyAlignment="1">
      <alignment horizontal="center" vertical="center" wrapText="1"/>
    </xf>
    <xf numFmtId="0" fontId="3" fillId="0" borderId="0" xfId="2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2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/>
    <xf numFmtId="0" fontId="0" fillId="4" borderId="0" xfId="0" applyFill="1" applyAlignment="1">
      <alignment horizontal="center" vertical="center" wrapText="1"/>
    </xf>
    <xf numFmtId="0" fontId="3" fillId="0" borderId="0" xfId="2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ulloleo.com.br/lb7192-filtro-hidraulico-mann-filter/p" TargetMode="External"/><Relationship Id="rId2" Type="http://schemas.openxmlformats.org/officeDocument/2006/relationships/hyperlink" Target="https://www.meucompressor.com.br/filtro-separador-aroleo-para-compressor-rotativo-de-parafuso-schulz-0070413-0at?utm_source=Site&amp;utm_medium=GoogleMerchant&amp;utm_campaign=GoogleMerchant" TargetMode="External"/><Relationship Id="rId1" Type="http://schemas.openxmlformats.org/officeDocument/2006/relationships/hyperlink" Target="https://www.arcomprimido.ind.br/filtro-separador-de-ar-e-oleo-48287000-para-fini-rotar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4"/>
  <sheetViews>
    <sheetView tabSelected="1" topLeftCell="A28" zoomScale="90" zoomScaleNormal="90" workbookViewId="0">
      <selection activeCell="I39" sqref="I39"/>
    </sheetView>
  </sheetViews>
  <sheetFormatPr defaultRowHeight="15" x14ac:dyDescent="0.25"/>
  <cols>
    <col min="1" max="1" width="12.140625" style="1" customWidth="1"/>
    <col min="2" max="2" width="8" style="2" customWidth="1"/>
    <col min="3" max="3" width="11.28515625" style="1" customWidth="1"/>
    <col min="4" max="4" width="9.85546875" style="1" customWidth="1"/>
    <col min="5" max="5" width="19.28515625" style="1" customWidth="1"/>
    <col min="6" max="6" width="54.140625" style="1" customWidth="1"/>
    <col min="7" max="7" width="13.28515625" style="1" customWidth="1"/>
    <col min="8" max="8" width="11.28515625" style="1" customWidth="1"/>
    <col min="9" max="9" width="12.5703125" style="1" customWidth="1"/>
    <col min="10" max="10" width="17.140625" style="1" customWidth="1"/>
    <col min="11" max="11" width="12" style="1" customWidth="1"/>
    <col min="12" max="12" width="19.140625" style="1" customWidth="1"/>
    <col min="13" max="13" width="15.42578125" style="1" customWidth="1"/>
  </cols>
  <sheetData>
    <row r="1" spans="1:13" ht="14.25" customHeight="1" x14ac:dyDescent="0.25">
      <c r="A1" s="28" t="s">
        <v>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45" x14ac:dyDescent="0.25">
      <c r="A2" s="6" t="s">
        <v>9</v>
      </c>
      <c r="B2" s="7" t="s">
        <v>10</v>
      </c>
      <c r="C2" s="6" t="s">
        <v>11</v>
      </c>
      <c r="D2" s="6" t="s">
        <v>12</v>
      </c>
      <c r="E2" s="6" t="s">
        <v>13</v>
      </c>
      <c r="F2" s="6" t="s">
        <v>14</v>
      </c>
      <c r="G2" s="6" t="s">
        <v>15</v>
      </c>
      <c r="H2" s="6" t="s">
        <v>16</v>
      </c>
      <c r="I2" s="6" t="s">
        <v>17</v>
      </c>
      <c r="J2" s="6" t="s">
        <v>18</v>
      </c>
      <c r="K2" s="6" t="s">
        <v>19</v>
      </c>
      <c r="L2" s="6" t="s">
        <v>20</v>
      </c>
      <c r="M2" s="6" t="s">
        <v>21</v>
      </c>
    </row>
    <row r="3" spans="1:13" ht="45" x14ac:dyDescent="0.25">
      <c r="A3" s="1" t="s">
        <v>22</v>
      </c>
      <c r="B3" s="2" t="s">
        <v>23</v>
      </c>
      <c r="C3" s="1" t="s">
        <v>3</v>
      </c>
      <c r="D3" s="1">
        <v>38156</v>
      </c>
      <c r="E3" s="1" t="s">
        <v>8</v>
      </c>
      <c r="F3" s="1" t="s">
        <v>24</v>
      </c>
      <c r="G3" s="1" t="s">
        <v>5</v>
      </c>
      <c r="H3" s="3">
        <v>8</v>
      </c>
      <c r="I3" s="4">
        <v>625</v>
      </c>
      <c r="J3" s="1" t="s">
        <v>25</v>
      </c>
      <c r="K3" s="1" t="s">
        <v>26</v>
      </c>
      <c r="L3" s="1" t="s">
        <v>27</v>
      </c>
      <c r="M3" s="5">
        <v>43984</v>
      </c>
    </row>
    <row r="4" spans="1:13" ht="75" x14ac:dyDescent="0.25">
      <c r="A4" s="1" t="s">
        <v>28</v>
      </c>
      <c r="B4" s="2" t="s">
        <v>23</v>
      </c>
      <c r="C4" s="1" t="s">
        <v>3</v>
      </c>
      <c r="D4" s="1">
        <v>38156</v>
      </c>
      <c r="E4" s="1" t="s">
        <v>8</v>
      </c>
      <c r="F4" s="1" t="s">
        <v>29</v>
      </c>
      <c r="G4" s="1" t="s">
        <v>5</v>
      </c>
      <c r="H4" s="1">
        <v>4</v>
      </c>
      <c r="I4" s="4">
        <v>429.2</v>
      </c>
      <c r="J4" s="1" t="s">
        <v>30</v>
      </c>
      <c r="K4" s="1" t="s">
        <v>31</v>
      </c>
      <c r="L4" s="1" t="s">
        <v>32</v>
      </c>
      <c r="M4" s="5">
        <v>43859</v>
      </c>
    </row>
    <row r="5" spans="1:13" ht="75" x14ac:dyDescent="0.25">
      <c r="A5" s="1" t="s">
        <v>33</v>
      </c>
      <c r="B5" s="2" t="s">
        <v>34</v>
      </c>
      <c r="C5" s="1" t="s">
        <v>3</v>
      </c>
      <c r="D5" s="1">
        <v>38156</v>
      </c>
      <c r="E5" s="1" t="s">
        <v>8</v>
      </c>
      <c r="F5" s="1" t="s">
        <v>35</v>
      </c>
      <c r="G5" s="1" t="s">
        <v>5</v>
      </c>
      <c r="H5" s="1">
        <v>4</v>
      </c>
      <c r="I5" s="4">
        <v>429.2</v>
      </c>
      <c r="J5" s="1" t="s">
        <v>30</v>
      </c>
      <c r="K5" s="1" t="s">
        <v>31</v>
      </c>
      <c r="L5" s="1" t="s">
        <v>32</v>
      </c>
      <c r="M5" s="5">
        <v>43825</v>
      </c>
    </row>
    <row r="6" spans="1:13" ht="75" x14ac:dyDescent="0.25">
      <c r="A6" s="1" t="s">
        <v>28</v>
      </c>
      <c r="B6" s="2" t="s">
        <v>34</v>
      </c>
      <c r="C6" s="1" t="s">
        <v>3</v>
      </c>
      <c r="D6" s="1">
        <v>38156</v>
      </c>
      <c r="E6" s="1" t="s">
        <v>8</v>
      </c>
      <c r="F6" s="1" t="s">
        <v>36</v>
      </c>
      <c r="G6" s="1" t="s">
        <v>5</v>
      </c>
      <c r="H6" s="1">
        <v>5</v>
      </c>
      <c r="I6" s="4">
        <v>565.27</v>
      </c>
      <c r="J6" s="1" t="s">
        <v>30</v>
      </c>
      <c r="K6" s="1" t="s">
        <v>31</v>
      </c>
      <c r="L6" s="1" t="s">
        <v>32</v>
      </c>
      <c r="M6" s="5">
        <v>43859</v>
      </c>
    </row>
    <row r="7" spans="1:13" ht="75" x14ac:dyDescent="0.25">
      <c r="A7" s="1" t="s">
        <v>28</v>
      </c>
      <c r="B7" s="2" t="s">
        <v>37</v>
      </c>
      <c r="C7" s="1" t="s">
        <v>3</v>
      </c>
      <c r="D7" s="1">
        <v>38156</v>
      </c>
      <c r="E7" s="1" t="s">
        <v>8</v>
      </c>
      <c r="F7" s="1" t="s">
        <v>38</v>
      </c>
      <c r="G7" s="1" t="s">
        <v>5</v>
      </c>
      <c r="H7" s="1">
        <v>4</v>
      </c>
      <c r="I7" s="4">
        <v>565.27</v>
      </c>
      <c r="J7" s="1" t="s">
        <v>30</v>
      </c>
      <c r="K7" s="1" t="s">
        <v>31</v>
      </c>
      <c r="L7" s="1" t="s">
        <v>32</v>
      </c>
      <c r="M7" s="5">
        <v>43859</v>
      </c>
    </row>
    <row r="8" spans="1:13" ht="75" x14ac:dyDescent="0.25">
      <c r="A8" s="1" t="s">
        <v>33</v>
      </c>
      <c r="B8" s="2" t="s">
        <v>37</v>
      </c>
      <c r="C8" s="1" t="s">
        <v>3</v>
      </c>
      <c r="D8" s="1">
        <v>38156</v>
      </c>
      <c r="E8" s="1" t="s">
        <v>8</v>
      </c>
      <c r="F8" s="1" t="s">
        <v>39</v>
      </c>
      <c r="G8" s="1" t="s">
        <v>5</v>
      </c>
      <c r="H8" s="1">
        <v>5</v>
      </c>
      <c r="I8" s="4">
        <v>565.27</v>
      </c>
      <c r="J8" s="1" t="s">
        <v>30</v>
      </c>
      <c r="K8" s="1" t="s">
        <v>31</v>
      </c>
      <c r="L8" s="1" t="s">
        <v>32</v>
      </c>
      <c r="M8" s="5">
        <v>43825</v>
      </c>
    </row>
    <row r="9" spans="1:13" ht="75" x14ac:dyDescent="0.25">
      <c r="A9" s="1" t="s">
        <v>33</v>
      </c>
      <c r="B9" s="2" t="s">
        <v>23</v>
      </c>
      <c r="C9" s="1" t="s">
        <v>3</v>
      </c>
      <c r="D9" s="1">
        <v>38156</v>
      </c>
      <c r="E9" s="1" t="s">
        <v>8</v>
      </c>
      <c r="F9" s="1" t="s">
        <v>40</v>
      </c>
      <c r="G9" s="1" t="s">
        <v>5</v>
      </c>
      <c r="H9" s="1">
        <v>4</v>
      </c>
      <c r="I9" s="4">
        <v>565.27</v>
      </c>
      <c r="J9" s="1" t="s">
        <v>30</v>
      </c>
      <c r="K9" s="1" t="s">
        <v>31</v>
      </c>
      <c r="L9" s="1" t="s">
        <v>32</v>
      </c>
      <c r="M9" s="5">
        <v>43825</v>
      </c>
    </row>
    <row r="10" spans="1:13" ht="90" x14ac:dyDescent="0.25">
      <c r="A10" s="1" t="s">
        <v>41</v>
      </c>
      <c r="B10" s="2" t="s">
        <v>42</v>
      </c>
      <c r="C10" s="1" t="s">
        <v>3</v>
      </c>
      <c r="D10" s="1">
        <v>38156</v>
      </c>
      <c r="E10" s="1" t="s">
        <v>8</v>
      </c>
      <c r="F10" s="1" t="s">
        <v>43</v>
      </c>
      <c r="G10" s="1" t="s">
        <v>5</v>
      </c>
      <c r="H10" s="1">
        <v>2</v>
      </c>
      <c r="I10" s="4">
        <v>557</v>
      </c>
      <c r="J10" s="1" t="s">
        <v>44</v>
      </c>
      <c r="K10" s="5" t="s">
        <v>6</v>
      </c>
      <c r="L10" s="1" t="s">
        <v>45</v>
      </c>
      <c r="M10" s="5">
        <v>44006</v>
      </c>
    </row>
    <row r="11" spans="1:13" ht="90" x14ac:dyDescent="0.25">
      <c r="A11" s="1" t="s">
        <v>41</v>
      </c>
      <c r="B11" s="2" t="s">
        <v>46</v>
      </c>
      <c r="C11" s="1" t="s">
        <v>3</v>
      </c>
      <c r="D11" s="1">
        <v>38156</v>
      </c>
      <c r="E11" s="1" t="s">
        <v>8</v>
      </c>
      <c r="F11" s="1" t="s">
        <v>43</v>
      </c>
      <c r="G11" s="1" t="s">
        <v>5</v>
      </c>
      <c r="H11" s="1">
        <v>2</v>
      </c>
      <c r="I11" s="4">
        <v>607</v>
      </c>
      <c r="J11" s="1" t="s">
        <v>44</v>
      </c>
      <c r="K11" s="5" t="s">
        <v>6</v>
      </c>
      <c r="L11" s="1" t="s">
        <v>45</v>
      </c>
      <c r="M11" s="5">
        <v>44006</v>
      </c>
    </row>
    <row r="12" spans="1:13" ht="90" x14ac:dyDescent="0.25">
      <c r="A12" s="1" t="s">
        <v>41</v>
      </c>
      <c r="B12" s="2" t="s">
        <v>47</v>
      </c>
      <c r="C12" s="1" t="s">
        <v>3</v>
      </c>
      <c r="D12" s="1">
        <v>38156</v>
      </c>
      <c r="E12" s="1" t="s">
        <v>8</v>
      </c>
      <c r="F12" s="1" t="s">
        <v>43</v>
      </c>
      <c r="G12" s="1" t="s">
        <v>5</v>
      </c>
      <c r="H12" s="1">
        <v>1</v>
      </c>
      <c r="I12" s="4">
        <v>836</v>
      </c>
      <c r="J12" s="1" t="s">
        <v>44</v>
      </c>
      <c r="K12" s="5" t="s">
        <v>6</v>
      </c>
      <c r="L12" s="1" t="s">
        <v>45</v>
      </c>
      <c r="M12" s="5">
        <v>44006</v>
      </c>
    </row>
    <row r="13" spans="1:13" x14ac:dyDescent="0.25">
      <c r="A13" s="27" t="s">
        <v>48</v>
      </c>
      <c r="B13" s="27"/>
      <c r="C13" s="27"/>
      <c r="D13" s="27"/>
      <c r="E13" s="27"/>
      <c r="F13" s="27"/>
      <c r="G13" s="27"/>
      <c r="H13" s="27"/>
      <c r="I13" s="9">
        <f>AVERAGE(I3:I12)</f>
        <v>574.44799999999998</v>
      </c>
    </row>
    <row r="14" spans="1:13" x14ac:dyDescent="0.25">
      <c r="A14" s="27" t="s">
        <v>49</v>
      </c>
      <c r="B14" s="27"/>
      <c r="C14" s="27"/>
      <c r="D14" s="27"/>
      <c r="E14" s="27"/>
      <c r="F14" s="27"/>
      <c r="G14" s="27"/>
      <c r="H14" s="27"/>
      <c r="I14" s="9">
        <f>MEDIAN(I3:I12)</f>
        <v>565.27</v>
      </c>
    </row>
    <row r="15" spans="1:13" x14ac:dyDescent="0.25">
      <c r="A15" s="27" t="s">
        <v>50</v>
      </c>
      <c r="B15" s="27"/>
      <c r="C15" s="27"/>
      <c r="D15" s="27"/>
      <c r="E15" s="27"/>
      <c r="F15" s="27"/>
      <c r="G15" s="27"/>
      <c r="H15" s="27"/>
      <c r="I15" s="9">
        <f>SMALL(I3:I12,1)</f>
        <v>429.2</v>
      </c>
    </row>
    <row r="16" spans="1:13" x14ac:dyDescent="0.25">
      <c r="A16" s="28" t="s">
        <v>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45" x14ac:dyDescent="0.25">
      <c r="A17" s="6" t="s">
        <v>9</v>
      </c>
      <c r="B17" s="7" t="s">
        <v>10</v>
      </c>
      <c r="C17" s="6" t="s">
        <v>11</v>
      </c>
      <c r="D17" s="6" t="s">
        <v>12</v>
      </c>
      <c r="E17" s="6" t="s">
        <v>13</v>
      </c>
      <c r="F17" s="6" t="s">
        <v>14</v>
      </c>
      <c r="G17" s="6" t="s">
        <v>15</v>
      </c>
      <c r="H17" s="6" t="s">
        <v>16</v>
      </c>
      <c r="I17" s="6" t="s">
        <v>17</v>
      </c>
      <c r="J17" s="6" t="s">
        <v>18</v>
      </c>
      <c r="K17" s="6" t="s">
        <v>19</v>
      </c>
      <c r="L17" s="6" t="s">
        <v>20</v>
      </c>
      <c r="M17" s="6" t="s">
        <v>21</v>
      </c>
    </row>
    <row r="18" spans="1:13" ht="90" x14ac:dyDescent="0.25">
      <c r="A18" s="1" t="s">
        <v>56</v>
      </c>
      <c r="B18" s="2" t="s">
        <v>55</v>
      </c>
      <c r="C18" s="1" t="s">
        <v>52</v>
      </c>
      <c r="D18" s="1">
        <v>461654</v>
      </c>
      <c r="E18" s="1" t="s">
        <v>51</v>
      </c>
      <c r="F18" s="1" t="s">
        <v>57</v>
      </c>
      <c r="G18" s="1" t="s">
        <v>53</v>
      </c>
      <c r="H18" s="1">
        <v>5</v>
      </c>
      <c r="I18" s="4">
        <v>52.04</v>
      </c>
      <c r="J18" s="1" t="s">
        <v>58</v>
      </c>
      <c r="K18" s="1" t="s">
        <v>6</v>
      </c>
      <c r="L18" s="1" t="s">
        <v>59</v>
      </c>
      <c r="M18" s="5">
        <v>43889</v>
      </c>
    </row>
    <row r="19" spans="1:13" ht="90" x14ac:dyDescent="0.25">
      <c r="A19" s="1" t="s">
        <v>41</v>
      </c>
      <c r="B19" s="2" t="s">
        <v>60</v>
      </c>
      <c r="C19" s="1" t="s">
        <v>3</v>
      </c>
      <c r="D19" s="1">
        <v>467556</v>
      </c>
      <c r="E19" s="1" t="s">
        <v>51</v>
      </c>
      <c r="F19" s="1" t="s">
        <v>61</v>
      </c>
      <c r="G19" s="1" t="s">
        <v>53</v>
      </c>
      <c r="H19" s="1">
        <v>40</v>
      </c>
      <c r="I19" s="4">
        <v>94</v>
      </c>
      <c r="J19" s="1" t="s">
        <v>44</v>
      </c>
      <c r="K19" s="5" t="s">
        <v>6</v>
      </c>
      <c r="L19" s="1" t="s">
        <v>45</v>
      </c>
      <c r="M19" s="5">
        <v>44006</v>
      </c>
    </row>
    <row r="20" spans="1:13" ht="90" x14ac:dyDescent="0.25">
      <c r="A20" s="1" t="s">
        <v>62</v>
      </c>
      <c r="B20" s="2" t="s">
        <v>63</v>
      </c>
      <c r="C20" s="1" t="s">
        <v>3</v>
      </c>
      <c r="D20" s="1">
        <v>461654</v>
      </c>
      <c r="E20" s="1" t="s">
        <v>51</v>
      </c>
      <c r="F20" s="1" t="s">
        <v>57</v>
      </c>
      <c r="G20" s="1" t="s">
        <v>53</v>
      </c>
      <c r="H20" s="1">
        <v>5</v>
      </c>
      <c r="I20" s="4">
        <v>119.25</v>
      </c>
      <c r="J20" s="1" t="s">
        <v>64</v>
      </c>
      <c r="K20" s="5" t="s">
        <v>65</v>
      </c>
      <c r="L20" s="5" t="s">
        <v>66</v>
      </c>
      <c r="M20" s="5">
        <v>43936</v>
      </c>
    </row>
    <row r="21" spans="1:13" ht="90" x14ac:dyDescent="0.25">
      <c r="A21" s="1" t="s">
        <v>56</v>
      </c>
      <c r="B21" s="2" t="s">
        <v>67</v>
      </c>
      <c r="C21" s="1" t="s">
        <v>52</v>
      </c>
      <c r="D21" s="1">
        <v>461655</v>
      </c>
      <c r="E21" s="1" t="s">
        <v>51</v>
      </c>
      <c r="F21" s="1" t="s">
        <v>68</v>
      </c>
      <c r="G21" s="1" t="s">
        <v>53</v>
      </c>
      <c r="H21" s="1">
        <v>5</v>
      </c>
      <c r="I21" s="4">
        <v>130</v>
      </c>
      <c r="J21" s="1" t="s">
        <v>69</v>
      </c>
      <c r="K21" s="1" t="s">
        <v>6</v>
      </c>
      <c r="L21" s="1" t="s">
        <v>59</v>
      </c>
      <c r="M21" s="5">
        <v>43889</v>
      </c>
    </row>
    <row r="22" spans="1:13" ht="32.25" customHeight="1" x14ac:dyDescent="0.25">
      <c r="A22" s="1" t="s">
        <v>70</v>
      </c>
      <c r="B22" s="2" t="s">
        <v>60</v>
      </c>
      <c r="C22" s="1" t="s">
        <v>52</v>
      </c>
      <c r="D22" s="1">
        <v>461578</v>
      </c>
      <c r="E22" s="1" t="s">
        <v>51</v>
      </c>
      <c r="F22" s="1" t="s">
        <v>71</v>
      </c>
      <c r="G22" s="1" t="s">
        <v>53</v>
      </c>
      <c r="H22" s="1">
        <v>10</v>
      </c>
      <c r="I22" s="4">
        <v>155.9</v>
      </c>
      <c r="J22" s="1" t="s">
        <v>72</v>
      </c>
      <c r="K22" s="1" t="s">
        <v>73</v>
      </c>
      <c r="L22" s="1" t="s">
        <v>74</v>
      </c>
      <c r="M22" s="5">
        <v>43878</v>
      </c>
    </row>
    <row r="23" spans="1:13" x14ac:dyDescent="0.25">
      <c r="A23" s="27" t="s">
        <v>48</v>
      </c>
      <c r="B23" s="27"/>
      <c r="C23" s="27"/>
      <c r="D23" s="27"/>
      <c r="E23" s="27"/>
      <c r="F23" s="27"/>
      <c r="G23" s="27"/>
      <c r="H23" s="27"/>
      <c r="I23" s="9">
        <f>AVERAGE(I18:I22)</f>
        <v>110.23799999999999</v>
      </c>
    </row>
    <row r="24" spans="1:13" x14ac:dyDescent="0.25">
      <c r="A24" s="27" t="s">
        <v>49</v>
      </c>
      <c r="B24" s="27"/>
      <c r="C24" s="27"/>
      <c r="D24" s="27"/>
      <c r="E24" s="27"/>
      <c r="F24" s="27"/>
      <c r="G24" s="27"/>
      <c r="H24" s="27"/>
      <c r="I24" s="9">
        <f>MEDIAN(I18:I22)</f>
        <v>119.25</v>
      </c>
    </row>
    <row r="25" spans="1:13" x14ac:dyDescent="0.25">
      <c r="A25" s="27" t="s">
        <v>50</v>
      </c>
      <c r="B25" s="27"/>
      <c r="C25" s="27"/>
      <c r="D25" s="27"/>
      <c r="E25" s="27"/>
      <c r="F25" s="27"/>
      <c r="G25" s="27"/>
      <c r="H25" s="27"/>
      <c r="I25" s="9">
        <f>SMALL(I18:I22,1)</f>
        <v>52.04</v>
      </c>
    </row>
    <row r="26" spans="1:13" x14ac:dyDescent="0.25">
      <c r="A26" s="28" t="s">
        <v>75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13" ht="45" x14ac:dyDescent="0.25">
      <c r="A27" s="6" t="s">
        <v>9</v>
      </c>
      <c r="B27" s="7" t="s">
        <v>10</v>
      </c>
      <c r="C27" s="6" t="s">
        <v>11</v>
      </c>
      <c r="D27" s="6" t="s">
        <v>12</v>
      </c>
      <c r="E27" s="6" t="s">
        <v>13</v>
      </c>
      <c r="F27" s="6" t="s">
        <v>14</v>
      </c>
      <c r="G27" s="6" t="s">
        <v>15</v>
      </c>
      <c r="H27" s="6" t="s">
        <v>16</v>
      </c>
      <c r="I27" s="6" t="s">
        <v>17</v>
      </c>
      <c r="J27" s="6" t="s">
        <v>18</v>
      </c>
      <c r="K27" s="6" t="s">
        <v>19</v>
      </c>
      <c r="L27" s="6" t="s">
        <v>20</v>
      </c>
      <c r="M27" s="6" t="s">
        <v>21</v>
      </c>
    </row>
    <row r="28" spans="1:13" ht="75" x14ac:dyDescent="0.25">
      <c r="A28" s="1" t="s">
        <v>311</v>
      </c>
      <c r="B28" s="2" t="s">
        <v>312</v>
      </c>
      <c r="C28" s="1" t="s">
        <v>52</v>
      </c>
      <c r="D28" s="1">
        <v>447208</v>
      </c>
      <c r="E28" s="1" t="s">
        <v>76</v>
      </c>
      <c r="F28" s="1" t="s">
        <v>313</v>
      </c>
      <c r="G28" s="1" t="s">
        <v>5</v>
      </c>
      <c r="H28" s="1">
        <v>1</v>
      </c>
      <c r="I28" s="4">
        <v>1085.8800000000001</v>
      </c>
      <c r="J28" s="1" t="s">
        <v>314</v>
      </c>
      <c r="K28" s="1" t="s">
        <v>315</v>
      </c>
      <c r="L28" s="21" t="s">
        <v>316</v>
      </c>
      <c r="M28" s="22">
        <v>44032</v>
      </c>
    </row>
    <row r="29" spans="1:13" s="17" customFormat="1" ht="120" x14ac:dyDescent="0.25">
      <c r="A29" s="18" t="s">
        <v>41</v>
      </c>
      <c r="B29" s="2" t="s">
        <v>37</v>
      </c>
      <c r="C29" s="18" t="s">
        <v>3</v>
      </c>
      <c r="D29" s="18">
        <v>460298</v>
      </c>
      <c r="E29" s="18" t="s">
        <v>317</v>
      </c>
      <c r="F29" s="18" t="s">
        <v>318</v>
      </c>
      <c r="G29" s="18" t="s">
        <v>5</v>
      </c>
      <c r="H29" s="18">
        <v>2</v>
      </c>
      <c r="I29" s="4">
        <v>890</v>
      </c>
      <c r="J29" s="18" t="s">
        <v>44</v>
      </c>
      <c r="K29" s="5" t="s">
        <v>6</v>
      </c>
      <c r="L29" s="18" t="s">
        <v>45</v>
      </c>
      <c r="M29" s="5">
        <v>44006</v>
      </c>
    </row>
    <row r="30" spans="1:13" x14ac:dyDescent="0.25">
      <c r="A30" s="30" t="s">
        <v>77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ht="45" x14ac:dyDescent="0.25">
      <c r="A31" s="30" t="s">
        <v>82</v>
      </c>
      <c r="B31" s="30"/>
      <c r="C31" s="30"/>
      <c r="D31" s="30"/>
      <c r="E31" s="30"/>
      <c r="F31" s="30"/>
      <c r="G31" s="30"/>
      <c r="H31" s="7" t="s">
        <v>79</v>
      </c>
      <c r="I31" s="6" t="s">
        <v>116</v>
      </c>
    </row>
    <row r="32" spans="1:13" s="17" customFormat="1" ht="30" x14ac:dyDescent="0.25">
      <c r="A32" s="23" t="s">
        <v>308</v>
      </c>
      <c r="B32" s="24"/>
      <c r="C32" s="24"/>
      <c r="D32" s="24"/>
      <c r="E32" s="24"/>
      <c r="F32" s="24"/>
      <c r="G32" s="24"/>
      <c r="H32" s="19" t="s">
        <v>306</v>
      </c>
      <c r="I32" s="20">
        <f>560.41+29.89</f>
        <v>590.29999999999995</v>
      </c>
      <c r="J32" s="18"/>
      <c r="K32" s="18"/>
      <c r="L32" s="18"/>
      <c r="M32" s="18"/>
    </row>
    <row r="33" spans="1:13" s="17" customFormat="1" ht="30" x14ac:dyDescent="0.25">
      <c r="A33" s="25" t="s">
        <v>309</v>
      </c>
      <c r="B33" s="26"/>
      <c r="C33" s="26"/>
      <c r="D33" s="26"/>
      <c r="E33" s="26"/>
      <c r="F33" s="26"/>
      <c r="G33" s="26"/>
      <c r="H33" s="19" t="s">
        <v>310</v>
      </c>
      <c r="I33" s="20">
        <f>398.97+25.92</f>
        <v>424.89000000000004</v>
      </c>
      <c r="J33" s="18"/>
      <c r="K33" s="18"/>
      <c r="L33" s="18"/>
      <c r="M33" s="18"/>
    </row>
    <row r="34" spans="1:13" ht="30" x14ac:dyDescent="0.25">
      <c r="A34" s="31" t="s">
        <v>78</v>
      </c>
      <c r="B34" s="32"/>
      <c r="C34" s="32"/>
      <c r="D34" s="32"/>
      <c r="E34" s="32"/>
      <c r="F34" s="32"/>
      <c r="G34" s="32"/>
      <c r="H34" s="1" t="s">
        <v>81</v>
      </c>
      <c r="I34" s="4">
        <f>560+22.6</f>
        <v>582.6</v>
      </c>
    </row>
    <row r="35" spans="1:13" x14ac:dyDescent="0.25">
      <c r="A35" s="30" t="s">
        <v>83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1:13" ht="30" x14ac:dyDescent="0.25">
      <c r="A36" s="30" t="s">
        <v>84</v>
      </c>
      <c r="B36" s="30"/>
      <c r="C36" s="30"/>
      <c r="D36" s="30"/>
      <c r="E36" s="30"/>
      <c r="F36" s="30"/>
      <c r="G36" s="30"/>
      <c r="H36" s="7" t="s">
        <v>85</v>
      </c>
      <c r="I36" s="6" t="s">
        <v>80</v>
      </c>
    </row>
    <row r="37" spans="1:13" x14ac:dyDescent="0.25">
      <c r="A37" s="32" t="s">
        <v>86</v>
      </c>
      <c r="B37" s="32"/>
      <c r="C37" s="32"/>
      <c r="D37" s="32"/>
      <c r="E37" s="32"/>
      <c r="F37" s="32"/>
      <c r="G37" s="32"/>
      <c r="H37" s="5">
        <v>44088</v>
      </c>
      <c r="I37" s="4">
        <v>480</v>
      </c>
    </row>
    <row r="38" spans="1:13" s="17" customFormat="1" x14ac:dyDescent="0.25">
      <c r="A38" s="32" t="s">
        <v>254</v>
      </c>
      <c r="B38" s="32"/>
      <c r="C38" s="32"/>
      <c r="D38" s="32"/>
      <c r="E38" s="32"/>
      <c r="F38" s="32"/>
      <c r="G38" s="32"/>
      <c r="H38" s="5">
        <v>44172</v>
      </c>
      <c r="I38" s="4">
        <v>990</v>
      </c>
      <c r="J38" s="18"/>
      <c r="K38" s="18"/>
      <c r="L38" s="18"/>
      <c r="M38" s="18"/>
    </row>
    <row r="39" spans="1:13" x14ac:dyDescent="0.25">
      <c r="A39" s="27" t="s">
        <v>48</v>
      </c>
      <c r="B39" s="27"/>
      <c r="C39" s="27"/>
      <c r="D39" s="27"/>
      <c r="E39" s="27"/>
      <c r="F39" s="27"/>
      <c r="G39" s="27"/>
      <c r="H39" s="27"/>
      <c r="I39" s="9">
        <f>AVERAGE(I28:I29,I32:I34,I37:I38)</f>
        <v>720.52428571428572</v>
      </c>
    </row>
    <row r="40" spans="1:13" x14ac:dyDescent="0.25">
      <c r="A40" s="27" t="s">
        <v>49</v>
      </c>
      <c r="B40" s="27"/>
      <c r="C40" s="27"/>
      <c r="D40" s="27"/>
      <c r="E40" s="27"/>
      <c r="F40" s="27"/>
      <c r="G40" s="27"/>
      <c r="H40" s="27"/>
      <c r="I40" s="9">
        <f>MEDIAN(I28:I29,I32:I34,I37:I38)</f>
        <v>590.29999999999995</v>
      </c>
    </row>
    <row r="41" spans="1:13" x14ac:dyDescent="0.25">
      <c r="A41" s="27" t="s">
        <v>50</v>
      </c>
      <c r="B41" s="27"/>
      <c r="C41" s="27"/>
      <c r="D41" s="27"/>
      <c r="E41" s="27"/>
      <c r="F41" s="27"/>
      <c r="G41" s="27"/>
      <c r="H41" s="27"/>
      <c r="I41" s="9">
        <f>SMALL(I28:I37,1)</f>
        <v>424.89000000000004</v>
      </c>
    </row>
    <row r="42" spans="1:13" x14ac:dyDescent="0.25">
      <c r="A42" s="28" t="s">
        <v>87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13" ht="45" x14ac:dyDescent="0.25">
      <c r="A43" s="6" t="s">
        <v>9</v>
      </c>
      <c r="B43" s="7" t="s">
        <v>10</v>
      </c>
      <c r="C43" s="6" t="s">
        <v>11</v>
      </c>
      <c r="D43" s="6" t="s">
        <v>12</v>
      </c>
      <c r="E43" s="6" t="s">
        <v>13</v>
      </c>
      <c r="F43" s="6" t="s">
        <v>14</v>
      </c>
      <c r="G43" s="6" t="s">
        <v>15</v>
      </c>
      <c r="H43" s="6" t="s">
        <v>16</v>
      </c>
      <c r="I43" s="6" t="s">
        <v>17</v>
      </c>
      <c r="J43" s="6" t="s">
        <v>18</v>
      </c>
      <c r="K43" s="6" t="s">
        <v>19</v>
      </c>
      <c r="L43" s="6" t="s">
        <v>20</v>
      </c>
      <c r="M43" s="6" t="s">
        <v>21</v>
      </c>
    </row>
    <row r="44" spans="1:13" s="17" customFormat="1" ht="90" x14ac:dyDescent="0.25">
      <c r="A44" s="18" t="s">
        <v>41</v>
      </c>
      <c r="B44" s="2" t="s">
        <v>37</v>
      </c>
      <c r="C44" s="18" t="s">
        <v>3</v>
      </c>
      <c r="D44" s="18">
        <v>468718</v>
      </c>
      <c r="E44" s="18" t="s">
        <v>319</v>
      </c>
      <c r="F44" s="18" t="s">
        <v>320</v>
      </c>
      <c r="G44" s="18" t="s">
        <v>5</v>
      </c>
      <c r="H44" s="18">
        <v>2</v>
      </c>
      <c r="I44" s="4">
        <v>150</v>
      </c>
      <c r="J44" s="18" t="s">
        <v>44</v>
      </c>
      <c r="K44" s="5" t="s">
        <v>6</v>
      </c>
      <c r="L44" s="18" t="s">
        <v>45</v>
      </c>
      <c r="M44" s="5">
        <v>44006</v>
      </c>
    </row>
    <row r="45" spans="1:13" ht="75" x14ac:dyDescent="0.25">
      <c r="A45" s="1" t="s">
        <v>70</v>
      </c>
      <c r="B45" s="2" t="s">
        <v>88</v>
      </c>
      <c r="C45" s="1" t="s">
        <v>52</v>
      </c>
      <c r="D45" s="1">
        <v>131121</v>
      </c>
      <c r="E45" s="1" t="s">
        <v>76</v>
      </c>
      <c r="F45" s="1" t="s">
        <v>307</v>
      </c>
      <c r="G45" s="1" t="s">
        <v>5</v>
      </c>
      <c r="H45" s="1">
        <v>5</v>
      </c>
      <c r="I45" s="4">
        <v>69.8</v>
      </c>
      <c r="J45" s="1" t="s">
        <v>89</v>
      </c>
      <c r="K45" s="1" t="s">
        <v>73</v>
      </c>
      <c r="L45" s="1" t="s">
        <v>74</v>
      </c>
      <c r="M45" s="5">
        <v>43878</v>
      </c>
    </row>
    <row r="46" spans="1:13" ht="75" x14ac:dyDescent="0.25">
      <c r="A46" s="1" t="s">
        <v>90</v>
      </c>
      <c r="B46" s="2" t="s">
        <v>91</v>
      </c>
      <c r="C46" s="1" t="s">
        <v>3</v>
      </c>
      <c r="D46" s="1">
        <v>38156</v>
      </c>
      <c r="E46" s="1" t="s">
        <v>8</v>
      </c>
      <c r="F46" s="1" t="s">
        <v>98</v>
      </c>
      <c r="G46" s="1" t="s">
        <v>5</v>
      </c>
      <c r="H46" s="1">
        <v>3</v>
      </c>
      <c r="I46" s="4">
        <v>160</v>
      </c>
      <c r="J46" s="1" t="s">
        <v>92</v>
      </c>
      <c r="K46" s="1" t="s">
        <v>54</v>
      </c>
      <c r="L46" s="1" t="s">
        <v>93</v>
      </c>
      <c r="M46" s="5">
        <v>43860</v>
      </c>
    </row>
    <row r="47" spans="1:13" ht="90" x14ac:dyDescent="0.25">
      <c r="A47" s="1" t="s">
        <v>2</v>
      </c>
      <c r="B47" s="2" t="s">
        <v>23</v>
      </c>
      <c r="C47" s="1" t="s">
        <v>3</v>
      </c>
      <c r="D47" s="1">
        <v>89320</v>
      </c>
      <c r="E47" s="1" t="s">
        <v>94</v>
      </c>
      <c r="F47" s="1" t="s">
        <v>4</v>
      </c>
      <c r="G47" s="1" t="s">
        <v>5</v>
      </c>
      <c r="H47" s="1">
        <v>6</v>
      </c>
      <c r="I47" s="4">
        <v>166.76</v>
      </c>
      <c r="J47" s="1" t="s">
        <v>95</v>
      </c>
      <c r="K47" s="1" t="s">
        <v>96</v>
      </c>
      <c r="L47" s="1" t="s">
        <v>97</v>
      </c>
      <c r="M47" s="5">
        <v>43977</v>
      </c>
    </row>
    <row r="48" spans="1:13" s="1" customFormat="1" ht="75" x14ac:dyDescent="0.25">
      <c r="A48" s="1" t="s">
        <v>249</v>
      </c>
      <c r="B48" s="1" t="s">
        <v>226</v>
      </c>
      <c r="C48" s="1" t="s">
        <v>52</v>
      </c>
      <c r="D48" s="1">
        <v>440768</v>
      </c>
      <c r="E48" s="1" t="s">
        <v>250</v>
      </c>
      <c r="F48" s="1" t="s">
        <v>250</v>
      </c>
      <c r="G48" s="1" t="s">
        <v>5</v>
      </c>
      <c r="H48" s="1" t="s">
        <v>177</v>
      </c>
      <c r="I48" s="4">
        <v>236</v>
      </c>
      <c r="J48" s="1" t="s">
        <v>251</v>
      </c>
      <c r="K48" s="1" t="s">
        <v>104</v>
      </c>
      <c r="L48" s="1" t="s">
        <v>252</v>
      </c>
      <c r="M48" s="1" t="s">
        <v>253</v>
      </c>
    </row>
    <row r="49" spans="1:13" ht="75" x14ac:dyDescent="0.25">
      <c r="A49" s="1" t="s">
        <v>90</v>
      </c>
      <c r="B49" s="2" t="s">
        <v>46</v>
      </c>
      <c r="C49" s="1" t="s">
        <v>3</v>
      </c>
      <c r="D49" s="1">
        <v>38156</v>
      </c>
      <c r="E49" s="1" t="s">
        <v>8</v>
      </c>
      <c r="F49" s="1" t="s">
        <v>99</v>
      </c>
      <c r="G49" s="1" t="s">
        <v>5</v>
      </c>
      <c r="H49" s="1">
        <v>2</v>
      </c>
      <c r="I49" s="4">
        <v>100</v>
      </c>
      <c r="J49" s="1" t="s">
        <v>92</v>
      </c>
      <c r="K49" s="1" t="s">
        <v>54</v>
      </c>
      <c r="L49" s="1" t="s">
        <v>93</v>
      </c>
      <c r="M49" s="5">
        <v>43860</v>
      </c>
    </row>
    <row r="50" spans="1:13" ht="15" customHeight="1" x14ac:dyDescent="0.25">
      <c r="A50" s="27" t="s">
        <v>48</v>
      </c>
      <c r="B50" s="27"/>
      <c r="C50" s="27"/>
      <c r="D50" s="27"/>
      <c r="E50" s="27"/>
      <c r="F50" s="27"/>
      <c r="G50" s="27"/>
      <c r="H50" s="27"/>
      <c r="I50" s="9">
        <f>AVERAGE(I44:I49)</f>
        <v>147.09333333333333</v>
      </c>
    </row>
    <row r="51" spans="1:13" x14ac:dyDescent="0.25">
      <c r="A51" s="27" t="s">
        <v>49</v>
      </c>
      <c r="B51" s="27"/>
      <c r="C51" s="27"/>
      <c r="D51" s="27"/>
      <c r="E51" s="27"/>
      <c r="F51" s="27"/>
      <c r="G51" s="27"/>
      <c r="H51" s="27"/>
      <c r="I51" s="9">
        <f>MEDIAN(I45:I49)</f>
        <v>160</v>
      </c>
    </row>
    <row r="52" spans="1:13" x14ac:dyDescent="0.25">
      <c r="A52" s="27" t="s">
        <v>50</v>
      </c>
      <c r="B52" s="27"/>
      <c r="C52" s="27"/>
      <c r="D52" s="27"/>
      <c r="E52" s="27"/>
      <c r="F52" s="27"/>
      <c r="G52" s="27"/>
      <c r="H52" s="27"/>
      <c r="I52" s="9">
        <f>SMALL(I45:I49,1)</f>
        <v>69.8</v>
      </c>
    </row>
    <row r="53" spans="1:13" ht="15" customHeight="1" x14ac:dyDescent="0.25">
      <c r="A53" s="28" t="s">
        <v>100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</row>
    <row r="54" spans="1:13" ht="45" x14ac:dyDescent="0.25">
      <c r="A54" s="6" t="s">
        <v>9</v>
      </c>
      <c r="B54" s="7" t="s">
        <v>10</v>
      </c>
      <c r="C54" s="6" t="s">
        <v>11</v>
      </c>
      <c r="D54" s="6" t="s">
        <v>12</v>
      </c>
      <c r="E54" s="6" t="s">
        <v>13</v>
      </c>
      <c r="F54" s="6" t="s">
        <v>14</v>
      </c>
      <c r="G54" s="6" t="s">
        <v>15</v>
      </c>
      <c r="H54" s="6" t="s">
        <v>16</v>
      </c>
      <c r="I54" s="6" t="s">
        <v>17</v>
      </c>
      <c r="J54" s="6" t="s">
        <v>18</v>
      </c>
      <c r="K54" s="6" t="s">
        <v>19</v>
      </c>
      <c r="L54" s="6" t="s">
        <v>20</v>
      </c>
      <c r="M54" s="6" t="s">
        <v>21</v>
      </c>
    </row>
    <row r="55" spans="1:13" s="1" customFormat="1" ht="60" x14ac:dyDescent="0.25">
      <c r="A55" s="1" t="s">
        <v>22</v>
      </c>
      <c r="B55" s="2" t="s">
        <v>23</v>
      </c>
      <c r="C55" s="1" t="s">
        <v>3</v>
      </c>
      <c r="D55" s="1">
        <v>7447</v>
      </c>
      <c r="E55" s="1" t="s">
        <v>101</v>
      </c>
      <c r="F55" s="1" t="s">
        <v>102</v>
      </c>
      <c r="G55" s="1" t="s">
        <v>5</v>
      </c>
      <c r="H55" s="1">
        <v>10</v>
      </c>
      <c r="I55" s="4">
        <v>9</v>
      </c>
      <c r="J55" s="1" t="s">
        <v>103</v>
      </c>
      <c r="K55" s="1" t="s">
        <v>104</v>
      </c>
      <c r="L55" s="1" t="s">
        <v>105</v>
      </c>
      <c r="M55" s="5">
        <v>43879</v>
      </c>
    </row>
    <row r="56" spans="1:13" s="1" customFormat="1" ht="75" x14ac:dyDescent="0.25">
      <c r="A56" s="1" t="s">
        <v>213</v>
      </c>
      <c r="B56" s="1" t="s">
        <v>214</v>
      </c>
      <c r="C56" s="1" t="s">
        <v>52</v>
      </c>
      <c r="D56" s="1">
        <v>259747</v>
      </c>
      <c r="E56" s="1" t="s">
        <v>227</v>
      </c>
      <c r="F56" s="1" t="s">
        <v>215</v>
      </c>
      <c r="G56" s="1" t="s">
        <v>5</v>
      </c>
      <c r="H56" s="1" t="s">
        <v>228</v>
      </c>
      <c r="I56" s="4">
        <v>13.32</v>
      </c>
      <c r="J56" s="1" t="s">
        <v>229</v>
      </c>
      <c r="K56" s="1" t="s">
        <v>151</v>
      </c>
      <c r="L56" s="1" t="s">
        <v>230</v>
      </c>
      <c r="M56" s="1" t="s">
        <v>231</v>
      </c>
    </row>
    <row r="57" spans="1:13" s="1" customFormat="1" ht="60" x14ac:dyDescent="0.25">
      <c r="A57" s="1" t="s">
        <v>216</v>
      </c>
      <c r="B57" s="1" t="s">
        <v>23</v>
      </c>
      <c r="C57" s="1" t="s">
        <v>3</v>
      </c>
      <c r="D57" s="1">
        <v>323299</v>
      </c>
      <c r="E57" s="1" t="s">
        <v>227</v>
      </c>
      <c r="F57" s="1" t="s">
        <v>217</v>
      </c>
      <c r="G57" s="1" t="s">
        <v>107</v>
      </c>
      <c r="H57" s="1" t="s">
        <v>232</v>
      </c>
      <c r="I57" s="4">
        <v>15.909000000000001</v>
      </c>
      <c r="J57" s="1" t="s">
        <v>233</v>
      </c>
      <c r="K57" s="1" t="s">
        <v>104</v>
      </c>
      <c r="L57" s="1" t="s">
        <v>234</v>
      </c>
      <c r="M57" s="1" t="s">
        <v>235</v>
      </c>
    </row>
    <row r="58" spans="1:13" s="1" customFormat="1" ht="75" x14ac:dyDescent="0.25">
      <c r="A58" s="1" t="s">
        <v>218</v>
      </c>
      <c r="B58" s="1" t="s">
        <v>34</v>
      </c>
      <c r="C58" s="1" t="s">
        <v>52</v>
      </c>
      <c r="D58" s="1">
        <v>456122</v>
      </c>
      <c r="E58" s="1" t="s">
        <v>227</v>
      </c>
      <c r="F58" s="1" t="s">
        <v>219</v>
      </c>
      <c r="G58" s="1" t="s">
        <v>5</v>
      </c>
      <c r="H58" s="1" t="s">
        <v>236</v>
      </c>
      <c r="I58" s="4">
        <v>18</v>
      </c>
      <c r="J58" s="1" t="s">
        <v>237</v>
      </c>
      <c r="K58" s="1" t="s">
        <v>151</v>
      </c>
      <c r="L58" s="1" t="s">
        <v>230</v>
      </c>
      <c r="M58" s="1" t="s">
        <v>159</v>
      </c>
    </row>
    <row r="59" spans="1:13" s="1" customFormat="1" ht="60" x14ac:dyDescent="0.25">
      <c r="A59" s="1" t="s">
        <v>220</v>
      </c>
      <c r="B59" s="1" t="s">
        <v>106</v>
      </c>
      <c r="C59" s="1" t="s">
        <v>52</v>
      </c>
      <c r="D59" s="1">
        <v>468327</v>
      </c>
      <c r="E59" s="1" t="s">
        <v>76</v>
      </c>
      <c r="F59" s="1" t="s">
        <v>221</v>
      </c>
      <c r="G59" s="1" t="s">
        <v>5</v>
      </c>
      <c r="H59" s="1" t="s">
        <v>191</v>
      </c>
      <c r="I59" s="4">
        <v>19</v>
      </c>
      <c r="J59" s="1" t="s">
        <v>238</v>
      </c>
      <c r="K59" s="1" t="s">
        <v>239</v>
      </c>
      <c r="L59" s="1" t="s">
        <v>240</v>
      </c>
      <c r="M59" s="1" t="s">
        <v>241</v>
      </c>
    </row>
    <row r="60" spans="1:13" s="1" customFormat="1" ht="75" x14ac:dyDescent="0.25">
      <c r="A60" s="1" t="s">
        <v>222</v>
      </c>
      <c r="B60" s="1" t="s">
        <v>23</v>
      </c>
      <c r="C60" s="1" t="s">
        <v>52</v>
      </c>
      <c r="D60" s="1">
        <v>456122</v>
      </c>
      <c r="E60" s="1" t="s">
        <v>227</v>
      </c>
      <c r="F60" s="1" t="s">
        <v>219</v>
      </c>
      <c r="G60" s="1" t="s">
        <v>5</v>
      </c>
      <c r="H60" s="1" t="s">
        <v>191</v>
      </c>
      <c r="I60" s="4">
        <v>19.93</v>
      </c>
      <c r="J60" s="1" t="s">
        <v>242</v>
      </c>
      <c r="K60" s="1" t="s">
        <v>151</v>
      </c>
      <c r="L60" s="1" t="s">
        <v>230</v>
      </c>
      <c r="M60" s="1" t="s">
        <v>243</v>
      </c>
    </row>
    <row r="61" spans="1:13" s="1" customFormat="1" ht="60" x14ac:dyDescent="0.25">
      <c r="A61" s="1" t="s">
        <v>220</v>
      </c>
      <c r="B61" s="1" t="s">
        <v>223</v>
      </c>
      <c r="C61" s="1" t="s">
        <v>52</v>
      </c>
      <c r="D61" s="1">
        <v>468327</v>
      </c>
      <c r="E61" s="1" t="s">
        <v>76</v>
      </c>
      <c r="F61" s="1" t="s">
        <v>221</v>
      </c>
      <c r="G61" s="1" t="s">
        <v>5</v>
      </c>
      <c r="H61" s="1" t="s">
        <v>244</v>
      </c>
      <c r="I61" s="4">
        <v>20</v>
      </c>
      <c r="J61" s="1" t="s">
        <v>238</v>
      </c>
      <c r="K61" s="1" t="s">
        <v>239</v>
      </c>
      <c r="L61" s="1" t="s">
        <v>240</v>
      </c>
      <c r="M61" s="1" t="s">
        <v>241</v>
      </c>
    </row>
    <row r="62" spans="1:13" s="1" customFormat="1" ht="90" x14ac:dyDescent="0.25">
      <c r="A62" s="1" t="s">
        <v>224</v>
      </c>
      <c r="B62" s="1" t="s">
        <v>91</v>
      </c>
      <c r="C62" s="1" t="s">
        <v>52</v>
      </c>
      <c r="D62" s="1">
        <v>253496</v>
      </c>
      <c r="E62" s="1" t="s">
        <v>227</v>
      </c>
      <c r="F62" s="1" t="s">
        <v>225</v>
      </c>
      <c r="G62" s="1" t="s">
        <v>107</v>
      </c>
      <c r="H62" s="1" t="s">
        <v>245</v>
      </c>
      <c r="I62" s="4">
        <v>22.352499999999999</v>
      </c>
      <c r="J62" s="1" t="s">
        <v>246</v>
      </c>
      <c r="K62" s="1" t="s">
        <v>247</v>
      </c>
      <c r="L62" s="1" t="s">
        <v>248</v>
      </c>
      <c r="M62" s="1" t="s">
        <v>195</v>
      </c>
    </row>
    <row r="63" spans="1:13" ht="15" customHeight="1" x14ac:dyDescent="0.25">
      <c r="A63" s="27" t="s">
        <v>48</v>
      </c>
      <c r="B63" s="27"/>
      <c r="C63" s="27"/>
      <c r="D63" s="27"/>
      <c r="E63" s="27"/>
      <c r="F63" s="27"/>
      <c r="G63" s="27"/>
      <c r="H63" s="27"/>
      <c r="I63" s="9">
        <f>AVERAGE(I55:I62)</f>
        <v>17.188937499999998</v>
      </c>
    </row>
    <row r="64" spans="1:13" x14ac:dyDescent="0.25">
      <c r="A64" s="27" t="s">
        <v>49</v>
      </c>
      <c r="B64" s="27"/>
      <c r="C64" s="27"/>
      <c r="D64" s="27"/>
      <c r="E64" s="27"/>
      <c r="F64" s="27"/>
      <c r="G64" s="27"/>
      <c r="H64" s="27"/>
      <c r="I64" s="9">
        <f>MEDIAN(I55:I62)</f>
        <v>18.5</v>
      </c>
    </row>
    <row r="65" spans="1:13" x14ac:dyDescent="0.25">
      <c r="A65" s="27" t="s">
        <v>50</v>
      </c>
      <c r="B65" s="27"/>
      <c r="C65" s="27"/>
      <c r="D65" s="27"/>
      <c r="E65" s="27"/>
      <c r="F65" s="27"/>
      <c r="G65" s="27"/>
      <c r="H65" s="27"/>
      <c r="I65" s="9">
        <f>SMALL(I55:I62,1)</f>
        <v>9</v>
      </c>
    </row>
    <row r="66" spans="1:13" x14ac:dyDescent="0.25">
      <c r="A66" s="28" t="s">
        <v>1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</row>
    <row r="67" spans="1:13" ht="45" x14ac:dyDescent="0.25">
      <c r="A67" s="6" t="s">
        <v>9</v>
      </c>
      <c r="B67" s="7" t="s">
        <v>10</v>
      </c>
      <c r="C67" s="6" t="s">
        <v>11</v>
      </c>
      <c r="D67" s="6" t="s">
        <v>12</v>
      </c>
      <c r="E67" s="6" t="s">
        <v>13</v>
      </c>
      <c r="F67" s="6" t="s">
        <v>14</v>
      </c>
      <c r="G67" s="6" t="s">
        <v>15</v>
      </c>
      <c r="H67" s="6" t="s">
        <v>16</v>
      </c>
      <c r="I67" s="6" t="s">
        <v>17</v>
      </c>
      <c r="J67" s="6" t="s">
        <v>18</v>
      </c>
      <c r="K67" s="6" t="s">
        <v>19</v>
      </c>
      <c r="L67" s="6" t="s">
        <v>20</v>
      </c>
      <c r="M67" s="6" t="s">
        <v>21</v>
      </c>
    </row>
    <row r="68" spans="1:13" s="1" customFormat="1" ht="45" x14ac:dyDescent="0.25">
      <c r="A68" s="1" t="s">
        <v>108</v>
      </c>
      <c r="B68" s="2" t="s">
        <v>109</v>
      </c>
      <c r="C68" s="1" t="s">
        <v>110</v>
      </c>
      <c r="D68" s="1">
        <v>159</v>
      </c>
      <c r="E68" s="1" t="s">
        <v>111</v>
      </c>
      <c r="F68" s="1" t="s">
        <v>112</v>
      </c>
      <c r="G68" s="1" t="s">
        <v>5</v>
      </c>
      <c r="H68" s="1">
        <v>1</v>
      </c>
      <c r="I68" s="4">
        <v>58.02</v>
      </c>
      <c r="J68" s="1" t="s">
        <v>113</v>
      </c>
      <c r="K68" s="1" t="s">
        <v>115</v>
      </c>
      <c r="L68" s="1" t="s">
        <v>114</v>
      </c>
      <c r="M68" s="5">
        <v>43918</v>
      </c>
    </row>
    <row r="69" spans="1:13" s="1" customFormat="1" ht="75" x14ac:dyDescent="0.25">
      <c r="A69" s="1" t="s">
        <v>201</v>
      </c>
      <c r="B69" s="1" t="s">
        <v>202</v>
      </c>
      <c r="C69" s="1" t="s">
        <v>52</v>
      </c>
      <c r="D69" s="1">
        <v>427110</v>
      </c>
      <c r="E69" s="1" t="s">
        <v>203</v>
      </c>
      <c r="F69" s="1" t="s">
        <v>203</v>
      </c>
      <c r="G69" s="1" t="s">
        <v>5</v>
      </c>
      <c r="H69" s="1" t="s">
        <v>205</v>
      </c>
      <c r="I69" s="4">
        <v>120</v>
      </c>
      <c r="J69" s="1" t="s">
        <v>206</v>
      </c>
      <c r="K69" s="1" t="s">
        <v>207</v>
      </c>
      <c r="L69" s="1" t="s">
        <v>208</v>
      </c>
      <c r="M69" s="1" t="s">
        <v>209</v>
      </c>
    </row>
    <row r="70" spans="1:13" s="1" customFormat="1" ht="75" x14ac:dyDescent="0.25">
      <c r="A70" s="1" t="s">
        <v>204</v>
      </c>
      <c r="B70" s="1" t="s">
        <v>37</v>
      </c>
      <c r="C70" s="1" t="s">
        <v>3</v>
      </c>
      <c r="D70" s="1">
        <v>427110</v>
      </c>
      <c r="E70" s="1" t="s">
        <v>203</v>
      </c>
      <c r="F70" s="1" t="s">
        <v>203</v>
      </c>
      <c r="G70" s="1" t="s">
        <v>5</v>
      </c>
      <c r="H70" s="1" t="s">
        <v>163</v>
      </c>
      <c r="I70" s="4">
        <v>230</v>
      </c>
      <c r="J70" s="1" t="s">
        <v>210</v>
      </c>
      <c r="K70" s="1" t="s">
        <v>104</v>
      </c>
      <c r="L70" s="1" t="s">
        <v>211</v>
      </c>
      <c r="M70" s="1" t="s">
        <v>212</v>
      </c>
    </row>
    <row r="71" spans="1:13" s="1" customFormat="1" ht="75" x14ac:dyDescent="0.25">
      <c r="A71" s="1" t="s">
        <v>204</v>
      </c>
      <c r="B71" s="1" t="s">
        <v>34</v>
      </c>
      <c r="C71" s="1" t="s">
        <v>3</v>
      </c>
      <c r="D71" s="1">
        <v>427110</v>
      </c>
      <c r="E71" s="1" t="s">
        <v>203</v>
      </c>
      <c r="F71" s="1" t="s">
        <v>203</v>
      </c>
      <c r="G71" s="1" t="s">
        <v>5</v>
      </c>
      <c r="H71" s="1" t="s">
        <v>163</v>
      </c>
      <c r="I71" s="4">
        <v>245</v>
      </c>
      <c r="J71" s="1" t="s">
        <v>210</v>
      </c>
      <c r="K71" s="1" t="s">
        <v>104</v>
      </c>
      <c r="L71" s="1" t="s">
        <v>211</v>
      </c>
      <c r="M71" s="1" t="s">
        <v>212</v>
      </c>
    </row>
    <row r="72" spans="1:13" ht="15" customHeight="1" x14ac:dyDescent="0.25">
      <c r="A72" s="27" t="s">
        <v>48</v>
      </c>
      <c r="B72" s="27"/>
      <c r="C72" s="27"/>
      <c r="D72" s="27"/>
      <c r="E72" s="27"/>
      <c r="F72" s="27"/>
      <c r="G72" s="27"/>
      <c r="H72" s="27"/>
      <c r="I72" s="9">
        <f>AVERAGE(I68:I71)</f>
        <v>163.255</v>
      </c>
    </row>
    <row r="73" spans="1:13" x14ac:dyDescent="0.25">
      <c r="A73" s="27" t="s">
        <v>49</v>
      </c>
      <c r="B73" s="27"/>
      <c r="C73" s="27"/>
      <c r="D73" s="27"/>
      <c r="E73" s="27"/>
      <c r="F73" s="27"/>
      <c r="G73" s="27"/>
      <c r="H73" s="27"/>
      <c r="I73" s="9">
        <f>MEDIAN(I68:I71)</f>
        <v>175</v>
      </c>
    </row>
    <row r="74" spans="1:13" x14ac:dyDescent="0.25">
      <c r="A74" s="27" t="s">
        <v>50</v>
      </c>
      <c r="B74" s="27"/>
      <c r="C74" s="27"/>
      <c r="D74" s="27"/>
      <c r="E74" s="27"/>
      <c r="F74" s="27"/>
      <c r="G74" s="27"/>
      <c r="H74" s="27"/>
      <c r="I74" s="9">
        <f>SMALL(I68:I71,1)</f>
        <v>58.02</v>
      </c>
    </row>
    <row r="75" spans="1:13" ht="15" customHeight="1" x14ac:dyDescent="0.25">
      <c r="A75" s="28" t="s">
        <v>167</v>
      </c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</row>
    <row r="76" spans="1:13" ht="60" x14ac:dyDescent="0.25">
      <c r="A76" s="6" t="s">
        <v>9</v>
      </c>
      <c r="B76" s="7" t="s">
        <v>10</v>
      </c>
      <c r="C76" s="6" t="s">
        <v>11</v>
      </c>
      <c r="D76" s="6" t="s">
        <v>12</v>
      </c>
      <c r="E76" s="6" t="s">
        <v>13</v>
      </c>
      <c r="F76" s="6" t="s">
        <v>14</v>
      </c>
      <c r="G76" s="6" t="s">
        <v>15</v>
      </c>
      <c r="H76" s="6" t="s">
        <v>16</v>
      </c>
      <c r="I76" s="6" t="s">
        <v>196</v>
      </c>
      <c r="J76" s="6" t="s">
        <v>18</v>
      </c>
      <c r="K76" s="6" t="s">
        <v>19</v>
      </c>
      <c r="L76" s="6" t="s">
        <v>20</v>
      </c>
      <c r="M76" s="6" t="s">
        <v>21</v>
      </c>
    </row>
    <row r="77" spans="1:13" s="1" customFormat="1" ht="60" x14ac:dyDescent="0.25">
      <c r="A77" s="1" t="s">
        <v>168</v>
      </c>
      <c r="B77" s="1" t="s">
        <v>60</v>
      </c>
      <c r="C77" s="1" t="s">
        <v>52</v>
      </c>
      <c r="D77" s="1">
        <v>467073</v>
      </c>
      <c r="E77" s="1" t="s">
        <v>117</v>
      </c>
      <c r="F77" s="1" t="s">
        <v>169</v>
      </c>
      <c r="G77" s="1" t="s">
        <v>5</v>
      </c>
      <c r="H77" s="1" t="s">
        <v>177</v>
      </c>
      <c r="I77" s="4">
        <f>47.51*4</f>
        <v>190.04</v>
      </c>
      <c r="J77" s="1" t="s">
        <v>178</v>
      </c>
      <c r="K77" s="1" t="s">
        <v>179</v>
      </c>
      <c r="L77" s="1" t="s">
        <v>180</v>
      </c>
      <c r="M77" s="1" t="s">
        <v>181</v>
      </c>
    </row>
    <row r="78" spans="1:13" s="1" customFormat="1" ht="60" x14ac:dyDescent="0.25">
      <c r="A78" s="1" t="s">
        <v>170</v>
      </c>
      <c r="B78" s="1" t="s">
        <v>23</v>
      </c>
      <c r="C78" s="1" t="s">
        <v>3</v>
      </c>
      <c r="D78" s="1">
        <v>463340</v>
      </c>
      <c r="E78" s="1" t="s">
        <v>117</v>
      </c>
      <c r="F78" s="1" t="s">
        <v>171</v>
      </c>
      <c r="G78" s="1" t="s">
        <v>118</v>
      </c>
      <c r="H78" s="1" t="s">
        <v>182</v>
      </c>
      <c r="I78" s="4">
        <f>54.3</f>
        <v>54.3</v>
      </c>
      <c r="J78" s="1" t="s">
        <v>183</v>
      </c>
      <c r="K78" s="1" t="s">
        <v>104</v>
      </c>
      <c r="L78" s="1" t="s">
        <v>184</v>
      </c>
      <c r="M78" s="1" t="s">
        <v>185</v>
      </c>
    </row>
    <row r="79" spans="1:13" s="1" customFormat="1" ht="60" x14ac:dyDescent="0.25">
      <c r="A79" s="1" t="s">
        <v>172</v>
      </c>
      <c r="B79" s="1" t="s">
        <v>23</v>
      </c>
      <c r="C79" s="1" t="s">
        <v>52</v>
      </c>
      <c r="D79" s="1">
        <v>463340</v>
      </c>
      <c r="E79" s="1" t="s">
        <v>117</v>
      </c>
      <c r="F79" s="1" t="s">
        <v>171</v>
      </c>
      <c r="G79" s="1" t="s">
        <v>5</v>
      </c>
      <c r="H79" s="1" t="s">
        <v>186</v>
      </c>
      <c r="I79" s="4">
        <f>56.25*2.56</f>
        <v>144</v>
      </c>
      <c r="J79" s="1" t="s">
        <v>187</v>
      </c>
      <c r="K79" s="1" t="s">
        <v>188</v>
      </c>
      <c r="L79" s="1" t="s">
        <v>189</v>
      </c>
      <c r="M79" s="1" t="s">
        <v>190</v>
      </c>
    </row>
    <row r="80" spans="1:13" s="1" customFormat="1" ht="60" x14ac:dyDescent="0.25">
      <c r="A80" s="1" t="s">
        <v>172</v>
      </c>
      <c r="B80" s="1" t="s">
        <v>37</v>
      </c>
      <c r="C80" s="1" t="s">
        <v>52</v>
      </c>
      <c r="D80" s="1">
        <v>463341</v>
      </c>
      <c r="E80" s="1" t="s">
        <v>117</v>
      </c>
      <c r="F80" s="1" t="s">
        <v>173</v>
      </c>
      <c r="G80" s="1" t="s">
        <v>5</v>
      </c>
      <c r="H80" s="1" t="s">
        <v>191</v>
      </c>
      <c r="I80" s="4">
        <f>71*2.56</f>
        <v>181.76</v>
      </c>
      <c r="J80" s="1" t="s">
        <v>187</v>
      </c>
      <c r="K80" s="1" t="s">
        <v>188</v>
      </c>
      <c r="L80" s="1" t="s">
        <v>189</v>
      </c>
      <c r="M80" s="1" t="s">
        <v>190</v>
      </c>
    </row>
    <row r="81" spans="1:14" s="1" customFormat="1" ht="60" x14ac:dyDescent="0.25">
      <c r="A81" s="1" t="s">
        <v>174</v>
      </c>
      <c r="B81" s="1" t="s">
        <v>175</v>
      </c>
      <c r="C81" s="1" t="s">
        <v>52</v>
      </c>
      <c r="D81" s="1">
        <v>437943</v>
      </c>
      <c r="E81" s="1" t="s">
        <v>117</v>
      </c>
      <c r="F81" s="1" t="s">
        <v>176</v>
      </c>
      <c r="G81" s="1" t="s">
        <v>5</v>
      </c>
      <c r="H81" s="1" t="s">
        <v>192</v>
      </c>
      <c r="I81" s="4">
        <f>170*2.56</f>
        <v>435.2</v>
      </c>
      <c r="J81" s="1" t="s">
        <v>193</v>
      </c>
      <c r="K81" s="1" t="s">
        <v>104</v>
      </c>
      <c r="L81" s="1" t="s">
        <v>194</v>
      </c>
      <c r="M81" s="1" t="s">
        <v>195</v>
      </c>
    </row>
    <row r="82" spans="1:14" ht="15" customHeight="1" x14ac:dyDescent="0.25">
      <c r="A82" s="27" t="s">
        <v>198</v>
      </c>
      <c r="B82" s="27"/>
      <c r="C82" s="27"/>
      <c r="D82" s="27"/>
      <c r="E82" s="27"/>
      <c r="F82" s="27"/>
      <c r="G82" s="27"/>
      <c r="H82" s="27"/>
      <c r="I82" s="9">
        <f>AVERAGE(I77:I81)</f>
        <v>201.06</v>
      </c>
    </row>
    <row r="83" spans="1:14" ht="15" customHeight="1" x14ac:dyDescent="0.25">
      <c r="A83" s="27" t="s">
        <v>199</v>
      </c>
      <c r="B83" s="27"/>
      <c r="C83" s="27"/>
      <c r="D83" s="27"/>
      <c r="E83" s="27"/>
      <c r="F83" s="27"/>
      <c r="G83" s="27"/>
      <c r="H83" s="27"/>
      <c r="I83" s="9">
        <f>MEDIAN(I77:I81)</f>
        <v>181.76</v>
      </c>
    </row>
    <row r="84" spans="1:14" ht="15" customHeight="1" x14ac:dyDescent="0.25">
      <c r="A84" s="27" t="s">
        <v>200</v>
      </c>
      <c r="B84" s="27"/>
      <c r="C84" s="27"/>
      <c r="D84" s="27"/>
      <c r="E84" s="27"/>
      <c r="F84" s="27"/>
      <c r="G84" s="27"/>
      <c r="H84" s="27"/>
      <c r="I84" s="9">
        <f>SMALL(I77:I81,1)</f>
        <v>54.3</v>
      </c>
    </row>
    <row r="85" spans="1:14" ht="15" customHeight="1" x14ac:dyDescent="0.25">
      <c r="A85" s="28" t="s">
        <v>119</v>
      </c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1:14" ht="45" x14ac:dyDescent="0.25">
      <c r="A86" s="6" t="s">
        <v>9</v>
      </c>
      <c r="B86" s="7" t="s">
        <v>10</v>
      </c>
      <c r="C86" s="6" t="s">
        <v>11</v>
      </c>
      <c r="D86" s="6" t="s">
        <v>12</v>
      </c>
      <c r="E86" s="6" t="s">
        <v>13</v>
      </c>
      <c r="F86" s="6" t="s">
        <v>14</v>
      </c>
      <c r="G86" s="6" t="s">
        <v>15</v>
      </c>
      <c r="H86" s="6" t="s">
        <v>16</v>
      </c>
      <c r="I86" s="6" t="s">
        <v>197</v>
      </c>
      <c r="J86" s="6" t="s">
        <v>18</v>
      </c>
      <c r="K86" s="6" t="s">
        <v>19</v>
      </c>
      <c r="L86" s="6" t="s">
        <v>20</v>
      </c>
      <c r="M86" s="6" t="s">
        <v>21</v>
      </c>
    </row>
    <row r="87" spans="1:14" s="1" customFormat="1" ht="150" x14ac:dyDescent="0.25">
      <c r="A87" s="1" t="s">
        <v>153</v>
      </c>
      <c r="B87" s="1" t="s">
        <v>154</v>
      </c>
      <c r="C87" s="1" t="s">
        <v>52</v>
      </c>
      <c r="D87" s="1">
        <v>150689</v>
      </c>
      <c r="E87" s="1" t="s">
        <v>155</v>
      </c>
      <c r="F87" s="1" t="s">
        <v>164</v>
      </c>
      <c r="G87" s="1" t="s">
        <v>5</v>
      </c>
      <c r="H87" s="1" t="s">
        <v>156</v>
      </c>
      <c r="I87" s="4">
        <v>3969</v>
      </c>
      <c r="J87" s="1" t="s">
        <v>157</v>
      </c>
      <c r="K87" s="1" t="s">
        <v>31</v>
      </c>
      <c r="L87" s="1" t="s">
        <v>158</v>
      </c>
      <c r="M87" s="1" t="s">
        <v>159</v>
      </c>
      <c r="N87" s="5"/>
    </row>
    <row r="88" spans="1:14" s="1" customFormat="1" ht="135" x14ac:dyDescent="0.25">
      <c r="A88" s="1" t="s">
        <v>153</v>
      </c>
      <c r="B88" s="1" t="s">
        <v>160</v>
      </c>
      <c r="C88" s="1" t="s">
        <v>52</v>
      </c>
      <c r="D88" s="1">
        <v>150689</v>
      </c>
      <c r="E88" s="1" t="s">
        <v>155</v>
      </c>
      <c r="F88" s="10" t="s">
        <v>165</v>
      </c>
      <c r="G88" s="1" t="s">
        <v>5</v>
      </c>
      <c r="H88" s="1" t="s">
        <v>161</v>
      </c>
      <c r="I88" s="4">
        <v>5583.12</v>
      </c>
      <c r="J88" s="1" t="s">
        <v>162</v>
      </c>
      <c r="K88" s="1" t="s">
        <v>31</v>
      </c>
      <c r="L88" s="1" t="s">
        <v>158</v>
      </c>
      <c r="M88" s="1" t="s">
        <v>159</v>
      </c>
      <c r="N88" s="5"/>
    </row>
    <row r="89" spans="1:14" ht="15" customHeight="1" x14ac:dyDescent="0.25">
      <c r="A89" s="30" t="s">
        <v>77</v>
      </c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4" ht="45" x14ac:dyDescent="0.25">
      <c r="A90" s="30" t="s">
        <v>82</v>
      </c>
      <c r="B90" s="30"/>
      <c r="C90" s="30"/>
      <c r="D90" s="30"/>
      <c r="E90" s="30"/>
      <c r="F90" s="30"/>
      <c r="G90" s="30"/>
      <c r="H90" s="7" t="s">
        <v>79</v>
      </c>
      <c r="I90" s="6" t="s">
        <v>116</v>
      </c>
    </row>
    <row r="91" spans="1:14" ht="30" x14ac:dyDescent="0.25">
      <c r="A91" s="29" t="s">
        <v>120</v>
      </c>
      <c r="B91" s="29"/>
      <c r="C91" s="29"/>
      <c r="D91" s="29"/>
      <c r="E91" s="29"/>
      <c r="F91" s="29"/>
      <c r="G91" s="29"/>
      <c r="H91" s="1" t="s">
        <v>166</v>
      </c>
      <c r="I91" s="4">
        <v>5690.13</v>
      </c>
      <c r="J91" s="8"/>
    </row>
    <row r="92" spans="1:14" ht="15" customHeight="1" x14ac:dyDescent="0.25">
      <c r="A92" s="27" t="s">
        <v>48</v>
      </c>
      <c r="B92" s="27"/>
      <c r="C92" s="27"/>
      <c r="D92" s="27"/>
      <c r="E92" s="27"/>
      <c r="F92" s="27"/>
      <c r="G92" s="27"/>
      <c r="H92" s="27"/>
      <c r="I92" s="9">
        <f>AVERAGE(I87:I91)</f>
        <v>5080.75</v>
      </c>
    </row>
    <row r="93" spans="1:14" x14ac:dyDescent="0.25">
      <c r="A93" s="27" t="s">
        <v>49</v>
      </c>
      <c r="B93" s="27"/>
      <c r="C93" s="27"/>
      <c r="D93" s="27"/>
      <c r="E93" s="27"/>
      <c r="F93" s="27"/>
      <c r="G93" s="27"/>
      <c r="H93" s="27"/>
      <c r="I93" s="9">
        <f>MEDIAN(I87:I91)</f>
        <v>5583.12</v>
      </c>
    </row>
    <row r="94" spans="1:14" x14ac:dyDescent="0.25">
      <c r="A94" s="27" t="s">
        <v>50</v>
      </c>
      <c r="B94" s="27"/>
      <c r="C94" s="27"/>
      <c r="D94" s="27"/>
      <c r="E94" s="27"/>
      <c r="F94" s="27"/>
      <c r="G94" s="27"/>
      <c r="H94" s="27"/>
      <c r="I94" s="9">
        <f>SMALL(I87:I91,1)</f>
        <v>3969</v>
      </c>
    </row>
    <row r="95" spans="1:14" ht="15" customHeight="1" x14ac:dyDescent="0.25">
      <c r="A95" s="28" t="s">
        <v>121</v>
      </c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1:14" ht="45" x14ac:dyDescent="0.25">
      <c r="A96" s="6" t="s">
        <v>9</v>
      </c>
      <c r="B96" s="7" t="s">
        <v>10</v>
      </c>
      <c r="C96" s="6" t="s">
        <v>11</v>
      </c>
      <c r="D96" s="6" t="s">
        <v>12</v>
      </c>
      <c r="E96" s="6" t="s">
        <v>13</v>
      </c>
      <c r="F96" s="6" t="s">
        <v>14</v>
      </c>
      <c r="G96" s="6" t="s">
        <v>15</v>
      </c>
      <c r="H96" s="6" t="s">
        <v>16</v>
      </c>
      <c r="I96" s="6" t="s">
        <v>17</v>
      </c>
      <c r="J96" s="6" t="s">
        <v>18</v>
      </c>
      <c r="K96" s="6" t="s">
        <v>19</v>
      </c>
      <c r="L96" s="6" t="s">
        <v>20</v>
      </c>
      <c r="M96" s="6" t="s">
        <v>21</v>
      </c>
    </row>
    <row r="97" spans="1:13" ht="45" x14ac:dyDescent="0.25">
      <c r="A97" s="1" t="s">
        <v>122</v>
      </c>
      <c r="B97" s="2" t="s">
        <v>37</v>
      </c>
      <c r="C97" s="1" t="s">
        <v>3</v>
      </c>
      <c r="D97" s="1">
        <v>2313</v>
      </c>
      <c r="E97" s="1" t="s">
        <v>123</v>
      </c>
      <c r="F97" s="1" t="s">
        <v>124</v>
      </c>
      <c r="G97" s="1" t="s">
        <v>5</v>
      </c>
      <c r="H97" s="1">
        <v>3</v>
      </c>
      <c r="I97" s="4">
        <v>1880</v>
      </c>
      <c r="J97" s="1" t="s">
        <v>125</v>
      </c>
      <c r="K97" s="1" t="s">
        <v>104</v>
      </c>
      <c r="L97" s="1" t="s">
        <v>126</v>
      </c>
      <c r="M97" s="5">
        <v>44033</v>
      </c>
    </row>
    <row r="98" spans="1:13" ht="60" x14ac:dyDescent="0.25">
      <c r="A98" s="1" t="s">
        <v>127</v>
      </c>
      <c r="B98" s="2" t="s">
        <v>37</v>
      </c>
      <c r="C98" s="1" t="s">
        <v>3</v>
      </c>
      <c r="D98" s="1">
        <v>2313</v>
      </c>
      <c r="E98" s="1" t="s">
        <v>123</v>
      </c>
      <c r="F98" s="1" t="s">
        <v>128</v>
      </c>
      <c r="G98" s="1" t="s">
        <v>5</v>
      </c>
      <c r="H98" s="1">
        <v>1</v>
      </c>
      <c r="I98" s="4">
        <v>2000</v>
      </c>
      <c r="J98" s="1" t="s">
        <v>129</v>
      </c>
      <c r="K98" s="1" t="s">
        <v>104</v>
      </c>
      <c r="L98" s="1" t="s">
        <v>130</v>
      </c>
      <c r="M98" s="5">
        <v>43902</v>
      </c>
    </row>
    <row r="99" spans="1:13" ht="45" x14ac:dyDescent="0.25">
      <c r="A99" s="1" t="s">
        <v>28</v>
      </c>
      <c r="B99" s="2" t="s">
        <v>23</v>
      </c>
      <c r="C99" s="1" t="s">
        <v>3</v>
      </c>
      <c r="D99" s="1">
        <v>2313</v>
      </c>
      <c r="E99" s="1" t="s">
        <v>123</v>
      </c>
      <c r="F99" s="1" t="s">
        <v>131</v>
      </c>
      <c r="G99" s="1" t="s">
        <v>5</v>
      </c>
      <c r="H99" s="1">
        <v>2</v>
      </c>
      <c r="I99" s="4">
        <v>2033</v>
      </c>
      <c r="J99" s="1" t="s">
        <v>132</v>
      </c>
      <c r="K99" s="1" t="s">
        <v>104</v>
      </c>
      <c r="L99" s="1" t="s">
        <v>133</v>
      </c>
      <c r="M99" s="5">
        <v>44029</v>
      </c>
    </row>
    <row r="100" spans="1:13" ht="90" x14ac:dyDescent="0.25">
      <c r="A100" s="1" t="s">
        <v>148</v>
      </c>
      <c r="B100" s="2" t="s">
        <v>23</v>
      </c>
      <c r="C100" s="1" t="s">
        <v>3</v>
      </c>
      <c r="D100" s="1">
        <v>2313</v>
      </c>
      <c r="E100" s="1" t="s">
        <v>123</v>
      </c>
      <c r="F100" s="1" t="s">
        <v>149</v>
      </c>
      <c r="G100" s="1" t="s">
        <v>5</v>
      </c>
      <c r="H100" s="1">
        <v>1</v>
      </c>
      <c r="I100" s="4">
        <v>2033.1</v>
      </c>
      <c r="J100" s="1" t="s">
        <v>150</v>
      </c>
      <c r="K100" s="1" t="s">
        <v>151</v>
      </c>
      <c r="L100" s="1" t="s">
        <v>152</v>
      </c>
      <c r="M100" s="5">
        <v>44041</v>
      </c>
    </row>
    <row r="101" spans="1:13" ht="60" x14ac:dyDescent="0.25">
      <c r="A101" s="1" t="s">
        <v>134</v>
      </c>
      <c r="B101" s="2" t="s">
        <v>23</v>
      </c>
      <c r="C101" s="1" t="s">
        <v>3</v>
      </c>
      <c r="D101" s="1">
        <v>2313</v>
      </c>
      <c r="E101" s="1" t="s">
        <v>123</v>
      </c>
      <c r="F101" s="1" t="s">
        <v>131</v>
      </c>
      <c r="G101" s="1" t="s">
        <v>5</v>
      </c>
      <c r="H101" s="1">
        <v>1</v>
      </c>
      <c r="I101" s="4">
        <v>2400</v>
      </c>
      <c r="J101" s="1" t="s">
        <v>135</v>
      </c>
      <c r="K101" s="1" t="s">
        <v>26</v>
      </c>
      <c r="L101" s="1" t="s">
        <v>136</v>
      </c>
      <c r="M101" s="5">
        <v>43920</v>
      </c>
    </row>
    <row r="102" spans="1:13" ht="90" x14ac:dyDescent="0.25">
      <c r="A102" s="1" t="s">
        <v>137</v>
      </c>
      <c r="B102" s="2" t="s">
        <v>138</v>
      </c>
      <c r="C102" s="1" t="s">
        <v>52</v>
      </c>
      <c r="D102" s="1">
        <v>2313</v>
      </c>
      <c r="E102" s="1" t="s">
        <v>123</v>
      </c>
      <c r="F102" s="1" t="s">
        <v>142</v>
      </c>
      <c r="G102" s="1" t="s">
        <v>5</v>
      </c>
      <c r="H102" s="1">
        <v>2</v>
      </c>
      <c r="I102" s="4">
        <v>2500</v>
      </c>
      <c r="J102" s="1" t="s">
        <v>139</v>
      </c>
      <c r="K102" s="1" t="s">
        <v>140</v>
      </c>
      <c r="L102" s="1" t="s">
        <v>141</v>
      </c>
      <c r="M102" s="5">
        <v>43906</v>
      </c>
    </row>
    <row r="103" spans="1:13" ht="60" x14ac:dyDescent="0.25">
      <c r="A103" s="1" t="s">
        <v>143</v>
      </c>
      <c r="B103" s="2" t="s">
        <v>23</v>
      </c>
      <c r="C103" s="1" t="s">
        <v>3</v>
      </c>
      <c r="D103" s="1">
        <v>2313</v>
      </c>
      <c r="E103" s="1" t="s">
        <v>123</v>
      </c>
      <c r="F103" s="1" t="s">
        <v>131</v>
      </c>
      <c r="G103" s="1" t="s">
        <v>5</v>
      </c>
      <c r="H103" s="1">
        <v>1</v>
      </c>
      <c r="I103" s="4">
        <v>4685</v>
      </c>
      <c r="J103" s="1" t="s">
        <v>144</v>
      </c>
      <c r="K103" s="1" t="s">
        <v>145</v>
      </c>
      <c r="L103" s="1" t="s">
        <v>146</v>
      </c>
      <c r="M103" s="5">
        <v>43936</v>
      </c>
    </row>
    <row r="104" spans="1:13" ht="15" customHeight="1" x14ac:dyDescent="0.25">
      <c r="A104" s="27" t="s">
        <v>48</v>
      </c>
      <c r="B104" s="27"/>
      <c r="C104" s="27"/>
      <c r="D104" s="27"/>
      <c r="E104" s="27"/>
      <c r="F104" s="27"/>
      <c r="G104" s="27"/>
      <c r="H104" s="27"/>
      <c r="I104" s="9">
        <f>AVERAGE(I97:I103)</f>
        <v>2504.4428571428571</v>
      </c>
    </row>
    <row r="105" spans="1:13" x14ac:dyDescent="0.25">
      <c r="A105" s="27" t="s">
        <v>49</v>
      </c>
      <c r="B105" s="27"/>
      <c r="C105" s="27"/>
      <c r="D105" s="27"/>
      <c r="E105" s="27"/>
      <c r="F105" s="27"/>
      <c r="G105" s="27"/>
      <c r="H105" s="27"/>
      <c r="I105" s="9">
        <f>MEDIAN(I97:I103)</f>
        <v>2033.1</v>
      </c>
    </row>
    <row r="106" spans="1:13" x14ac:dyDescent="0.25">
      <c r="A106" s="27" t="s">
        <v>50</v>
      </c>
      <c r="B106" s="27"/>
      <c r="C106" s="27"/>
      <c r="D106" s="27"/>
      <c r="E106" s="27"/>
      <c r="F106" s="27"/>
      <c r="G106" s="27"/>
      <c r="H106" s="27"/>
      <c r="I106" s="9">
        <f>SMALL(I97:I103,1)</f>
        <v>1880</v>
      </c>
    </row>
    <row r="107" spans="1:13" ht="15" customHeight="1" x14ac:dyDescent="0.25">
      <c r="A107" s="28" t="s">
        <v>147</v>
      </c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1:13" ht="45" x14ac:dyDescent="0.25">
      <c r="A108" s="6" t="s">
        <v>9</v>
      </c>
      <c r="B108" s="7" t="s">
        <v>10</v>
      </c>
      <c r="C108" s="6" t="s">
        <v>11</v>
      </c>
      <c r="D108" s="6" t="s">
        <v>12</v>
      </c>
      <c r="E108" s="6" t="s">
        <v>13</v>
      </c>
      <c r="F108" s="6" t="s">
        <v>14</v>
      </c>
      <c r="G108" s="6" t="s">
        <v>15</v>
      </c>
      <c r="H108" s="6" t="s">
        <v>16</v>
      </c>
      <c r="I108" s="6" t="s">
        <v>17</v>
      </c>
      <c r="J108" s="6" t="s">
        <v>18</v>
      </c>
      <c r="K108" s="6" t="s">
        <v>19</v>
      </c>
      <c r="L108" s="6" t="s">
        <v>20</v>
      </c>
      <c r="M108" s="6" t="s">
        <v>21</v>
      </c>
    </row>
    <row r="109" spans="1:13" ht="60" x14ac:dyDescent="0.25">
      <c r="A109" s="1" t="s">
        <v>127</v>
      </c>
      <c r="B109" s="2" t="s">
        <v>37</v>
      </c>
      <c r="C109" s="1" t="s">
        <v>3</v>
      </c>
      <c r="D109" s="1">
        <v>2313</v>
      </c>
      <c r="E109" s="1" t="s">
        <v>123</v>
      </c>
      <c r="F109" s="1" t="s">
        <v>128</v>
      </c>
      <c r="G109" s="1" t="s">
        <v>5</v>
      </c>
      <c r="H109" s="1">
        <v>1</v>
      </c>
      <c r="I109" s="4">
        <v>2000</v>
      </c>
      <c r="J109" s="1" t="s">
        <v>129</v>
      </c>
      <c r="K109" s="1" t="s">
        <v>104</v>
      </c>
      <c r="L109" s="1" t="s">
        <v>130</v>
      </c>
      <c r="M109" s="5">
        <v>43902</v>
      </c>
    </row>
    <row r="110" spans="1:13" ht="45" x14ac:dyDescent="0.25">
      <c r="A110" s="1" t="s">
        <v>28</v>
      </c>
      <c r="B110" s="2" t="s">
        <v>23</v>
      </c>
      <c r="C110" s="1" t="s">
        <v>3</v>
      </c>
      <c r="D110" s="1">
        <v>2313</v>
      </c>
      <c r="E110" s="1" t="s">
        <v>123</v>
      </c>
      <c r="F110" s="1" t="s">
        <v>131</v>
      </c>
      <c r="G110" s="1" t="s">
        <v>5</v>
      </c>
      <c r="H110" s="1">
        <v>2</v>
      </c>
      <c r="I110" s="4">
        <v>2033</v>
      </c>
      <c r="J110" s="1" t="s">
        <v>132</v>
      </c>
      <c r="K110" s="1" t="s">
        <v>104</v>
      </c>
      <c r="L110" s="1" t="s">
        <v>133</v>
      </c>
      <c r="M110" s="5">
        <v>44029</v>
      </c>
    </row>
    <row r="111" spans="1:13" ht="90" x14ac:dyDescent="0.25">
      <c r="A111" s="1" t="s">
        <v>148</v>
      </c>
      <c r="B111" s="2" t="s">
        <v>23</v>
      </c>
      <c r="C111" s="1" t="s">
        <v>3</v>
      </c>
      <c r="D111" s="1">
        <v>2313</v>
      </c>
      <c r="E111" s="1" t="s">
        <v>123</v>
      </c>
      <c r="F111" s="1" t="s">
        <v>149</v>
      </c>
      <c r="G111" s="1" t="s">
        <v>5</v>
      </c>
      <c r="H111" s="1">
        <v>1</v>
      </c>
      <c r="I111" s="4">
        <v>2033.1</v>
      </c>
      <c r="J111" s="1" t="s">
        <v>150</v>
      </c>
      <c r="K111" s="1" t="s">
        <v>151</v>
      </c>
      <c r="L111" s="1" t="s">
        <v>152</v>
      </c>
      <c r="M111" s="5">
        <v>44041</v>
      </c>
    </row>
    <row r="112" spans="1:13" ht="60" x14ac:dyDescent="0.25">
      <c r="A112" s="1" t="s">
        <v>134</v>
      </c>
      <c r="B112" s="2" t="s">
        <v>23</v>
      </c>
      <c r="C112" s="1" t="s">
        <v>3</v>
      </c>
      <c r="D112" s="1">
        <v>2313</v>
      </c>
      <c r="E112" s="1" t="s">
        <v>123</v>
      </c>
      <c r="F112" s="1" t="s">
        <v>131</v>
      </c>
      <c r="G112" s="1" t="s">
        <v>5</v>
      </c>
      <c r="H112" s="1">
        <v>1</v>
      </c>
      <c r="I112" s="4">
        <v>2400</v>
      </c>
      <c r="J112" s="1" t="s">
        <v>135</v>
      </c>
      <c r="K112" s="1" t="s">
        <v>26</v>
      </c>
      <c r="L112" s="1" t="s">
        <v>136</v>
      </c>
      <c r="M112" s="5">
        <v>43920</v>
      </c>
    </row>
    <row r="113" spans="1:13" ht="60" x14ac:dyDescent="0.25">
      <c r="A113" s="1" t="s">
        <v>143</v>
      </c>
      <c r="B113" s="2" t="s">
        <v>23</v>
      </c>
      <c r="C113" s="1" t="s">
        <v>3</v>
      </c>
      <c r="D113" s="1">
        <v>2313</v>
      </c>
      <c r="E113" s="1" t="s">
        <v>123</v>
      </c>
      <c r="F113" s="1" t="s">
        <v>131</v>
      </c>
      <c r="G113" s="1" t="s">
        <v>5</v>
      </c>
      <c r="H113" s="1">
        <v>1</v>
      </c>
      <c r="I113" s="4">
        <v>4685</v>
      </c>
      <c r="J113" s="1" t="s">
        <v>144</v>
      </c>
      <c r="K113" s="1" t="s">
        <v>145</v>
      </c>
      <c r="L113" s="1" t="s">
        <v>146</v>
      </c>
      <c r="M113" s="5">
        <v>43936</v>
      </c>
    </row>
    <row r="114" spans="1:13" ht="15" customHeight="1" x14ac:dyDescent="0.25">
      <c r="A114" s="27" t="s">
        <v>48</v>
      </c>
      <c r="B114" s="27"/>
      <c r="C114" s="27"/>
      <c r="D114" s="27"/>
      <c r="E114" s="27"/>
      <c r="F114" s="27"/>
      <c r="G114" s="27"/>
      <c r="H114" s="27"/>
      <c r="I114" s="9">
        <f>AVERAGE(I109:I113)</f>
        <v>2630.2200000000003</v>
      </c>
    </row>
    <row r="115" spans="1:13" x14ac:dyDescent="0.25">
      <c r="A115" s="27" t="s">
        <v>49</v>
      </c>
      <c r="B115" s="27"/>
      <c r="C115" s="27"/>
      <c r="D115" s="27"/>
      <c r="E115" s="27"/>
      <c r="F115" s="27"/>
      <c r="G115" s="27"/>
      <c r="H115" s="27"/>
      <c r="I115" s="9">
        <f>MEDIAN(I109:I113)</f>
        <v>2033.1</v>
      </c>
    </row>
    <row r="116" spans="1:13" x14ac:dyDescent="0.25">
      <c r="A116" s="27" t="s">
        <v>50</v>
      </c>
      <c r="B116" s="27"/>
      <c r="C116" s="27"/>
      <c r="D116" s="27"/>
      <c r="E116" s="27"/>
      <c r="F116" s="27"/>
      <c r="G116" s="27"/>
      <c r="H116" s="27"/>
      <c r="I116" s="9">
        <f>SMALL(I109:I113,1)</f>
        <v>2000</v>
      </c>
      <c r="J116"/>
      <c r="K116"/>
      <c r="L116"/>
      <c r="M116"/>
    </row>
    <row r="117" spans="1:13" x14ac:dyDescent="0.25">
      <c r="A117" s="28" t="s">
        <v>263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1:13" ht="45" x14ac:dyDescent="0.25">
      <c r="A118" s="13" t="s">
        <v>9</v>
      </c>
      <c r="B118" s="7" t="s">
        <v>10</v>
      </c>
      <c r="C118" s="13" t="s">
        <v>11</v>
      </c>
      <c r="D118" s="13" t="s">
        <v>12</v>
      </c>
      <c r="E118" s="13" t="s">
        <v>13</v>
      </c>
      <c r="F118" s="13" t="s">
        <v>14</v>
      </c>
      <c r="G118" s="13" t="s">
        <v>15</v>
      </c>
      <c r="H118" s="13" t="s">
        <v>16</v>
      </c>
      <c r="I118" s="13" t="s">
        <v>17</v>
      </c>
      <c r="J118" s="13" t="s">
        <v>18</v>
      </c>
      <c r="K118" s="13" t="s">
        <v>19</v>
      </c>
      <c r="L118" s="13" t="s">
        <v>20</v>
      </c>
      <c r="M118" s="13" t="s">
        <v>21</v>
      </c>
    </row>
    <row r="119" spans="1:13" ht="75" x14ac:dyDescent="0.25">
      <c r="A119" s="11" t="s">
        <v>137</v>
      </c>
      <c r="B119" s="2" t="s">
        <v>255</v>
      </c>
      <c r="C119" s="11" t="s">
        <v>52</v>
      </c>
      <c r="D119" s="11">
        <v>20419</v>
      </c>
      <c r="E119" s="11" t="s">
        <v>256</v>
      </c>
      <c r="F119" s="11" t="s">
        <v>257</v>
      </c>
      <c r="G119" s="11" t="s">
        <v>5</v>
      </c>
      <c r="H119" s="11">
        <v>5</v>
      </c>
      <c r="I119" s="4">
        <v>580</v>
      </c>
      <c r="J119" s="11" t="s">
        <v>139</v>
      </c>
      <c r="K119" s="11" t="s">
        <v>140</v>
      </c>
      <c r="L119" s="11" t="s">
        <v>258</v>
      </c>
      <c r="M119" s="5">
        <v>43906</v>
      </c>
    </row>
    <row r="120" spans="1:13" ht="150" x14ac:dyDescent="0.25">
      <c r="A120" s="11" t="s">
        <v>108</v>
      </c>
      <c r="B120" s="2" t="s">
        <v>60</v>
      </c>
      <c r="C120" s="11" t="s">
        <v>3</v>
      </c>
      <c r="D120" s="15">
        <v>20419</v>
      </c>
      <c r="E120" s="15" t="s">
        <v>256</v>
      </c>
      <c r="F120" s="11" t="s">
        <v>267</v>
      </c>
      <c r="G120" s="11" t="s">
        <v>5</v>
      </c>
      <c r="H120" s="11">
        <v>1</v>
      </c>
      <c r="I120" s="4">
        <v>495</v>
      </c>
      <c r="J120" s="11" t="s">
        <v>268</v>
      </c>
      <c r="K120" s="11" t="s">
        <v>31</v>
      </c>
      <c r="L120" s="11" t="s">
        <v>269</v>
      </c>
      <c r="M120" s="5">
        <v>44000</v>
      </c>
    </row>
    <row r="121" spans="1:13" ht="75" x14ac:dyDescent="0.25">
      <c r="A121" s="11" t="s">
        <v>259</v>
      </c>
      <c r="B121" s="2" t="s">
        <v>23</v>
      </c>
      <c r="C121" s="11" t="s">
        <v>3</v>
      </c>
      <c r="D121" s="11">
        <v>20419</v>
      </c>
      <c r="E121" s="11" t="s">
        <v>256</v>
      </c>
      <c r="F121" s="11" t="s">
        <v>260</v>
      </c>
      <c r="G121" s="11" t="s">
        <v>5</v>
      </c>
      <c r="H121" s="11">
        <v>1</v>
      </c>
      <c r="I121" s="4">
        <v>680</v>
      </c>
      <c r="J121" s="11" t="s">
        <v>261</v>
      </c>
      <c r="K121" s="11" t="s">
        <v>26</v>
      </c>
      <c r="L121" s="11" t="s">
        <v>262</v>
      </c>
      <c r="M121" s="5">
        <v>43998</v>
      </c>
    </row>
    <row r="122" spans="1:13" x14ac:dyDescent="0.25">
      <c r="A122" s="27" t="s">
        <v>48</v>
      </c>
      <c r="B122" s="27"/>
      <c r="C122" s="27"/>
      <c r="D122" s="27"/>
      <c r="E122" s="27"/>
      <c r="F122" s="27"/>
      <c r="G122" s="27"/>
      <c r="H122" s="27"/>
      <c r="I122" s="9">
        <f>AVERAGE(I119:I121)</f>
        <v>585</v>
      </c>
      <c r="J122" s="11"/>
      <c r="K122" s="11"/>
      <c r="L122" s="11"/>
      <c r="M122" s="11"/>
    </row>
    <row r="123" spans="1:13" x14ac:dyDescent="0.25">
      <c r="A123" s="27" t="s">
        <v>49</v>
      </c>
      <c r="B123" s="27"/>
      <c r="C123" s="27"/>
      <c r="D123" s="27"/>
      <c r="E123" s="27"/>
      <c r="F123" s="27"/>
      <c r="G123" s="27"/>
      <c r="H123" s="27"/>
      <c r="I123" s="9">
        <f>MEDIAN(I119:I121)</f>
        <v>580</v>
      </c>
      <c r="J123" s="11"/>
      <c r="K123" s="11"/>
      <c r="L123" s="11"/>
      <c r="M123" s="11"/>
    </row>
    <row r="124" spans="1:13" x14ac:dyDescent="0.25">
      <c r="A124" s="27" t="s">
        <v>50</v>
      </c>
      <c r="B124" s="27"/>
      <c r="C124" s="27"/>
      <c r="D124" s="27"/>
      <c r="E124" s="27"/>
      <c r="F124" s="27"/>
      <c r="G124" s="27"/>
      <c r="H124" s="27"/>
      <c r="I124" s="9">
        <f>SMALL(I119:I121,1)</f>
        <v>495</v>
      </c>
      <c r="J124" s="12"/>
      <c r="K124" s="12"/>
      <c r="L124" s="12"/>
      <c r="M124" s="12"/>
    </row>
    <row r="125" spans="1:13" x14ac:dyDescent="0.25">
      <c r="A125" s="28" t="s">
        <v>264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</row>
    <row r="126" spans="1:13" ht="45" x14ac:dyDescent="0.25">
      <c r="A126" s="13" t="s">
        <v>9</v>
      </c>
      <c r="B126" s="7" t="s">
        <v>10</v>
      </c>
      <c r="C126" s="13" t="s">
        <v>11</v>
      </c>
      <c r="D126" s="13" t="s">
        <v>12</v>
      </c>
      <c r="E126" s="13" t="s">
        <v>13</v>
      </c>
      <c r="F126" s="13" t="s">
        <v>14</v>
      </c>
      <c r="G126" s="13" t="s">
        <v>15</v>
      </c>
      <c r="H126" s="13" t="s">
        <v>16</v>
      </c>
      <c r="I126" s="13" t="s">
        <v>17</v>
      </c>
      <c r="J126" s="13" t="s">
        <v>18</v>
      </c>
      <c r="K126" s="13" t="s">
        <v>19</v>
      </c>
      <c r="L126" s="13" t="s">
        <v>20</v>
      </c>
      <c r="M126" s="13" t="s">
        <v>21</v>
      </c>
    </row>
    <row r="127" spans="1:13" ht="75" x14ac:dyDescent="0.25">
      <c r="A127" s="15" t="s">
        <v>108</v>
      </c>
      <c r="B127" s="2" t="s">
        <v>270</v>
      </c>
      <c r="C127" s="15" t="s">
        <v>3</v>
      </c>
      <c r="D127" s="15">
        <v>20419</v>
      </c>
      <c r="E127" s="15" t="s">
        <v>256</v>
      </c>
      <c r="F127" s="15" t="s">
        <v>271</v>
      </c>
      <c r="G127" s="15" t="s">
        <v>5</v>
      </c>
      <c r="H127" s="15">
        <v>9</v>
      </c>
      <c r="I127" s="4">
        <v>51</v>
      </c>
      <c r="J127" s="15" t="s">
        <v>268</v>
      </c>
      <c r="K127" s="15" t="s">
        <v>31</v>
      </c>
      <c r="L127" s="15" t="s">
        <v>269</v>
      </c>
      <c r="M127" s="5">
        <v>44000</v>
      </c>
    </row>
    <row r="128" spans="1:13" ht="75" x14ac:dyDescent="0.25">
      <c r="A128" s="11" t="s">
        <v>272</v>
      </c>
      <c r="B128" s="2" t="s">
        <v>42</v>
      </c>
      <c r="C128" s="11" t="s">
        <v>52</v>
      </c>
      <c r="D128" s="11">
        <v>20419</v>
      </c>
      <c r="E128" s="15" t="s">
        <v>256</v>
      </c>
      <c r="F128" s="11" t="s">
        <v>260</v>
      </c>
      <c r="G128" s="11" t="s">
        <v>5</v>
      </c>
      <c r="H128" s="11">
        <v>51</v>
      </c>
      <c r="I128" s="4">
        <v>65</v>
      </c>
      <c r="J128" s="11" t="s">
        <v>273</v>
      </c>
      <c r="K128" s="15" t="s">
        <v>31</v>
      </c>
      <c r="L128" s="15" t="s">
        <v>269</v>
      </c>
      <c r="M128" s="5">
        <v>44074</v>
      </c>
    </row>
    <row r="129" spans="1:13" ht="75" x14ac:dyDescent="0.25">
      <c r="A129" s="15" t="s">
        <v>272</v>
      </c>
      <c r="B129" s="2" t="s">
        <v>46</v>
      </c>
      <c r="C129" s="15" t="s">
        <v>52</v>
      </c>
      <c r="D129" s="15">
        <v>20419</v>
      </c>
      <c r="E129" s="15" t="s">
        <v>256</v>
      </c>
      <c r="F129" s="15" t="s">
        <v>260</v>
      </c>
      <c r="G129" s="11" t="s">
        <v>5</v>
      </c>
      <c r="H129" s="11">
        <v>22</v>
      </c>
      <c r="I129" s="4">
        <v>90</v>
      </c>
      <c r="J129" s="15" t="s">
        <v>273</v>
      </c>
      <c r="K129" s="15" t="s">
        <v>31</v>
      </c>
      <c r="L129" s="15" t="s">
        <v>269</v>
      </c>
      <c r="M129" s="5">
        <v>44074</v>
      </c>
    </row>
    <row r="130" spans="1:13" x14ac:dyDescent="0.25">
      <c r="A130" s="27" t="s">
        <v>48</v>
      </c>
      <c r="B130" s="27"/>
      <c r="C130" s="27"/>
      <c r="D130" s="27"/>
      <c r="E130" s="27"/>
      <c r="F130" s="27"/>
      <c r="G130" s="27"/>
      <c r="H130" s="27"/>
      <c r="I130" s="9">
        <f>AVERAGE(I127:I129)</f>
        <v>68.666666666666671</v>
      </c>
      <c r="J130" s="11"/>
      <c r="K130" s="11"/>
      <c r="L130" s="11"/>
      <c r="M130" s="11"/>
    </row>
    <row r="131" spans="1:13" x14ac:dyDescent="0.25">
      <c r="A131" s="27" t="s">
        <v>49</v>
      </c>
      <c r="B131" s="27"/>
      <c r="C131" s="27"/>
      <c r="D131" s="27"/>
      <c r="E131" s="27"/>
      <c r="F131" s="27"/>
      <c r="G131" s="27"/>
      <c r="H131" s="27"/>
      <c r="I131" s="9">
        <f>MEDIAN(I127:I129)</f>
        <v>65</v>
      </c>
      <c r="J131" s="11"/>
      <c r="K131" s="11"/>
      <c r="L131" s="11"/>
      <c r="M131" s="11"/>
    </row>
    <row r="132" spans="1:13" x14ac:dyDescent="0.25">
      <c r="A132" s="27" t="s">
        <v>50</v>
      </c>
      <c r="B132" s="27"/>
      <c r="C132" s="27"/>
      <c r="D132" s="27"/>
      <c r="E132" s="27"/>
      <c r="F132" s="27"/>
      <c r="G132" s="27"/>
      <c r="H132" s="27"/>
      <c r="I132" s="9">
        <f>SMALL(I127:I129,1)</f>
        <v>51</v>
      </c>
      <c r="J132" s="12"/>
      <c r="K132" s="12"/>
      <c r="L132" s="12"/>
      <c r="M132" s="12"/>
    </row>
    <row r="133" spans="1:13" x14ac:dyDescent="0.25">
      <c r="A133" s="28" t="s">
        <v>265</v>
      </c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</row>
    <row r="134" spans="1:13" ht="45" x14ac:dyDescent="0.25">
      <c r="A134" s="13" t="s">
        <v>9</v>
      </c>
      <c r="B134" s="7" t="s">
        <v>10</v>
      </c>
      <c r="C134" s="13" t="s">
        <v>11</v>
      </c>
      <c r="D134" s="13" t="s">
        <v>12</v>
      </c>
      <c r="E134" s="13" t="s">
        <v>13</v>
      </c>
      <c r="F134" s="13" t="s">
        <v>14</v>
      </c>
      <c r="G134" s="13" t="s">
        <v>15</v>
      </c>
      <c r="H134" s="13" t="s">
        <v>16</v>
      </c>
      <c r="I134" s="13" t="s">
        <v>17</v>
      </c>
      <c r="J134" s="13" t="s">
        <v>18</v>
      </c>
      <c r="K134" s="13" t="s">
        <v>19</v>
      </c>
      <c r="L134" s="13" t="s">
        <v>20</v>
      </c>
      <c r="M134" s="13" t="s">
        <v>21</v>
      </c>
    </row>
    <row r="135" spans="1:13" ht="75" x14ac:dyDescent="0.25">
      <c r="A135" s="15" t="s">
        <v>272</v>
      </c>
      <c r="B135" s="2" t="s">
        <v>91</v>
      </c>
      <c r="C135" s="15" t="s">
        <v>52</v>
      </c>
      <c r="D135" s="15">
        <v>20419</v>
      </c>
      <c r="E135" s="15" t="s">
        <v>256</v>
      </c>
      <c r="F135" s="15" t="s">
        <v>274</v>
      </c>
      <c r="G135" s="15" t="s">
        <v>5</v>
      </c>
      <c r="H135" s="15">
        <v>10</v>
      </c>
      <c r="I135" s="4">
        <v>130</v>
      </c>
      <c r="J135" s="15" t="s">
        <v>273</v>
      </c>
      <c r="K135" s="15" t="s">
        <v>31</v>
      </c>
      <c r="L135" s="15" t="s">
        <v>269</v>
      </c>
      <c r="M135" s="5">
        <v>44074</v>
      </c>
    </row>
    <row r="136" spans="1:13" ht="75" x14ac:dyDescent="0.25">
      <c r="A136" s="15" t="s">
        <v>108</v>
      </c>
      <c r="B136" s="2" t="s">
        <v>275</v>
      </c>
      <c r="C136" s="15" t="s">
        <v>3</v>
      </c>
      <c r="D136" s="15">
        <v>20419</v>
      </c>
      <c r="E136" s="15" t="s">
        <v>256</v>
      </c>
      <c r="F136" s="15" t="s">
        <v>276</v>
      </c>
      <c r="G136" s="15" t="s">
        <v>5</v>
      </c>
      <c r="H136" s="15">
        <v>1</v>
      </c>
      <c r="I136" s="4">
        <v>162</v>
      </c>
      <c r="J136" s="15" t="s">
        <v>268</v>
      </c>
      <c r="K136" s="15" t="s">
        <v>31</v>
      </c>
      <c r="L136" s="15" t="s">
        <v>269</v>
      </c>
      <c r="M136" s="5">
        <v>44000</v>
      </c>
    </row>
    <row r="137" spans="1:13" s="12" customFormat="1" ht="75" x14ac:dyDescent="0.25">
      <c r="A137" s="15" t="s">
        <v>108</v>
      </c>
      <c r="B137" s="2" t="s">
        <v>42</v>
      </c>
      <c r="C137" s="15" t="s">
        <v>3</v>
      </c>
      <c r="D137" s="15">
        <v>20419</v>
      </c>
      <c r="E137" s="15" t="s">
        <v>256</v>
      </c>
      <c r="F137" s="15" t="s">
        <v>276</v>
      </c>
      <c r="G137" s="15" t="s">
        <v>5</v>
      </c>
      <c r="H137" s="15">
        <v>1</v>
      </c>
      <c r="I137" s="4">
        <v>211</v>
      </c>
      <c r="J137" s="15" t="s">
        <v>268</v>
      </c>
      <c r="K137" s="15" t="s">
        <v>31</v>
      </c>
      <c r="L137" s="15" t="s">
        <v>269</v>
      </c>
      <c r="M137" s="5">
        <v>44000</v>
      </c>
    </row>
    <row r="138" spans="1:13" ht="75" x14ac:dyDescent="0.25">
      <c r="A138" s="15" t="s">
        <v>272</v>
      </c>
      <c r="B138" s="2" t="s">
        <v>277</v>
      </c>
      <c r="C138" s="15" t="s">
        <v>52</v>
      </c>
      <c r="D138" s="15">
        <v>20419</v>
      </c>
      <c r="E138" s="15" t="s">
        <v>256</v>
      </c>
      <c r="F138" s="15" t="s">
        <v>274</v>
      </c>
      <c r="G138" s="15" t="s">
        <v>5</v>
      </c>
      <c r="H138" s="15">
        <v>6</v>
      </c>
      <c r="I138" s="4">
        <v>300</v>
      </c>
      <c r="J138" s="15" t="s">
        <v>273</v>
      </c>
      <c r="K138" s="15" t="s">
        <v>31</v>
      </c>
      <c r="L138" s="15" t="s">
        <v>269</v>
      </c>
      <c r="M138" s="5">
        <v>44074</v>
      </c>
    </row>
    <row r="139" spans="1:13" x14ac:dyDescent="0.25">
      <c r="A139" s="27" t="s">
        <v>48</v>
      </c>
      <c r="B139" s="27"/>
      <c r="C139" s="27"/>
      <c r="D139" s="27"/>
      <c r="E139" s="27"/>
      <c r="F139" s="27"/>
      <c r="G139" s="27"/>
      <c r="H139" s="27"/>
      <c r="I139" s="9">
        <f>AVERAGE(I135:I138)</f>
        <v>200.75</v>
      </c>
      <c r="J139" s="11"/>
      <c r="K139" s="11"/>
      <c r="L139" s="11"/>
      <c r="M139" s="11"/>
    </row>
    <row r="140" spans="1:13" x14ac:dyDescent="0.25">
      <c r="A140" s="27" t="s">
        <v>49</v>
      </c>
      <c r="B140" s="27"/>
      <c r="C140" s="27"/>
      <c r="D140" s="27"/>
      <c r="E140" s="27"/>
      <c r="F140" s="27"/>
      <c r="G140" s="27"/>
      <c r="H140" s="27"/>
      <c r="I140" s="9">
        <f>MEDIAN(I135:I137)</f>
        <v>162</v>
      </c>
      <c r="J140" s="11"/>
      <c r="K140" s="11"/>
      <c r="L140" s="11"/>
      <c r="M140" s="11"/>
    </row>
    <row r="141" spans="1:13" x14ac:dyDescent="0.25">
      <c r="A141" s="27" t="s">
        <v>50</v>
      </c>
      <c r="B141" s="27"/>
      <c r="C141" s="27"/>
      <c r="D141" s="27"/>
      <c r="E141" s="27"/>
      <c r="F141" s="27"/>
      <c r="G141" s="27"/>
      <c r="H141" s="27"/>
      <c r="I141" s="9">
        <f>SMALL(I135:I137,1)</f>
        <v>130</v>
      </c>
      <c r="J141" s="12"/>
      <c r="K141" s="12"/>
      <c r="L141" s="12"/>
      <c r="M141" s="12"/>
    </row>
    <row r="142" spans="1:13" x14ac:dyDescent="0.25">
      <c r="A142" s="28" t="s">
        <v>266</v>
      </c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</row>
    <row r="143" spans="1:13" x14ac:dyDescent="0.25">
      <c r="A143" s="27" t="s">
        <v>48</v>
      </c>
      <c r="B143" s="27"/>
      <c r="C143" s="27"/>
      <c r="D143" s="27"/>
      <c r="E143" s="27"/>
      <c r="F143" s="27"/>
      <c r="G143" s="27"/>
      <c r="H143" s="27"/>
      <c r="I143" s="9">
        <f>SUM(I139,I130,I122)</f>
        <v>854.41666666666674</v>
      </c>
    </row>
    <row r="144" spans="1:13" x14ac:dyDescent="0.25">
      <c r="A144" s="28" t="s">
        <v>278</v>
      </c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</row>
    <row r="145" spans="1:13" ht="45" x14ac:dyDescent="0.25">
      <c r="A145" s="14" t="s">
        <v>9</v>
      </c>
      <c r="B145" s="7" t="s">
        <v>10</v>
      </c>
      <c r="C145" s="14" t="s">
        <v>11</v>
      </c>
      <c r="D145" s="14" t="s">
        <v>12</v>
      </c>
      <c r="E145" s="14" t="s">
        <v>13</v>
      </c>
      <c r="F145" s="14" t="s">
        <v>14</v>
      </c>
      <c r="G145" s="14" t="s">
        <v>15</v>
      </c>
      <c r="H145" s="14" t="s">
        <v>16</v>
      </c>
      <c r="I145" s="14" t="s">
        <v>17</v>
      </c>
      <c r="J145" s="14" t="s">
        <v>18</v>
      </c>
      <c r="K145" s="14" t="s">
        <v>19</v>
      </c>
      <c r="L145" s="14" t="s">
        <v>20</v>
      </c>
      <c r="M145" s="14" t="s">
        <v>21</v>
      </c>
    </row>
    <row r="146" spans="1:13" ht="45" x14ac:dyDescent="0.25">
      <c r="A146" s="15" t="s">
        <v>280</v>
      </c>
      <c r="B146" s="2" t="s">
        <v>37</v>
      </c>
      <c r="C146" s="15" t="s">
        <v>3</v>
      </c>
      <c r="D146" s="15">
        <v>463676</v>
      </c>
      <c r="E146" s="15" t="s">
        <v>281</v>
      </c>
      <c r="F146" s="15" t="s">
        <v>282</v>
      </c>
      <c r="G146" s="15" t="s">
        <v>5</v>
      </c>
      <c r="H146" s="15">
        <v>3</v>
      </c>
      <c r="I146" s="4">
        <v>350</v>
      </c>
      <c r="J146" s="15" t="s">
        <v>283</v>
      </c>
      <c r="K146" s="15" t="s">
        <v>26</v>
      </c>
      <c r="L146" s="15" t="s">
        <v>284</v>
      </c>
      <c r="M146" s="5">
        <v>43943</v>
      </c>
    </row>
    <row r="147" spans="1:13" ht="45" x14ac:dyDescent="0.25">
      <c r="A147" s="15" t="s">
        <v>287</v>
      </c>
      <c r="B147" s="2" t="s">
        <v>23</v>
      </c>
      <c r="C147" s="15" t="s">
        <v>3</v>
      </c>
      <c r="D147" s="15">
        <v>463677</v>
      </c>
      <c r="E147" s="15" t="s">
        <v>281</v>
      </c>
      <c r="F147" s="15" t="s">
        <v>285</v>
      </c>
      <c r="G147" s="15" t="s">
        <v>5</v>
      </c>
      <c r="H147" s="15">
        <v>10</v>
      </c>
      <c r="I147" s="4">
        <v>379.99</v>
      </c>
      <c r="J147" s="15" t="s">
        <v>286</v>
      </c>
      <c r="K147" s="15" t="s">
        <v>26</v>
      </c>
      <c r="L147" s="15" t="s">
        <v>284</v>
      </c>
      <c r="M147" s="5">
        <v>43935</v>
      </c>
    </row>
    <row r="148" spans="1:13" ht="75" x14ac:dyDescent="0.25">
      <c r="A148" s="1" t="s">
        <v>289</v>
      </c>
      <c r="B148" s="2" t="s">
        <v>23</v>
      </c>
      <c r="C148" s="1" t="s">
        <v>3</v>
      </c>
      <c r="D148" s="1">
        <v>270164</v>
      </c>
      <c r="E148" s="15" t="s">
        <v>279</v>
      </c>
      <c r="F148" s="1" t="s">
        <v>288</v>
      </c>
      <c r="G148" s="1" t="s">
        <v>290</v>
      </c>
      <c r="H148" s="1">
        <v>35</v>
      </c>
      <c r="I148" s="4">
        <v>425</v>
      </c>
      <c r="J148" s="1" t="s">
        <v>291</v>
      </c>
      <c r="K148" s="1" t="s">
        <v>26</v>
      </c>
      <c r="L148" s="1" t="s">
        <v>292</v>
      </c>
      <c r="M148" s="5">
        <v>43979</v>
      </c>
    </row>
    <row r="149" spans="1:13" s="16" customFormat="1" ht="90" x14ac:dyDescent="0.25">
      <c r="A149" s="15" t="s">
        <v>56</v>
      </c>
      <c r="B149" s="2" t="s">
        <v>293</v>
      </c>
      <c r="C149" s="15" t="s">
        <v>52</v>
      </c>
      <c r="D149" s="15">
        <v>430586</v>
      </c>
      <c r="E149" s="15" t="s">
        <v>281</v>
      </c>
      <c r="F149" s="15" t="s">
        <v>294</v>
      </c>
      <c r="G149" s="15" t="s">
        <v>5</v>
      </c>
      <c r="H149" s="15">
        <v>5</v>
      </c>
      <c r="I149" s="4">
        <v>480</v>
      </c>
      <c r="J149" s="15" t="s">
        <v>295</v>
      </c>
      <c r="K149" s="15" t="s">
        <v>96</v>
      </c>
      <c r="L149" s="15" t="s">
        <v>296</v>
      </c>
      <c r="M149" s="5">
        <v>43889</v>
      </c>
    </row>
    <row r="150" spans="1:13" s="16" customFormat="1" ht="60" x14ac:dyDescent="0.25">
      <c r="A150" s="15" t="s">
        <v>297</v>
      </c>
      <c r="B150" s="2" t="s">
        <v>37</v>
      </c>
      <c r="C150" s="15" t="s">
        <v>3</v>
      </c>
      <c r="D150" s="15">
        <v>150372</v>
      </c>
      <c r="E150" s="15" t="s">
        <v>279</v>
      </c>
      <c r="F150" s="15" t="s">
        <v>303</v>
      </c>
      <c r="G150" s="15" t="s">
        <v>298</v>
      </c>
      <c r="H150" s="15">
        <v>1</v>
      </c>
      <c r="I150" s="4">
        <v>495</v>
      </c>
      <c r="J150" s="15" t="s">
        <v>299</v>
      </c>
      <c r="K150" s="15" t="s">
        <v>26</v>
      </c>
      <c r="L150" s="15" t="s">
        <v>300</v>
      </c>
      <c r="M150" s="5">
        <v>43917</v>
      </c>
    </row>
    <row r="151" spans="1:13" s="16" customFormat="1" ht="60" x14ac:dyDescent="0.25">
      <c r="A151" s="15" t="s">
        <v>301</v>
      </c>
      <c r="B151" s="2" t="s">
        <v>23</v>
      </c>
      <c r="C151" s="15" t="s">
        <v>3</v>
      </c>
      <c r="D151" s="15">
        <v>150372</v>
      </c>
      <c r="E151" s="15" t="s">
        <v>279</v>
      </c>
      <c r="F151" s="15" t="s">
        <v>302</v>
      </c>
      <c r="G151" s="15" t="s">
        <v>5</v>
      </c>
      <c r="H151" s="15">
        <v>12</v>
      </c>
      <c r="I151" s="4">
        <v>580</v>
      </c>
      <c r="J151" s="15" t="s">
        <v>304</v>
      </c>
      <c r="K151" s="15" t="s">
        <v>26</v>
      </c>
      <c r="L151" s="15" t="s">
        <v>305</v>
      </c>
      <c r="M151" s="5">
        <v>43997</v>
      </c>
    </row>
    <row r="152" spans="1:13" x14ac:dyDescent="0.25">
      <c r="A152" s="27" t="s">
        <v>48</v>
      </c>
      <c r="B152" s="27"/>
      <c r="C152" s="27"/>
      <c r="D152" s="27"/>
      <c r="E152" s="27"/>
      <c r="F152" s="27"/>
      <c r="G152" s="27"/>
      <c r="H152" s="27"/>
      <c r="I152" s="9">
        <f>AVERAGE(I146:I151)</f>
        <v>451.66499999999996</v>
      </c>
    </row>
    <row r="153" spans="1:13" x14ac:dyDescent="0.25">
      <c r="A153" s="27" t="s">
        <v>49</v>
      </c>
      <c r="B153" s="27"/>
      <c r="C153" s="27"/>
      <c r="D153" s="27"/>
      <c r="E153" s="27"/>
      <c r="F153" s="27"/>
      <c r="G153" s="27"/>
      <c r="H153" s="27"/>
      <c r="I153" s="9">
        <f>MEDIAN(I146:I148)</f>
        <v>379.99</v>
      </c>
    </row>
    <row r="154" spans="1:13" x14ac:dyDescent="0.25">
      <c r="A154" s="27" t="s">
        <v>50</v>
      </c>
      <c r="B154" s="27"/>
      <c r="C154" s="27"/>
      <c r="D154" s="27"/>
      <c r="E154" s="27"/>
      <c r="F154" s="27"/>
      <c r="G154" s="27"/>
      <c r="H154" s="27"/>
      <c r="I154" s="9">
        <f>SMALL(I146:I148,1)</f>
        <v>350</v>
      </c>
    </row>
  </sheetData>
  <mergeCells count="70">
    <mergeCell ref="A152:H152"/>
    <mergeCell ref="A153:H153"/>
    <mergeCell ref="A154:H154"/>
    <mergeCell ref="A1:M1"/>
    <mergeCell ref="A13:H13"/>
    <mergeCell ref="A16:M16"/>
    <mergeCell ref="A14:H14"/>
    <mergeCell ref="A15:H15"/>
    <mergeCell ref="A23:H23"/>
    <mergeCell ref="A24:H24"/>
    <mergeCell ref="A25:H25"/>
    <mergeCell ref="A26:M26"/>
    <mergeCell ref="A30:M30"/>
    <mergeCell ref="A31:G31"/>
    <mergeCell ref="A35:M35"/>
    <mergeCell ref="A66:M66"/>
    <mergeCell ref="A40:H40"/>
    <mergeCell ref="A41:H41"/>
    <mergeCell ref="A42:M42"/>
    <mergeCell ref="A144:M144"/>
    <mergeCell ref="A34:G34"/>
    <mergeCell ref="A64:H64"/>
    <mergeCell ref="A65:H65"/>
    <mergeCell ref="A52:H52"/>
    <mergeCell ref="A51:H51"/>
    <mergeCell ref="A50:H50"/>
    <mergeCell ref="A38:G38"/>
    <mergeCell ref="A63:H63"/>
    <mergeCell ref="A53:M53"/>
    <mergeCell ref="A36:G36"/>
    <mergeCell ref="A37:G37"/>
    <mergeCell ref="A39:H39"/>
    <mergeCell ref="A114:H114"/>
    <mergeCell ref="A115:H115"/>
    <mergeCell ref="A116:H116"/>
    <mergeCell ref="A92:H92"/>
    <mergeCell ref="A93:H93"/>
    <mergeCell ref="A94:H94"/>
    <mergeCell ref="A95:M95"/>
    <mergeCell ref="A104:H104"/>
    <mergeCell ref="A105:H105"/>
    <mergeCell ref="A106:H106"/>
    <mergeCell ref="A107:M107"/>
    <mergeCell ref="A91:G91"/>
    <mergeCell ref="A90:G90"/>
    <mergeCell ref="A89:M89"/>
    <mergeCell ref="A84:H84"/>
    <mergeCell ref="A85:M85"/>
    <mergeCell ref="A143:H143"/>
    <mergeCell ref="A130:H130"/>
    <mergeCell ref="A131:H131"/>
    <mergeCell ref="A132:H132"/>
    <mergeCell ref="A133:M133"/>
    <mergeCell ref="A139:H139"/>
    <mergeCell ref="A32:G32"/>
    <mergeCell ref="A33:G33"/>
    <mergeCell ref="A140:H140"/>
    <mergeCell ref="A141:H141"/>
    <mergeCell ref="A142:M142"/>
    <mergeCell ref="A117:M117"/>
    <mergeCell ref="A122:H122"/>
    <mergeCell ref="A123:H123"/>
    <mergeCell ref="A124:H124"/>
    <mergeCell ref="A125:M125"/>
    <mergeCell ref="A82:H82"/>
    <mergeCell ref="A83:H83"/>
    <mergeCell ref="A72:H72"/>
    <mergeCell ref="A73:H73"/>
    <mergeCell ref="A74:H74"/>
    <mergeCell ref="A75:M75"/>
  </mergeCells>
  <hyperlinks>
    <hyperlink ref="A34" r:id="rId1"/>
    <hyperlink ref="A32" r:id="rId2"/>
    <hyperlink ref="A33" r:id="rId3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Estimativas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dcterms:created xsi:type="dcterms:W3CDTF">2020-09-09T15:46:43Z</dcterms:created>
  <dcterms:modified xsi:type="dcterms:W3CDTF">2020-12-07T20:36:08Z</dcterms:modified>
</cp:coreProperties>
</file>