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15600" windowHeight="9240"/>
  </bookViews>
  <sheets>
    <sheet name="1 ÍNDICE" sheetId="10" r:id="rId1"/>
    <sheet name="2 Fórmulas Básicas" sheetId="11" r:id="rId2"/>
    <sheet name="3 Dados Financeiros-Contábeis" sheetId="1" r:id="rId3"/>
    <sheet name="4 Dados-Complementares" sheetId="3" r:id="rId4"/>
    <sheet name="5 Dados Cadastrais-USUÁRIOS" sheetId="4" r:id="rId5"/>
    <sheet name="6 Calc_Custo por Serviço Fim" sheetId="6" r:id="rId6"/>
    <sheet name="7 Calc_VBRs_Taxas-Preços Publ" sheetId="8" r:id="rId7"/>
    <sheet name="8 Tabelas-Taxas_PreçosUnitários" sheetId="7" r:id="rId8"/>
  </sheets>
  <definedNames>
    <definedName name="_xlnm.Print_Area" localSheetId="0">'1 ÍNDICE'!$A$1:$P$27</definedName>
    <definedName name="_xlnm.Print_Area" localSheetId="1">'2 Fórmulas Básicas'!$B$1:$D$104</definedName>
    <definedName name="_xlnm.Print_Area" localSheetId="2">'3 Dados Financeiros-Contábeis'!$B$2:$E$91</definedName>
    <definedName name="_xlnm.Print_Area" localSheetId="3">'4 Dados-Complementares'!$B$2:$H$72</definedName>
    <definedName name="_xlnm.Print_Area" localSheetId="4">'5 Dados Cadastrais-USUÁRIOS'!$B$2:$H$13</definedName>
    <definedName name="_xlnm.Print_Area" localSheetId="5">'6 Calc_Custo por Serviço Fim'!$B$2:$E$50</definedName>
    <definedName name="_xlnm.Print_Area" localSheetId="6">'7 Calc_VBRs_Taxas-Preços Publ'!$B$3:$F$24</definedName>
    <definedName name="_xlnm.Print_Area" localSheetId="7">'8 Tabelas-Taxas_PreçosUnitários'!$A$1:$Y$37</definedName>
    <definedName name="OLE_LINK1" localSheetId="2">'3 Dados Financeiros-Contábeis'!#REF!</definedName>
    <definedName name="OLE_LINK1" localSheetId="5">'6 Calc_Custo por Serviço Fim'!#REF!</definedName>
    <definedName name="OLE_LINK1" localSheetId="6">'7 Calc_VBRs_Taxas-Preços Publ'!#REF!</definedName>
    <definedName name="_xlnm.Print_Titles" localSheetId="1">'2 Fórmulas Básicas'!$2:$3</definedName>
  </definedNames>
  <calcPr calcId="125725"/>
</workbook>
</file>

<file path=xl/calcChain.xml><?xml version="1.0" encoding="utf-8"?>
<calcChain xmlns="http://schemas.openxmlformats.org/spreadsheetml/2006/main">
  <c r="E12" i="6"/>
  <c r="D12"/>
  <c r="F26" i="3"/>
  <c r="F25"/>
  <c r="E26"/>
  <c r="E25"/>
  <c r="H71" l="1"/>
  <c r="G71"/>
  <c r="F71"/>
  <c r="E71"/>
  <c r="F31" l="1"/>
  <c r="E31"/>
  <c r="E34" i="1"/>
  <c r="D34"/>
  <c r="E22"/>
  <c r="D22"/>
  <c r="F22" s="1"/>
  <c r="F34" l="1"/>
  <c r="E50" i="6"/>
  <c r="D50"/>
  <c r="E39"/>
  <c r="D39"/>
  <c r="E37"/>
  <c r="E36"/>
  <c r="E35"/>
  <c r="E34"/>
  <c r="E33"/>
  <c r="E32"/>
  <c r="E30"/>
  <c r="E29"/>
  <c r="D37"/>
  <c r="D36"/>
  <c r="D35"/>
  <c r="D34"/>
  <c r="D33"/>
  <c r="D32"/>
  <c r="D30"/>
  <c r="D29"/>
  <c r="E23" l="1"/>
  <c r="D23"/>
  <c r="E9" l="1"/>
  <c r="E8"/>
  <c r="E7"/>
  <c r="E6"/>
  <c r="E5"/>
  <c r="D9"/>
  <c r="D8"/>
  <c r="D7"/>
  <c r="D6"/>
  <c r="D5"/>
  <c r="H5" i="3" l="1"/>
  <c r="H12"/>
  <c r="E10" i="6" l="1"/>
  <c r="D10"/>
  <c r="E27" l="1"/>
  <c r="D27"/>
  <c r="E75" i="1" l="1"/>
  <c r="D75"/>
  <c r="E14"/>
  <c r="E35" s="1"/>
  <c r="D14"/>
  <c r="D35" s="1"/>
  <c r="E82" l="1"/>
  <c r="D82"/>
  <c r="D68" l="1"/>
  <c r="D62"/>
  <c r="D58"/>
  <c r="D43"/>
  <c r="D39"/>
  <c r="F42" i="3"/>
  <c r="E15" i="6" s="1"/>
  <c r="E42" i="3"/>
  <c r="D15" i="6" s="1"/>
  <c r="D42" l="1"/>
  <c r="E42"/>
  <c r="D18"/>
  <c r="D86" i="1"/>
  <c r="D46" l="1"/>
  <c r="E68"/>
  <c r="E62"/>
  <c r="E58"/>
  <c r="E18" i="6" l="1"/>
  <c r="E38"/>
  <c r="E46"/>
  <c r="E43"/>
  <c r="E40"/>
  <c r="E41" s="1"/>
  <c r="D38"/>
  <c r="D46"/>
  <c r="D43"/>
  <c r="D40"/>
  <c r="D41" s="1"/>
  <c r="E19"/>
  <c r="E11"/>
  <c r="D11"/>
  <c r="D19"/>
  <c r="E16"/>
  <c r="D16"/>
  <c r="E13"/>
  <c r="E14" s="1"/>
  <c r="D13"/>
  <c r="D14" s="1"/>
  <c r="E86" i="1"/>
  <c r="D17" i="6" l="1"/>
  <c r="D20" s="1"/>
  <c r="E17"/>
  <c r="E20" s="1"/>
  <c r="D22"/>
  <c r="D44"/>
  <c r="D47" s="1"/>
  <c r="D49" s="1"/>
  <c r="E44"/>
  <c r="E47" s="1"/>
  <c r="E49" s="1"/>
  <c r="E43" i="1"/>
  <c r="D24" i="8" l="1"/>
  <c r="D23"/>
  <c r="C24"/>
  <c r="C23"/>
  <c r="C11"/>
  <c r="C5"/>
  <c r="E22" i="6"/>
  <c r="E39" i="1"/>
  <c r="H37" i="7" l="1"/>
  <c r="H36"/>
  <c r="D12" i="8"/>
  <c r="D6"/>
  <c r="D11"/>
  <c r="D5"/>
  <c r="D7" s="1"/>
  <c r="C12"/>
  <c r="C6"/>
  <c r="C7"/>
  <c r="C13"/>
  <c r="D18"/>
  <c r="H28" i="7" s="1"/>
  <c r="I28" s="1"/>
  <c r="D19" i="8"/>
  <c r="D13"/>
  <c r="C18"/>
  <c r="C19"/>
  <c r="K25" i="7" l="1"/>
  <c r="L25" s="1"/>
  <c r="K24"/>
  <c r="L24" s="1"/>
  <c r="H29"/>
  <c r="I29" s="1"/>
  <c r="H30"/>
  <c r="I30" s="1"/>
  <c r="H16"/>
  <c r="V5"/>
  <c r="H10"/>
  <c r="H13"/>
  <c r="H4"/>
  <c r="H7"/>
  <c r="I36"/>
  <c r="I37"/>
  <c r="E46" i="1"/>
  <c r="I8" i="7" l="1"/>
  <c r="I9"/>
  <c r="I7"/>
  <c r="I14"/>
  <c r="I13"/>
  <c r="I15"/>
  <c r="W5"/>
  <c r="X10"/>
  <c r="Y15"/>
  <c r="W8"/>
  <c r="X13"/>
  <c r="W7"/>
  <c r="X12"/>
  <c r="Y17"/>
  <c r="W10"/>
  <c r="X15"/>
  <c r="X6"/>
  <c r="Y11"/>
  <c r="W17"/>
  <c r="X9"/>
  <c r="Y14"/>
  <c r="X8"/>
  <c r="Y13"/>
  <c r="W6"/>
  <c r="X11"/>
  <c r="Y16"/>
  <c r="Y7"/>
  <c r="W13"/>
  <c r="X5"/>
  <c r="Y10"/>
  <c r="W16"/>
  <c r="Y9"/>
  <c r="W15"/>
  <c r="X7"/>
  <c r="Y12"/>
  <c r="X17"/>
  <c r="W9"/>
  <c r="X14"/>
  <c r="Y6"/>
  <c r="W12"/>
  <c r="Y5"/>
  <c r="W11"/>
  <c r="X16"/>
  <c r="Y8"/>
  <c r="W14"/>
  <c r="I4"/>
  <c r="I6"/>
  <c r="I5"/>
  <c r="I12"/>
  <c r="I10"/>
  <c r="I11"/>
  <c r="I18"/>
  <c r="I17"/>
  <c r="I16"/>
</calcChain>
</file>

<file path=xl/comments1.xml><?xml version="1.0" encoding="utf-8"?>
<comments xmlns="http://schemas.openxmlformats.org/spreadsheetml/2006/main">
  <authors>
    <author>Home</author>
  </authors>
  <commentList>
    <comment ref="M6" authorId="0">
      <text>
        <r>
          <rPr>
            <b/>
            <sz val="9"/>
            <color indexed="81"/>
            <rFont val="Tahoma"/>
            <family val="2"/>
          </rPr>
          <t>OBS.: Bloquear planilhas para evitar alterações indesejadas 
Células onde é permitido inserir dados estão desbloqueadas e marcadas em verde.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João</author>
    <author>Home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 xml:space="preserve">Ano base de revisão das taxas e preços
Último exercício findo.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Ano de vigência das taxas e preços 
Valores estimados conforme o orçamento anual, ou conforme projeção baseada nos valores realizados NO ANO BASE.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Alocar no centro de custo específico, o valor (ou parcela) da provisão que se vincular ao mesmo.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Aterro sanitário
e/ou outra solução para disposição final de RSU (incinerador/usina de geração de energia)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6" authorId="1">
      <text>
        <r>
          <rPr>
            <b/>
            <sz val="9"/>
            <color indexed="81"/>
            <rFont val="Tahoma"/>
            <family val="2"/>
          </rPr>
          <t>Disposição de RSS pré tratado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Disposição de RSS para tratamento em valas especiais</t>
        </r>
      </text>
    </comment>
  </commentList>
</comments>
</file>

<file path=xl/comments3.xml><?xml version="1.0" encoding="utf-8"?>
<comments xmlns="http://schemas.openxmlformats.org/spreadsheetml/2006/main">
  <authors>
    <author>João</author>
    <author>Home</author>
  </authors>
  <commentList>
    <comment ref="G2" authorId="0">
      <text>
        <r>
          <rPr>
            <b/>
            <sz val="9"/>
            <color indexed="81"/>
            <rFont val="Tahoma"/>
            <family val="2"/>
          </rPr>
          <t>As taxas efetivas devem ser definidas e revistas periodicamente conforme a expectativa de vida útil operacional e econômica dos ativos, inclusive terrenos (se não houver hipótese de alienação no longo prazo).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1">
      <text>
        <r>
          <rPr>
            <b/>
            <sz val="9"/>
            <color indexed="81"/>
            <rFont val="Tahoma"/>
            <charset val="1"/>
          </rPr>
          <t>Separar por atividade (coleta convencional, coleta seletiva e coleta de grandes geradores) se veículos forem de uso exclusivo das mesmas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2" authorId="1">
      <text>
        <r>
          <rPr>
            <b/>
            <sz val="9"/>
            <color indexed="81"/>
            <rFont val="Tahoma"/>
            <family val="2"/>
          </rPr>
          <t>Nesta atividade terrenos estão sujeitos à exaustão dos investimentos, por não poderem ser utilizados para outros fins.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Taxa deve ser definida com base na estimativa de tmpo para esgotamento da capacidade útil de aterro sanitário.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4" authorId="1">
      <text>
        <r>
          <rPr>
            <b/>
            <sz val="9"/>
            <color indexed="81"/>
            <rFont val="Tahoma"/>
            <charset val="1"/>
          </rPr>
          <t>RDO, RCC e outros entregues diretamente, pelos geradores ou por sua conta, em aterros próprios ou geridos pelo prestador público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55" authorId="1">
      <text>
        <r>
          <rPr>
            <b/>
            <sz val="9"/>
            <color indexed="81"/>
            <rFont val="Tahoma"/>
            <charset val="1"/>
          </rPr>
          <t>Resíduos destinados a aterros outra unidade de terceiros pelo prestador público, diretamente ou por seu terceirizado.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56" authorId="1">
      <text>
        <r>
          <rPr>
            <b/>
            <sz val="9"/>
            <color indexed="81"/>
            <rFont val="Tahoma"/>
            <family val="2"/>
          </rPr>
          <t>Total de resíduos recebidos nas unidades de aterro, de todas as origens.</t>
        </r>
      </text>
    </comment>
    <comment ref="B57" authorId="1">
      <text>
        <r>
          <rPr>
            <b/>
            <sz val="9"/>
            <color indexed="81"/>
            <rFont val="Tahoma"/>
            <family val="2"/>
          </rPr>
          <t>RSS coletado e tratado pelo prestador público,
diretamente ou por meio de terceiros contratados.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2" authorId="1">
      <text>
        <r>
          <rPr>
            <b/>
            <sz val="9"/>
            <color indexed="81"/>
            <rFont val="Tahoma"/>
            <family val="2"/>
          </rPr>
          <t>Pessoal cedido para o prestador por outros órgãos da admnistração municipal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Home</author>
  </authors>
  <commentList>
    <comment ref="D18" authorId="0">
      <text>
        <r>
          <rPr>
            <b/>
            <sz val="9"/>
            <color indexed="81"/>
            <rFont val="Tahoma"/>
            <family val="2"/>
          </rPr>
          <t>Permite inserir valores de acréscimos regulatórios não especificados  na tabela de dados finaneiros-contábeis, tais como: restos a pagar de despesas de custeio deste serviço do ano anterior, sem cobertura de caixa; provisão de despesas contingentes não incluídas nas despesas da Administração Central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 xml:space="preserve">Permite inserir outras deduções regulatórias não especificadas na tabela de dados financeiros-contábeis relacionadas a este serviço, tais como: multas ou encargos contratuais pagos a 3ºs; despesa com publicidade não institucional; outros gastos ineficientes.  </t>
        </r>
      </text>
    </comment>
    <comment ref="B49" authorId="0">
      <text>
        <r>
          <rPr>
            <b/>
            <sz val="9"/>
            <color indexed="81"/>
            <rFont val="Tahoma"/>
            <family val="2"/>
          </rPr>
          <t>Exclui massa de RPU originários da limpeza de vias e logradouros públicos.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usuario</author>
    <author>Home</author>
  </authors>
  <commentList>
    <comment ref="C4" authorId="0">
      <text>
        <r>
          <rPr>
            <b/>
            <sz val="10"/>
            <color indexed="81"/>
            <rFont val="Tahoma"/>
            <family val="2"/>
          </rPr>
          <t>Ano base:</t>
        </r>
        <r>
          <rPr>
            <sz val="9"/>
            <color indexed="81"/>
            <rFont val="Tahoma"/>
            <family val="2"/>
          </rPr>
          <t xml:space="preserve"> Último exercício completo</t>
        </r>
      </text>
    </comment>
    <comment ref="E23" authorId="1">
      <text>
        <r>
          <rPr>
            <b/>
            <sz val="9"/>
            <color indexed="81"/>
            <rFont val="Tahoma"/>
            <family val="2"/>
          </rPr>
          <t xml:space="preserve">Valores ilustrativos.
Informar valores baseados nos custos efetivos ou estimados destes serviços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Home</author>
  </authors>
  <commentList>
    <comment ref="G3" authorId="0">
      <text>
        <r>
          <rPr>
            <b/>
            <sz val="9"/>
            <color indexed="81"/>
            <rFont val="Tahoma"/>
            <family val="2"/>
          </rPr>
          <t>Base:
1. estimativa de geração de RDO/ano/domicílio considerando: kg/dia/hab e subcategoria do domicílio. Ou
2. estimativa de fator de conversão do VBR para R$/m² de área construída.</t>
        </r>
        <r>
          <rPr>
            <sz val="9"/>
            <color indexed="81"/>
            <rFont val="Tahoma"/>
            <family val="2"/>
          </rPr>
          <t xml:space="preserve">
2.</t>
        </r>
      </text>
    </comment>
  </commentList>
</comments>
</file>

<file path=xl/sharedStrings.xml><?xml version="1.0" encoding="utf-8"?>
<sst xmlns="http://schemas.openxmlformats.org/spreadsheetml/2006/main" count="759" uniqueCount="598">
  <si>
    <t>Serviços de terceiros</t>
  </si>
  <si>
    <t>Materiais de consumo</t>
  </si>
  <si>
    <t>Despesas gerais</t>
  </si>
  <si>
    <t>Subtotal Administração Central (A)</t>
  </si>
  <si>
    <t>Despesas extraordinárias ou eventuais</t>
  </si>
  <si>
    <t>Energia elétrica</t>
  </si>
  <si>
    <t>DEPRECIAÇÃO, AMORTIZAÇÃO E EXAUSTÃO DE ATIVOS (Despesas Patrimoniais)</t>
  </si>
  <si>
    <t>DESP FISCAIS E REGULATÓRIAS</t>
  </si>
  <si>
    <t>Quantidade de resíduos movimentados</t>
  </si>
  <si>
    <t>NOTAS</t>
  </si>
  <si>
    <t>1. Inclui áreas comercial, financeira e de apoio técnico.</t>
  </si>
  <si>
    <t>CENTRO DE CUSTOS</t>
  </si>
  <si>
    <t>Serviços de terceiros (serviços administrativos ou de apoio à gestão)</t>
  </si>
  <si>
    <t>Pessoal  e Encargos (pessoal alocado diretamente a esses serviços)</t>
  </si>
  <si>
    <t>Operaç, manut ou disposição em Aterros Sanitários</t>
  </si>
  <si>
    <t>Vigilância e conservação</t>
  </si>
  <si>
    <t>Disposição de RSU em aterro de terceiros</t>
  </si>
  <si>
    <t>Valores</t>
  </si>
  <si>
    <t>Depreciação e exaustão de ativos das unidades de aterros sanitários</t>
  </si>
  <si>
    <t>Depreciação de bens de uso geral da Administração</t>
  </si>
  <si>
    <t>Juros e encargos de empréstimos para investimentos no sistema de coleta</t>
  </si>
  <si>
    <t>Valor de aquisição acumulado</t>
  </si>
  <si>
    <t>(-) Valor da depreciação acumulada</t>
  </si>
  <si>
    <t>Fontes</t>
  </si>
  <si>
    <t>ELEMENTOS DAS RECEITAS</t>
  </si>
  <si>
    <t>Outras Receitas</t>
  </si>
  <si>
    <t>Provisões de despesas contingentes - cíveis e trabalhistas</t>
  </si>
  <si>
    <t xml:space="preserve">Ativo Imobilizado </t>
  </si>
  <si>
    <t>Centros de Custos</t>
  </si>
  <si>
    <t>Ano anterior</t>
  </si>
  <si>
    <t>Ano atual</t>
  </si>
  <si>
    <t>Elementos contábeis</t>
  </si>
  <si>
    <t>Alocações (bens)</t>
  </si>
  <si>
    <t>Bens imóveis (terrenos, edificações e instalações)</t>
  </si>
  <si>
    <t>Veículos, máquinas e equipamentos operacionais</t>
  </si>
  <si>
    <t>Mobiliários e outros bens móveis</t>
  </si>
  <si>
    <t>(-) Valor da depreciação/exaustão acumulada</t>
  </si>
  <si>
    <t xml:space="preserve">Domicílios (mês de dezembro) </t>
  </si>
  <si>
    <t>Imobilizações financeiras</t>
  </si>
  <si>
    <t xml:space="preserve">Numerários em caixa e depósitos bancários </t>
  </si>
  <si>
    <t>Créditos de contas a receber dos contribuintes/usuários</t>
  </si>
  <si>
    <t xml:space="preserve">Estoques de materiais para operação e manutenção </t>
  </si>
  <si>
    <t>Taxas médias de juros mais encargos incidentes sobre empréstimos</t>
  </si>
  <si>
    <t>IPCA/IBGE</t>
  </si>
  <si>
    <t>Estimativa da Taxa de remuneração do Ativo Imobilizado Reconhecido</t>
  </si>
  <si>
    <t>INFORMAÇÕES ECONÔMICAS COMPLEMENTARES</t>
  </si>
  <si>
    <t>Taxas de Deprec, Amort. Exaustão Sugeridas</t>
  </si>
  <si>
    <t>1. Considerar somente receitas diretas dos serviços (taxas e preços públicos) - Não incluir receitas de serviços acessórios ou multas e encargos por inadimplência</t>
  </si>
  <si>
    <t>2. Não incluir arrecadação de multas e de encargos por inadimplência</t>
  </si>
  <si>
    <t>3. Doações e subvenções destinadas/vinculadas especificamente aos serviços (custeio ou investimentos)</t>
  </si>
  <si>
    <t>Alíquota PIS/PASEP</t>
  </si>
  <si>
    <t>Ano atual (Estim)</t>
  </si>
  <si>
    <t>Juros e encargos de empréstimos para investimentos em unidades de disposição final de RSU</t>
  </si>
  <si>
    <r>
      <t>Valores das taxas lançadas no ano</t>
    </r>
    <r>
      <rPr>
        <vertAlign val="superscript"/>
        <sz val="10"/>
        <color rgb="FFFF0000"/>
        <rFont val="Arial"/>
        <family val="2"/>
      </rPr>
      <t>(1)</t>
    </r>
    <r>
      <rPr>
        <sz val="10"/>
        <rFont val="Arial"/>
        <family val="2"/>
      </rPr>
      <t xml:space="preserve"> </t>
    </r>
  </si>
  <si>
    <t>Valores de multas e de encargos lançados no ano (por inadimplência)</t>
  </si>
  <si>
    <t>Sub-total lançado no ano (a)</t>
  </si>
  <si>
    <r>
      <t xml:space="preserve">Valores arrecadados no ano da receita corrente e da dívida ativa </t>
    </r>
    <r>
      <rPr>
        <vertAlign val="superscript"/>
        <sz val="10"/>
        <color rgb="FFFF0000"/>
        <rFont val="Arial"/>
        <family val="2"/>
      </rPr>
      <t>(2)</t>
    </r>
    <r>
      <rPr>
        <vertAlign val="superscript"/>
        <sz val="10"/>
        <rFont val="Arial"/>
        <family val="2"/>
      </rPr>
      <t xml:space="preserve"> </t>
    </r>
  </si>
  <si>
    <t>Valores arrecadados no ano relativos a multas e encargos (dívidas do ano e anteriores)</t>
  </si>
  <si>
    <t>Isenções e subsídios legais concedidos</t>
  </si>
  <si>
    <t>Sub-total arrecadado + isenções subsídios concedidos no ano (b)</t>
  </si>
  <si>
    <t>Sub-total lançado no ano (c)</t>
  </si>
  <si>
    <t>Sub-total arrecadado no ano (d)</t>
  </si>
  <si>
    <t>Receitas não operacionais (serviços administrativos)</t>
  </si>
  <si>
    <t>Receitas extraordinárias (indenizações recebidas)</t>
  </si>
  <si>
    <t>Receitas de multas de posturas (arrecadadas)</t>
  </si>
  <si>
    <t>Outras receitas (especificar)</t>
  </si>
  <si>
    <t>Sub-total outras receitas no ano (e)</t>
  </si>
  <si>
    <t>Operações de Crédito e Subvenções</t>
  </si>
  <si>
    <t>Empréstimos realizados - desembolsos recebidos no ano (g)</t>
  </si>
  <si>
    <t>Quantidade de servidores alocados por unidades administrativas/operacionais</t>
  </si>
  <si>
    <t>Atividades de manejjo de resíduos</t>
  </si>
  <si>
    <t>Operação e manutenção de aterros</t>
  </si>
  <si>
    <t>TOTAL</t>
  </si>
  <si>
    <t>Pessoal  e Encargos - Administração central/atividades meio</t>
  </si>
  <si>
    <t>(+) Pessoal contratado (mão de obra terceirizada)</t>
  </si>
  <si>
    <t>(+) Pessoal próprio (inclui cedido de outros órgãos)</t>
  </si>
  <si>
    <r>
      <t xml:space="preserve">Coleta convencional de RDO </t>
    </r>
    <r>
      <rPr>
        <sz val="10"/>
        <color indexed="8"/>
        <rFont val="Arial"/>
        <family val="2"/>
      </rPr>
      <t>(inclui grandes geradores atendidos)</t>
    </r>
  </si>
  <si>
    <t>Despesas gerais (inclusive combustíveis)</t>
  </si>
  <si>
    <t>Serviços de terceiros (Coleta/transp de RDO, operaç transbordo, locação veículos)</t>
  </si>
  <si>
    <t>Operação e manutenção Aterro, locação de veículos e máquinas</t>
  </si>
  <si>
    <t>ELEMENTOS DAS DESPESAS (principais grupos/subgrupos de contas)</t>
  </si>
  <si>
    <t>Taxas de Coleta e Destinação de RDO -(TRS)</t>
  </si>
  <si>
    <r>
      <t>Da Coleta Convencional e Destinação de RDO - lançados no ano</t>
    </r>
    <r>
      <rPr>
        <vertAlign val="superscript"/>
        <sz val="10"/>
        <color rgb="FFFF0000"/>
        <rFont val="Arial"/>
        <family val="2"/>
      </rPr>
      <t>(1)</t>
    </r>
  </si>
  <si>
    <t>Da Coleta Convencional e Destinação de RDO</t>
  </si>
  <si>
    <t xml:space="preserve">Receitas de aplicações financeiras </t>
  </si>
  <si>
    <t xml:space="preserve">Alienação de bens patrimoniais </t>
  </si>
  <si>
    <t>Repasses do OGM</t>
  </si>
  <si>
    <t>Repasses orçamentários do Tesouro Municipal (f)</t>
  </si>
  <si>
    <t>Bens imóveis (terrenos)</t>
  </si>
  <si>
    <t>Bens imóveis (edificações e instalações)</t>
  </si>
  <si>
    <t>Atividades de Coleta de Resíduos</t>
  </si>
  <si>
    <t>Ativo real líquido (Balanço Patrimonial)</t>
  </si>
  <si>
    <r>
      <t>Taxa real média de remuneração de Títulos do Tesouro Nacional indexados pelo IPCA (NTNB)</t>
    </r>
    <r>
      <rPr>
        <b/>
        <vertAlign val="superscript"/>
        <sz val="11"/>
        <color rgb="FFFF0000"/>
        <rFont val="Arial"/>
        <family val="2"/>
      </rPr>
      <t>(5)</t>
    </r>
  </si>
  <si>
    <t xml:space="preserve">INFORMAÇÕES IMOBILIÁRIAS E OPERACIONAIS COMPLEMENTARES </t>
  </si>
  <si>
    <t>Quantidade de domicílios totais do Município</t>
  </si>
  <si>
    <t>Quantidade de domicílios residenciais do Município</t>
  </si>
  <si>
    <t>Fonte: Relatórios gerenciais dos serviços</t>
  </si>
  <si>
    <t>MO Terceirizada</t>
  </si>
  <si>
    <t xml:space="preserve">Coleta convencional de RDO </t>
  </si>
  <si>
    <t>Próprio/cedido</t>
  </si>
  <si>
    <t>Fonte: Relatórios gerenciais do Prestador</t>
  </si>
  <si>
    <t>Forma de cobrança</t>
  </si>
  <si>
    <t>TRS</t>
  </si>
  <si>
    <t>Serviço</t>
  </si>
  <si>
    <t>Coleta convencional e destinação de RDO</t>
  </si>
  <si>
    <t>I - domicílios residenciais</t>
  </si>
  <si>
    <t>II - domicílios comerciais e de serviços - pequenos geradores de RDO</t>
  </si>
  <si>
    <t>III - domicílios industriais - pequenos geradores de RDO</t>
  </si>
  <si>
    <t>IV -domicílios públicos e filantrópicos de interesse público</t>
  </si>
  <si>
    <t>Preço público</t>
  </si>
  <si>
    <t xml:space="preserve">II - Geradores de RCC </t>
  </si>
  <si>
    <t>III - Geradores de RSS</t>
  </si>
  <si>
    <t>Categoria/Tipologia de domicílios/usuários</t>
  </si>
  <si>
    <t>V - Grandes geradores de RDO (usuários contratados)</t>
  </si>
  <si>
    <t xml:space="preserve">Juros e encargos de empréstimos para investimentos em bens de uso geral </t>
  </si>
  <si>
    <t>Fontes: Relatórios contábeis e gerenciais  do prestador</t>
  </si>
  <si>
    <t>Receita Orçamentária Total do Prestador (base caixa) (b+d+e+f+g+h)</t>
  </si>
  <si>
    <t>Fonte: Balancete analítico do Ativo  (já adequado às novas normas de contabilidade pública)</t>
  </si>
  <si>
    <t xml:space="preserve">Fontes: Balancete analítico do Passivo (já adequado às novas normas de contabilidade pública), Contratos de empréstimos, IBGE e STN </t>
  </si>
  <si>
    <t>Fontes: Cadastro imobiliário de contribuintes do IPTU/TRS ou Cadastro de usuários do prestador</t>
  </si>
  <si>
    <t>ESTRUTURA DE PESSOAL DO PRESTADOR DO SERVIÇO (órgão ou entidade do município responsável pela prestação do serviços)</t>
  </si>
  <si>
    <t xml:space="preserve">ADM CENTRAL </t>
  </si>
  <si>
    <t>DEPRECIAÇÃO E AMORTIZAÇÃO DE ATIVOS</t>
  </si>
  <si>
    <t>REMUNERAÇÃO DOS INVESTIMENTOS</t>
  </si>
  <si>
    <t xml:space="preserve">DESP FISCAIS </t>
  </si>
  <si>
    <r>
      <t>Rateio-Desp indiretas Adm Central (B)  [F1</t>
    </r>
    <r>
      <rPr>
        <b/>
        <vertAlign val="subscript"/>
        <sz val="10"/>
        <color indexed="8"/>
        <rFont val="Arial"/>
        <family val="2"/>
      </rPr>
      <t>cdo</t>
    </r>
    <r>
      <rPr>
        <b/>
        <sz val="10"/>
        <color indexed="8"/>
        <rFont val="Arial"/>
        <family val="2"/>
      </rPr>
      <t>(Dad)]</t>
    </r>
  </si>
  <si>
    <r>
      <t xml:space="preserve">Sistema de Coleta Domiciliar  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cdo</t>
    </r>
    <r>
      <rPr>
        <b/>
        <sz val="10"/>
        <color indexed="8"/>
        <rFont val="Arial"/>
        <family val="2"/>
      </rPr>
      <t>)</t>
    </r>
  </si>
  <si>
    <r>
      <t xml:space="preserve">Rateio - Bens de uso geral da Administração  </t>
    </r>
    <r>
      <rPr>
        <b/>
        <sz val="10"/>
        <color indexed="8"/>
        <rFont val="Arial"/>
        <family val="2"/>
      </rPr>
      <t>[F1</t>
    </r>
    <r>
      <rPr>
        <b/>
        <vertAlign val="subscript"/>
        <sz val="10"/>
        <color indexed="8"/>
        <rFont val="Arial"/>
        <family val="2"/>
      </rPr>
      <t>cdo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bug</t>
    </r>
    <r>
      <rPr>
        <b/>
        <sz val="10"/>
        <color indexed="8"/>
        <rFont val="Arial"/>
        <family val="2"/>
      </rPr>
      <t>)]</t>
    </r>
  </si>
  <si>
    <t xml:space="preserve">Subtotal - Desp Patrimoniais (C) </t>
  </si>
  <si>
    <r>
      <t>Remuneração dos Investimentos (D)  [F</t>
    </r>
    <r>
      <rPr>
        <b/>
        <vertAlign val="subscript"/>
        <sz val="10"/>
        <color indexed="8"/>
        <rFont val="Arial"/>
        <family val="2"/>
      </rPr>
      <t>2cdo</t>
    </r>
    <r>
      <rPr>
        <b/>
        <sz val="10"/>
        <color indexed="8"/>
        <rFont val="Arial"/>
        <family val="2"/>
      </rPr>
      <t>(Rai)]</t>
    </r>
  </si>
  <si>
    <r>
      <t>PIS/PASEP (E)  (Dfi</t>
    </r>
    <r>
      <rPr>
        <b/>
        <vertAlign val="subscript"/>
        <sz val="10"/>
        <color indexed="8"/>
        <rFont val="Arial"/>
        <family val="2"/>
      </rPr>
      <t>cdo</t>
    </r>
    <r>
      <rPr>
        <b/>
        <sz val="10"/>
        <color indexed="8"/>
        <rFont val="Arial"/>
        <family val="2"/>
      </rPr>
      <t>)</t>
    </r>
  </si>
  <si>
    <r>
      <t xml:space="preserve">Custo Total do Serviço </t>
    </r>
    <r>
      <rPr>
        <sz val="8"/>
        <color indexed="8"/>
        <rFont val="Arial"/>
        <family val="2"/>
      </rPr>
      <t>(A+B+C+D+E)</t>
    </r>
    <r>
      <rPr>
        <b/>
        <sz val="11"/>
        <color indexed="8"/>
        <rFont val="Arial"/>
        <family val="2"/>
      </rPr>
      <t xml:space="preserve">  (F)</t>
    </r>
  </si>
  <si>
    <t>Operaç e manut de Aterros Sanitários (A) (Doat)</t>
  </si>
  <si>
    <r>
      <t xml:space="preserve">Unidades de aterros sanitários 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at</t>
    </r>
    <r>
      <rPr>
        <b/>
        <sz val="10"/>
        <color indexed="8"/>
        <rFont val="Arial"/>
        <family val="2"/>
      </rPr>
      <t>)</t>
    </r>
  </si>
  <si>
    <r>
      <t xml:space="preserve">Rateio - Bens de uso geral da Administração  </t>
    </r>
    <r>
      <rPr>
        <b/>
        <sz val="10"/>
        <color indexed="8"/>
        <rFont val="Arial"/>
        <family val="2"/>
      </rPr>
      <t>[F</t>
    </r>
    <r>
      <rPr>
        <b/>
        <vertAlign val="subscript"/>
        <sz val="10"/>
        <color indexed="8"/>
        <rFont val="Arial"/>
        <family val="2"/>
      </rPr>
      <t>1oat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bug</t>
    </r>
    <r>
      <rPr>
        <b/>
        <sz val="10"/>
        <color indexed="8"/>
        <rFont val="Arial"/>
        <family val="2"/>
      </rPr>
      <t>)]</t>
    </r>
  </si>
  <si>
    <t>ELEMENTO DE DESPESAS (R$)</t>
  </si>
  <si>
    <t>Despesas Operacionais Diretas - SERVIÇO DE COLETA CONVENCIONAL DE RDO</t>
  </si>
  <si>
    <t>Subtotal Desp Operacionais Coleta RDO (A)  (Dcdo)</t>
  </si>
  <si>
    <r>
      <t>CEU</t>
    </r>
    <r>
      <rPr>
        <b/>
        <vertAlign val="subscript"/>
        <sz val="11"/>
        <color indexed="8"/>
        <rFont val="Arial"/>
        <family val="2"/>
      </rPr>
      <t>cdo</t>
    </r>
    <r>
      <rPr>
        <b/>
        <sz val="11"/>
        <color indexed="8"/>
        <rFont val="Arial"/>
        <family val="2"/>
      </rPr>
      <t>-Custo médio da coleta convencional/ton de RDO (R$/t)</t>
    </r>
  </si>
  <si>
    <t>Massa de resíduos coletada - coleta convencional - ton/ano</t>
  </si>
  <si>
    <t>Despesas Operac Diretas - SERVIÇO DE DISPOSIÇÃO FINAL DE RESÍDUOS EM ATERRO</t>
  </si>
  <si>
    <t>Tipo de resíduos</t>
  </si>
  <si>
    <t>Classes de usuários</t>
  </si>
  <si>
    <t>Quantidade diária</t>
  </si>
  <si>
    <t>Acondicionamento</t>
  </si>
  <si>
    <t>Tipo de coleta</t>
  </si>
  <si>
    <t>Frequência</t>
  </si>
  <si>
    <t>Unidade</t>
  </si>
  <si>
    <t>Período de Cobrança</t>
  </si>
  <si>
    <t>VBR</t>
  </si>
  <si>
    <t>Preço unitário (R$)</t>
  </si>
  <si>
    <t>A1</t>
  </si>
  <si>
    <t>Dias alternados</t>
  </si>
  <si>
    <t>Mês</t>
  </si>
  <si>
    <t>A2</t>
  </si>
  <si>
    <t>De 200 a 500 litros</t>
  </si>
  <si>
    <t>De 500 a 1000 litros</t>
  </si>
  <si>
    <t>Conteiner basculável</t>
  </si>
  <si>
    <t>Mensal</t>
  </si>
  <si>
    <t>Convencional</t>
  </si>
  <si>
    <t>Local de entrega</t>
  </si>
  <si>
    <t>Cobrança</t>
  </si>
  <si>
    <t>C1</t>
  </si>
  <si>
    <t>Ton</t>
  </si>
  <si>
    <t>C2</t>
  </si>
  <si>
    <t>Resíduos domiciliares ou equiparados mistos;</t>
  </si>
  <si>
    <t>C3</t>
  </si>
  <si>
    <t>Aterro sanitário</t>
  </si>
  <si>
    <t>Resíduos da construção civil mistos ou não segregados;</t>
  </si>
  <si>
    <t>Resíduos da construção civil segregados – agregados e solos;</t>
  </si>
  <si>
    <t>E1</t>
  </si>
  <si>
    <t>caçamba 5 m³</t>
  </si>
  <si>
    <t>E2</t>
  </si>
  <si>
    <t>por entrega</t>
  </si>
  <si>
    <r>
      <rPr>
        <b/>
        <sz val="10"/>
        <rFont val="Arial"/>
        <family val="2"/>
      </rPr>
      <t xml:space="preserve">VBR: </t>
    </r>
    <r>
      <rPr>
        <sz val="10"/>
        <rFont val="Arial"/>
        <family val="2"/>
      </rPr>
      <t>Valor de Referência adotado</t>
    </r>
  </si>
  <si>
    <t>(1) Periodicidade de cobrança mensal para serviços continuados, ou por requisição para serviços eventuais</t>
  </si>
  <si>
    <t>Preços Públicos de Serviços Diversos</t>
  </si>
  <si>
    <t>PARCELAS DE CUSTOS</t>
  </si>
  <si>
    <t>Quantidade de domicílios totais com serviços de Coleta Convencional</t>
  </si>
  <si>
    <t>Quantidade de domicílios residenciais com Coleta Convencional</t>
  </si>
  <si>
    <r>
      <t xml:space="preserve">RCC - Custo Unitário Médio - entrega direta em Aterro R$/ton - </t>
    </r>
    <r>
      <rPr>
        <b/>
        <sz val="10"/>
        <color indexed="8"/>
        <rFont val="Arial"/>
        <family val="2"/>
      </rPr>
      <t>VBRedrc</t>
    </r>
  </si>
  <si>
    <r>
      <t xml:space="preserve">RDO - Custo Unitário Médio - entrega direta em Aterro R$/ton - </t>
    </r>
    <r>
      <rPr>
        <b/>
        <sz val="10"/>
        <color indexed="8"/>
        <rFont val="Arial"/>
        <family val="2"/>
      </rPr>
      <t>VBRedoat</t>
    </r>
  </si>
  <si>
    <t>Custo unitário médio da disposição final em aterro R$/ton</t>
  </si>
  <si>
    <t>Resíduos domiciliares ou equiparados não segregados ou mistos</t>
  </si>
  <si>
    <t>Fator de cálculo</t>
  </si>
  <si>
    <t>Serviços prestados</t>
  </si>
  <si>
    <t>Kg</t>
  </si>
  <si>
    <t>Categoria</t>
  </si>
  <si>
    <t>Classe</t>
  </si>
  <si>
    <t>VBRtrs</t>
  </si>
  <si>
    <t>VBRrss</t>
  </si>
  <si>
    <t>Frequência da coleta</t>
  </si>
  <si>
    <t>Subcategoria</t>
  </si>
  <si>
    <t>Residencial</t>
  </si>
  <si>
    <t>Social de baixa renda</t>
  </si>
  <si>
    <t>1 x semana</t>
  </si>
  <si>
    <t>3 x semana</t>
  </si>
  <si>
    <t>6 x semana</t>
  </si>
  <si>
    <t>Normal</t>
  </si>
  <si>
    <t>Industrial</t>
  </si>
  <si>
    <t>Pública e filantrópica</t>
  </si>
  <si>
    <t>Comercial e serviços</t>
  </si>
  <si>
    <t>Única</t>
  </si>
  <si>
    <t>Domicílio</t>
  </si>
  <si>
    <t>Valor Unitário Médio - VBRtrs - R$/ton</t>
  </si>
  <si>
    <t>Valor Unitário Médio - VBRcdrdo (=VBRtrs) - R$/ton</t>
  </si>
  <si>
    <r>
      <t>Taxa (R$) anual</t>
    </r>
    <r>
      <rPr>
        <vertAlign val="superscript"/>
        <sz val="10"/>
        <rFont val="Arial"/>
        <family val="2"/>
      </rPr>
      <t>(2)</t>
    </r>
  </si>
  <si>
    <t>(2) Lançamento anual da TRS - a Cobrança pode ser em parcela única ou mensal</t>
  </si>
  <si>
    <t>1 x sem</t>
  </si>
  <si>
    <t>3 x sem</t>
  </si>
  <si>
    <t>6 x sem</t>
  </si>
  <si>
    <t>VBRtrs R$/ton</t>
  </si>
  <si>
    <t>Padrão popular</t>
  </si>
  <si>
    <t>Padrão médio</t>
  </si>
  <si>
    <t>Alto padrão</t>
  </si>
  <si>
    <t>Pequeno porte - até 100 m²</t>
  </si>
  <si>
    <t>Médio porte -  entre 100 e 300 m²</t>
  </si>
  <si>
    <t>Grande porte - acima de 300 m²</t>
  </si>
  <si>
    <t>Pequeno porte - até 200 m²</t>
  </si>
  <si>
    <t>Médio porte -  entre 200 e 500 m²</t>
  </si>
  <si>
    <t>Grande porte - acima de 500 m²</t>
  </si>
  <si>
    <t>Taxa (R$/ano)</t>
  </si>
  <si>
    <r>
      <t>Fator de cálculo</t>
    </r>
    <r>
      <rPr>
        <vertAlign val="superscript"/>
        <sz val="10"/>
        <rFont val="Arial"/>
        <family val="2"/>
      </rPr>
      <t>(1)</t>
    </r>
  </si>
  <si>
    <t>(1) Fatores aplicáveis para VBRtrs expresso em R$/ton. Se a quantificação dos resíduos coletados for em metro cúbico (m³) e o VBRtrs também expresso em R$/m³, pode-se converter os fatores multiplicando-os pelo coeficiente 1/peso médio (ton) por m³ dos resíduos domiciliares.</t>
  </si>
  <si>
    <r>
      <t>Fator Categoria (A)</t>
    </r>
    <r>
      <rPr>
        <vertAlign val="superscript"/>
        <sz val="10"/>
        <rFont val="Arial"/>
        <family val="2"/>
      </rPr>
      <t>(1)</t>
    </r>
  </si>
  <si>
    <r>
      <t>Fator frequência da coleta (B)</t>
    </r>
    <r>
      <rPr>
        <vertAlign val="superscript"/>
        <sz val="10"/>
        <rFont val="Arial"/>
        <family val="2"/>
      </rPr>
      <t>(1)</t>
    </r>
  </si>
  <si>
    <t>TOTAIS</t>
  </si>
  <si>
    <t>Ativos imobilizados totais</t>
  </si>
  <si>
    <t>(-) Valor de depreciação/exaustão acumulado</t>
  </si>
  <si>
    <r>
      <t>Subvenções recebidas (repasses e doaçãoes de entes públicos e privados)</t>
    </r>
    <r>
      <rPr>
        <b/>
        <vertAlign val="superscript"/>
        <sz val="10"/>
        <rFont val="Arial"/>
        <family val="2"/>
      </rPr>
      <t>(3)</t>
    </r>
    <r>
      <rPr>
        <b/>
        <sz val="10"/>
        <rFont val="Arial"/>
        <family val="2"/>
      </rPr>
      <t xml:space="preserve"> (h)</t>
    </r>
  </si>
  <si>
    <t>Valor de aquisição/construção acumulado</t>
  </si>
  <si>
    <r>
      <t>ADMINISTRAÇÃO CENTRAL/ATIVIDADES MEIO</t>
    </r>
    <r>
      <rPr>
        <b/>
        <vertAlign val="superscript"/>
        <sz val="10"/>
        <color rgb="FFFF0000"/>
        <rFont val="Arial"/>
        <family val="2"/>
      </rPr>
      <t xml:space="preserve">(1) </t>
    </r>
    <r>
      <rPr>
        <sz val="10"/>
        <rFont val="Arial"/>
        <family val="2"/>
      </rPr>
      <t>(Despesas indiretas distribuíveis)</t>
    </r>
  </si>
  <si>
    <t>Saldo das contas de empréstimos a pagar (curto e longo prazo)</t>
  </si>
  <si>
    <t>Operação e manutenção (Diretoria Técnica)</t>
  </si>
  <si>
    <t>Administração Central</t>
  </si>
  <si>
    <t xml:space="preserve">Diretoria e assessorias </t>
  </si>
  <si>
    <t>Unidades administrativas, financeiras e de apoio técnico</t>
  </si>
  <si>
    <t>Atividades gerenciais e de apoio</t>
  </si>
  <si>
    <t>Manutenção de áreas, de veículos e equipamentos</t>
  </si>
  <si>
    <t>Total - Pessoal cedido pelo prestador para outros órgãos</t>
  </si>
  <si>
    <t>Total - Pessoal cedido de outros órgãos para o prestador (incluídos nos tópicos acima)</t>
  </si>
  <si>
    <t>Fator de rateio F1</t>
  </si>
  <si>
    <t>Fator de rateio F2</t>
  </si>
  <si>
    <r>
      <t>Rateio-Desp indiretas Adm Central (B) [F</t>
    </r>
    <r>
      <rPr>
        <b/>
        <vertAlign val="subscript"/>
        <sz val="10"/>
        <color indexed="8"/>
        <rFont val="Arial"/>
        <family val="2"/>
      </rPr>
      <t>1oat</t>
    </r>
    <r>
      <rPr>
        <b/>
        <sz val="10"/>
        <color indexed="8"/>
        <rFont val="Arial"/>
        <family val="2"/>
      </rPr>
      <t>(Dad)]</t>
    </r>
  </si>
  <si>
    <r>
      <t>Remuneração dos Investimentos (D) [F</t>
    </r>
    <r>
      <rPr>
        <b/>
        <vertAlign val="subscript"/>
        <sz val="10"/>
        <color indexed="8"/>
        <rFont val="Arial"/>
        <family val="2"/>
      </rPr>
      <t>2oat</t>
    </r>
    <r>
      <rPr>
        <b/>
        <sz val="10"/>
        <color indexed="8"/>
        <rFont val="Arial"/>
        <family val="2"/>
      </rPr>
      <t>(Rai)]</t>
    </r>
  </si>
  <si>
    <r>
      <t>PIS/PASEP (E)   (Dfi</t>
    </r>
    <r>
      <rPr>
        <b/>
        <vertAlign val="subscript"/>
        <sz val="10"/>
        <color indexed="8"/>
        <rFont val="Arial"/>
        <family val="2"/>
      </rPr>
      <t>oat</t>
    </r>
    <r>
      <rPr>
        <b/>
        <sz val="10"/>
        <color indexed="8"/>
        <rFont val="Arial"/>
        <family val="2"/>
      </rPr>
      <t>)</t>
    </r>
  </si>
  <si>
    <t>DESP FISCAIS</t>
  </si>
  <si>
    <r>
      <t xml:space="preserve">Custo Total do Serviço </t>
    </r>
    <r>
      <rPr>
        <sz val="8"/>
        <color indexed="8"/>
        <rFont val="Arial"/>
        <family val="2"/>
      </rPr>
      <t>(A+B+C+D+E)</t>
    </r>
    <r>
      <rPr>
        <b/>
        <sz val="11"/>
        <color indexed="8"/>
        <rFont val="Arial"/>
        <family val="2"/>
      </rPr>
      <t xml:space="preserve">  (F)  (CT</t>
    </r>
    <r>
      <rPr>
        <b/>
        <vertAlign val="subscript"/>
        <sz val="11"/>
        <color indexed="8"/>
        <rFont val="Arial"/>
        <family val="2"/>
      </rPr>
      <t>oat</t>
    </r>
    <r>
      <rPr>
        <b/>
        <sz val="11"/>
        <color indexed="8"/>
        <rFont val="Arial"/>
        <family val="2"/>
      </rPr>
      <t>)</t>
    </r>
  </si>
  <si>
    <t>Ativos imobilizados - financeiros e operacionais</t>
  </si>
  <si>
    <t>AJUSTES REGULATÓRIOS</t>
  </si>
  <si>
    <r>
      <t xml:space="preserve">Custo Econômico Total do Serviço </t>
    </r>
    <r>
      <rPr>
        <sz val="8"/>
        <color indexed="8"/>
        <rFont val="Arial"/>
        <family val="2"/>
      </rPr>
      <t>(F+G+H)</t>
    </r>
    <r>
      <rPr>
        <b/>
        <sz val="11"/>
        <color indexed="8"/>
        <rFont val="Arial"/>
        <family val="2"/>
      </rPr>
      <t xml:space="preserve">  (I)</t>
    </r>
  </si>
  <si>
    <r>
      <t>Acréscimos regulatórios (G)  (Ac</t>
    </r>
    <r>
      <rPr>
        <vertAlign val="subscript"/>
        <sz val="10"/>
        <color indexed="8"/>
        <rFont val="Arial"/>
        <family val="2"/>
      </rPr>
      <t>rgcdo</t>
    </r>
    <r>
      <rPr>
        <sz val="10"/>
        <color indexed="8"/>
        <rFont val="Arial"/>
        <family val="2"/>
      </rPr>
      <t>)</t>
    </r>
  </si>
  <si>
    <r>
      <t>Deduções regulatórias (H) (Dd</t>
    </r>
    <r>
      <rPr>
        <vertAlign val="subscript"/>
        <sz val="10"/>
        <color indexed="8"/>
        <rFont val="Arial"/>
        <family val="2"/>
      </rPr>
      <t>rgcdo</t>
    </r>
    <r>
      <rPr>
        <sz val="10"/>
        <color indexed="8"/>
        <rFont val="Arial"/>
        <family val="2"/>
      </rPr>
      <t>)</t>
    </r>
  </si>
  <si>
    <r>
      <t>Acréscimos regulatórios (G)  (Ac</t>
    </r>
    <r>
      <rPr>
        <vertAlign val="subscript"/>
        <sz val="10"/>
        <color indexed="8"/>
        <rFont val="Arial"/>
        <family val="2"/>
      </rPr>
      <t>rgoat</t>
    </r>
    <r>
      <rPr>
        <sz val="10"/>
        <color indexed="8"/>
        <rFont val="Arial"/>
        <family val="2"/>
      </rPr>
      <t>)</t>
    </r>
  </si>
  <si>
    <r>
      <t>Deduções regulatórias (H) (Dd</t>
    </r>
    <r>
      <rPr>
        <vertAlign val="subscript"/>
        <sz val="10"/>
        <color indexed="8"/>
        <rFont val="Arial"/>
        <family val="2"/>
      </rPr>
      <t>rgoat</t>
    </r>
    <r>
      <rPr>
        <sz val="10"/>
        <color indexed="8"/>
        <rFont val="Arial"/>
        <family val="2"/>
      </rPr>
      <t>)</t>
    </r>
  </si>
  <si>
    <r>
      <t xml:space="preserve">Custo Econômico Total do Serviço </t>
    </r>
    <r>
      <rPr>
        <sz val="8"/>
        <color indexed="8"/>
        <rFont val="Arial"/>
        <family val="2"/>
      </rPr>
      <t>(F+G+H)</t>
    </r>
    <r>
      <rPr>
        <b/>
        <sz val="11"/>
        <color indexed="8"/>
        <rFont val="Arial"/>
        <family val="2"/>
      </rPr>
      <t xml:space="preserve">  (I)   (CE</t>
    </r>
    <r>
      <rPr>
        <b/>
        <vertAlign val="subscript"/>
        <sz val="11"/>
        <color indexed="8"/>
        <rFont val="Arial"/>
        <family val="2"/>
      </rPr>
      <t>oat</t>
    </r>
    <r>
      <rPr>
        <b/>
        <sz val="11"/>
        <color indexed="8"/>
        <rFont val="Arial"/>
        <family val="2"/>
      </rPr>
      <t>)</t>
    </r>
  </si>
  <si>
    <t>RETORNAR AO INDICE GERAL</t>
  </si>
  <si>
    <t>Nº ordem</t>
  </si>
  <si>
    <t>Denominação</t>
  </si>
  <si>
    <t>Fórmula</t>
  </si>
  <si>
    <t>Dad= Despesas indiretas da administração central</t>
  </si>
  <si>
    <t>Dlu= Despesas diretas com serviço de limpeza urbana</t>
  </si>
  <si>
    <r>
      <t>Dlu= Dgp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+Dmc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+Dge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+Dev</t>
    </r>
    <r>
      <rPr>
        <vertAlign val="subscript"/>
        <sz val="10"/>
        <rFont val="Arial"/>
        <family val="2"/>
      </rPr>
      <t>lu</t>
    </r>
  </si>
  <si>
    <r>
      <t>Dcdo= Dgp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 Dge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+Dev</t>
    </r>
    <r>
      <rPr>
        <vertAlign val="subscript"/>
        <sz val="10"/>
        <rFont val="Arial"/>
        <family val="2"/>
      </rPr>
      <t>cdo</t>
    </r>
  </si>
  <si>
    <r>
      <t>Doat= Dgp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+Dee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+Dge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+Dev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 xml:space="preserve"> </t>
    </r>
  </si>
  <si>
    <t>Rai= Remuneração dos ativos imobilizados em operação</t>
  </si>
  <si>
    <t xml:space="preserve">Rai= Tra x AIR </t>
  </si>
  <si>
    <t>Dfr= Despesas fiscais e de regulação</t>
  </si>
  <si>
    <t xml:space="preserve">Dfr= Dfi + Drg </t>
  </si>
  <si>
    <t>CE= Custo econômico regulatório total dos serviços fins</t>
  </si>
  <si>
    <r>
      <t>Dfi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=F</t>
    </r>
    <r>
      <rPr>
        <vertAlign val="subscript"/>
        <sz val="10"/>
        <rFont val="Arial"/>
        <family val="2"/>
      </rPr>
      <t>1cdo</t>
    </r>
    <r>
      <rPr>
        <sz val="10"/>
        <rFont val="Arial"/>
        <family val="2"/>
      </rPr>
      <t>(Dfi)</t>
    </r>
  </si>
  <si>
    <r>
      <t>CE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= CT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 xml:space="preserve"> + Ac</t>
    </r>
    <r>
      <rPr>
        <vertAlign val="subscript"/>
        <sz val="10"/>
        <rFont val="Arial"/>
        <family val="2"/>
      </rPr>
      <t>rgcdo</t>
    </r>
    <r>
      <rPr>
        <sz val="10"/>
        <rFont val="Arial"/>
        <family val="2"/>
      </rPr>
      <t xml:space="preserve"> - Dd</t>
    </r>
    <r>
      <rPr>
        <vertAlign val="subscript"/>
        <sz val="10"/>
        <rFont val="Arial"/>
        <family val="2"/>
      </rPr>
      <t>rgcdo</t>
    </r>
    <r>
      <rPr>
        <sz val="10"/>
        <rFont val="Arial"/>
        <family val="2"/>
      </rPr>
      <t xml:space="preserve"> </t>
    </r>
  </si>
  <si>
    <r>
      <t>CEU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= CE</t>
    </r>
    <r>
      <rPr>
        <vertAlign val="subscript"/>
        <sz val="10"/>
        <rFont val="Arial"/>
        <family val="2"/>
      </rPr>
      <t xml:space="preserve">cdo </t>
    </r>
    <r>
      <rPr>
        <sz val="10"/>
        <rFont val="Arial"/>
        <family val="2"/>
      </rPr>
      <t>/ Qrs</t>
    </r>
    <r>
      <rPr>
        <vertAlign val="subscript"/>
        <sz val="10"/>
        <rFont val="Arial"/>
        <family val="2"/>
      </rPr>
      <t>cdo</t>
    </r>
  </si>
  <si>
    <r>
      <t>Dfi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=F</t>
    </r>
    <r>
      <rPr>
        <vertAlign val="subscript"/>
        <sz val="10"/>
        <rFont val="Arial"/>
        <family val="2"/>
      </rPr>
      <t>1oat</t>
    </r>
    <r>
      <rPr>
        <sz val="10"/>
        <rFont val="Arial"/>
        <family val="2"/>
      </rPr>
      <t>(Dfi)</t>
    </r>
  </si>
  <si>
    <r>
      <t>CE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CT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 xml:space="preserve"> + Ac</t>
    </r>
    <r>
      <rPr>
        <vertAlign val="subscript"/>
        <sz val="10"/>
        <rFont val="Arial"/>
        <family val="2"/>
      </rPr>
      <t>rgoat</t>
    </r>
    <r>
      <rPr>
        <sz val="10"/>
        <rFont val="Arial"/>
        <family val="2"/>
      </rPr>
      <t xml:space="preserve"> - Dd</t>
    </r>
    <r>
      <rPr>
        <vertAlign val="subscript"/>
        <sz val="10"/>
        <rFont val="Arial"/>
        <family val="2"/>
      </rPr>
      <t>rgoat</t>
    </r>
    <r>
      <rPr>
        <sz val="10"/>
        <rFont val="Arial"/>
        <family val="2"/>
      </rPr>
      <t xml:space="preserve"> </t>
    </r>
  </si>
  <si>
    <r>
      <t>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CE</t>
    </r>
    <r>
      <rPr>
        <vertAlign val="subscript"/>
        <sz val="10"/>
        <rFont val="Arial"/>
        <family val="2"/>
      </rPr>
      <t xml:space="preserve">oat </t>
    </r>
    <r>
      <rPr>
        <sz val="10"/>
        <rFont val="Arial"/>
        <family val="2"/>
      </rPr>
      <t>/ Qrs</t>
    </r>
    <r>
      <rPr>
        <vertAlign val="subscript"/>
        <sz val="10"/>
        <rFont val="Arial"/>
        <family val="2"/>
      </rPr>
      <t>dfat</t>
    </r>
  </si>
  <si>
    <r>
      <t>Pp</t>
    </r>
    <r>
      <rPr>
        <vertAlign val="subscript"/>
        <sz val="10"/>
        <rFont val="Arial"/>
        <family val="2"/>
      </rPr>
      <t>cdrdoi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cdrdo</t>
    </r>
    <r>
      <rPr>
        <sz val="10"/>
        <rFont val="Arial"/>
        <family val="2"/>
      </rPr>
      <t>)</t>
    </r>
  </si>
  <si>
    <r>
      <t>VBR</t>
    </r>
    <r>
      <rPr>
        <vertAlign val="subscript"/>
        <sz val="10"/>
        <rFont val="Arial"/>
        <family val="2"/>
      </rPr>
      <t>edrc</t>
    </r>
    <r>
      <rPr>
        <sz val="10"/>
        <rFont val="Arial"/>
        <family val="2"/>
      </rPr>
      <t xml:space="preserve"> : Valor básico de referência para cálculo dos preços públicos do serviço de disposição de RCC em aterro </t>
    </r>
  </si>
  <si>
    <r>
      <t>VBR</t>
    </r>
    <r>
      <rPr>
        <vertAlign val="subscript"/>
        <sz val="10"/>
        <rFont val="Arial"/>
        <family val="2"/>
      </rPr>
      <t>edrc</t>
    </r>
    <r>
      <rPr>
        <sz val="10"/>
        <rFont val="Arial"/>
        <family val="2"/>
      </rPr>
      <t>= CEU</t>
    </r>
    <r>
      <rPr>
        <vertAlign val="subscript"/>
        <sz val="10"/>
        <rFont val="Arial"/>
        <family val="2"/>
      </rPr>
      <t xml:space="preserve">oat </t>
    </r>
  </si>
  <si>
    <r>
      <t>Pp</t>
    </r>
    <r>
      <rPr>
        <vertAlign val="subscript"/>
        <sz val="10"/>
        <rFont val="Arial"/>
        <family val="2"/>
      </rPr>
      <t>edrci</t>
    </r>
    <r>
      <rPr>
        <sz val="10"/>
        <rFont val="Arial"/>
        <family val="2"/>
      </rPr>
      <t>: Preço público para o serviço de disposição de RCC em aterro para usuários da classe “i”</t>
    </r>
  </si>
  <si>
    <r>
      <t>Pp</t>
    </r>
    <r>
      <rPr>
        <vertAlign val="subscript"/>
        <sz val="10"/>
        <rFont val="Arial"/>
        <family val="2"/>
      </rPr>
      <t>edrci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edrc</t>
    </r>
    <r>
      <rPr>
        <sz val="10"/>
        <rFont val="Arial"/>
        <family val="2"/>
      </rPr>
      <t>)</t>
    </r>
  </si>
  <si>
    <t xml:space="preserve">CT= Dad + Dlu + Dcdo + Doat + Ddpa + Rai + Dfr </t>
  </si>
  <si>
    <r>
      <t>Dad= Dpe</t>
    </r>
    <r>
      <rPr>
        <vertAlign val="subscript"/>
        <sz val="10"/>
        <rFont val="Arial"/>
        <family val="2"/>
      </rPr>
      <t>ad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ad</t>
    </r>
    <r>
      <rPr>
        <sz val="10"/>
        <rFont val="Arial"/>
        <family val="2"/>
      </rPr>
      <t>+Dmc</t>
    </r>
    <r>
      <rPr>
        <vertAlign val="subscript"/>
        <sz val="10"/>
        <rFont val="Arial"/>
        <family val="2"/>
      </rPr>
      <t>ad</t>
    </r>
    <r>
      <rPr>
        <sz val="10"/>
        <rFont val="Arial"/>
        <family val="2"/>
      </rPr>
      <t>+Dge</t>
    </r>
    <r>
      <rPr>
        <vertAlign val="subscript"/>
        <sz val="10"/>
        <rFont val="Arial"/>
        <family val="2"/>
      </rPr>
      <t>ad</t>
    </r>
    <r>
      <rPr>
        <sz val="10"/>
        <rFont val="Arial"/>
        <family val="2"/>
      </rPr>
      <t>+Dev</t>
    </r>
    <r>
      <rPr>
        <vertAlign val="subscript"/>
        <sz val="10"/>
        <rFont val="Arial"/>
        <family val="2"/>
      </rPr>
      <t>ad</t>
    </r>
  </si>
  <si>
    <t>Doat= Despesas diretas com operação, manutenção e/ou disposição em aterros sanitários</t>
  </si>
  <si>
    <t>Ddpa= Despesas de depreciação, amortização ou exaustão de ativos dos serviços de limpeza urbana e de coleta e destinação de RDO</t>
  </si>
  <si>
    <t>Tra= Taxa de remuneração dos ativo</t>
  </si>
  <si>
    <t>Tra= Rcp x (Cp/Cp+Ct) + Rct x (Ct/Cp+Ct)</t>
  </si>
  <si>
    <t>AIR= Ativos imobilizados reconhecidos dos serviços de limpeza urbana e de coleta e destinação de RDO</t>
  </si>
  <si>
    <r>
      <t>CT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= Custo total do serviço de coleta convencional de RDO</t>
    </r>
  </si>
  <si>
    <t>Dcdo= Despesas diretas com serviço de coleta convencional</t>
  </si>
  <si>
    <r>
      <t>CE= CT + Acrg - Ddrg</t>
    </r>
    <r>
      <rPr>
        <vertAlign val="subscript"/>
        <sz val="10"/>
        <rFont val="Arial"/>
        <family val="2"/>
      </rPr>
      <t xml:space="preserve">  </t>
    </r>
  </si>
  <si>
    <r>
      <t>CT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= Dcdo + f</t>
    </r>
    <r>
      <rPr>
        <vertAlign val="subscript"/>
        <sz val="10"/>
        <rFont val="Arial"/>
        <family val="2"/>
      </rPr>
      <t>1cdo</t>
    </r>
    <r>
      <rPr>
        <sz val="10"/>
        <rFont val="Arial"/>
        <family val="2"/>
      </rPr>
      <t>(Dad) + Dpa</t>
    </r>
    <r>
      <rPr>
        <vertAlign val="subscript"/>
        <sz val="10"/>
        <rFont val="Arial"/>
        <family val="2"/>
      </rPr>
      <t xml:space="preserve">cdo </t>
    </r>
    <r>
      <rPr>
        <sz val="10"/>
        <rFont val="Arial"/>
        <family val="2"/>
      </rPr>
      <t>+ f</t>
    </r>
    <r>
      <rPr>
        <vertAlign val="subscript"/>
        <sz val="10"/>
        <rFont val="Arial"/>
        <family val="2"/>
      </rPr>
      <t>1cdo</t>
    </r>
    <r>
      <rPr>
        <sz val="10"/>
        <rFont val="Arial"/>
        <family val="2"/>
      </rPr>
      <t>(Dpa</t>
    </r>
    <r>
      <rPr>
        <vertAlign val="subscript"/>
        <sz val="10"/>
        <rFont val="Arial"/>
        <family val="2"/>
      </rPr>
      <t>bug</t>
    </r>
    <r>
      <rPr>
        <sz val="10"/>
        <rFont val="Arial"/>
        <family val="2"/>
      </rPr>
      <t>) + f</t>
    </r>
    <r>
      <rPr>
        <vertAlign val="subscript"/>
        <sz val="10"/>
        <rFont val="Arial"/>
        <family val="2"/>
      </rPr>
      <t>2cdo</t>
    </r>
    <r>
      <rPr>
        <sz val="10"/>
        <rFont val="Arial"/>
        <family val="2"/>
      </rPr>
      <t>(Rai) + Dfi</t>
    </r>
    <r>
      <rPr>
        <vertAlign val="subscript"/>
        <sz val="10"/>
        <rFont val="Arial"/>
        <family val="2"/>
      </rPr>
      <t>cdo</t>
    </r>
  </si>
  <si>
    <r>
      <t>F</t>
    </r>
    <r>
      <rPr>
        <vertAlign val="subscript"/>
        <sz val="10"/>
        <rFont val="Arial"/>
        <family val="2"/>
      </rPr>
      <t>1cdo</t>
    </r>
    <r>
      <rPr>
        <sz val="10"/>
        <rFont val="Arial"/>
        <family val="2"/>
      </rPr>
      <t>= Dcdo/(Dlu + Dcdo + Doat)</t>
    </r>
  </si>
  <si>
    <t>F1cdo= Fator de rateio de custos compartilhados dos serviços de coleta convencional, de limpeza urbana e de disposição final em aterro.</t>
  </si>
  <si>
    <r>
      <t>Ddpa= Dpa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 xml:space="preserve">bug </t>
    </r>
  </si>
  <si>
    <r>
      <t>AIR= 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bug+</t>
    </r>
    <r>
      <rPr>
        <sz val="10"/>
        <rFont val="Arial"/>
        <family val="2"/>
      </rPr>
      <t>C</t>
    </r>
    <r>
      <rPr>
        <vertAlign val="subscript"/>
        <sz val="10"/>
        <rFont val="Arial"/>
        <family val="2"/>
      </rPr>
      <t xml:space="preserve">pg </t>
    </r>
  </si>
  <si>
    <t>F2cdo= Fator de rateio da remuneração do capital imobilizado dos serviços de coleta convencional, de limpeza urbana e de disposição final em aterro.</t>
  </si>
  <si>
    <r>
      <t>F</t>
    </r>
    <r>
      <rPr>
        <vertAlign val="subscript"/>
        <sz val="10"/>
        <rFont val="Arial"/>
        <family val="2"/>
      </rPr>
      <t>2cdo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 xml:space="preserve"> /(Atv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</t>
    </r>
  </si>
  <si>
    <r>
      <t>Dfi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 xml:space="preserve">= Valor do rateio do PIS/PASEP do serviço de coleta convencional </t>
    </r>
  </si>
  <si>
    <r>
      <t>CE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= Custo econômico do serviço de coleta convencional</t>
    </r>
  </si>
  <si>
    <r>
      <t>CEU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= Custo econômico unitário do serviço de coleta convencional</t>
    </r>
  </si>
  <si>
    <r>
      <t>CT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Doat + f</t>
    </r>
    <r>
      <rPr>
        <vertAlign val="subscript"/>
        <sz val="10"/>
        <rFont val="Arial"/>
        <family val="2"/>
      </rPr>
      <t>1oat</t>
    </r>
    <r>
      <rPr>
        <sz val="10"/>
        <rFont val="Arial"/>
        <family val="2"/>
      </rPr>
      <t>(Dad) + Dpa</t>
    </r>
    <r>
      <rPr>
        <vertAlign val="subscript"/>
        <sz val="10"/>
        <rFont val="Arial"/>
        <family val="2"/>
      </rPr>
      <t xml:space="preserve">at </t>
    </r>
    <r>
      <rPr>
        <sz val="10"/>
        <rFont val="Arial"/>
        <family val="2"/>
      </rPr>
      <t>+ f</t>
    </r>
    <r>
      <rPr>
        <vertAlign val="subscript"/>
        <sz val="10"/>
        <rFont val="Arial"/>
        <family val="2"/>
      </rPr>
      <t>1oat</t>
    </r>
    <r>
      <rPr>
        <sz val="10"/>
        <rFont val="Arial"/>
        <family val="2"/>
      </rPr>
      <t>(Dpa</t>
    </r>
    <r>
      <rPr>
        <vertAlign val="subscript"/>
        <sz val="10"/>
        <rFont val="Arial"/>
        <family val="2"/>
      </rPr>
      <t>bug</t>
    </r>
    <r>
      <rPr>
        <sz val="10"/>
        <rFont val="Arial"/>
        <family val="2"/>
      </rPr>
      <t>)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+ 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>(Rai) + Dfi</t>
    </r>
    <r>
      <rPr>
        <vertAlign val="subscript"/>
        <sz val="10"/>
        <rFont val="Arial"/>
        <family val="2"/>
      </rPr>
      <t>oat</t>
    </r>
  </si>
  <si>
    <r>
      <t>CT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Custo total do serviço de disposição final de resíduos em aterros sanitários</t>
    </r>
  </si>
  <si>
    <r>
      <t>F</t>
    </r>
    <r>
      <rPr>
        <vertAlign val="subscript"/>
        <sz val="10"/>
        <rFont val="Arial"/>
        <family val="2"/>
      </rPr>
      <t>1oat</t>
    </r>
    <r>
      <rPr>
        <sz val="10"/>
        <rFont val="Arial"/>
        <family val="2"/>
      </rPr>
      <t>=Doat/(Dlu+ Dcdo+Doat)</t>
    </r>
  </si>
  <si>
    <r>
      <t>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)/(Atv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</si>
  <si>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>CT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= Custo total do serviço de limpeza urbana</t>
    </r>
  </si>
  <si>
    <r>
      <rPr>
        <sz val="10"/>
        <rFont val="Arial"/>
        <family val="2"/>
      </rPr>
      <t>CT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= Dlu + f</t>
    </r>
    <r>
      <rPr>
        <vertAlign val="subscript"/>
        <sz val="10"/>
        <rFont val="Arial"/>
        <family val="2"/>
      </rPr>
      <t>1lu</t>
    </r>
    <r>
      <rPr>
        <sz val="10"/>
        <rFont val="Arial"/>
        <family val="2"/>
      </rPr>
      <t>(Dad) + Dpa</t>
    </r>
    <r>
      <rPr>
        <vertAlign val="subscript"/>
        <sz val="10"/>
        <rFont val="Arial"/>
        <family val="2"/>
      </rPr>
      <t xml:space="preserve">slu </t>
    </r>
    <r>
      <rPr>
        <sz val="10"/>
        <rFont val="Arial"/>
        <family val="2"/>
      </rPr>
      <t>+ f</t>
    </r>
    <r>
      <rPr>
        <vertAlign val="subscript"/>
        <sz val="10"/>
        <rFont val="Arial"/>
        <family val="2"/>
      </rPr>
      <t>1lu</t>
    </r>
    <r>
      <rPr>
        <sz val="10"/>
        <rFont val="Arial"/>
        <family val="2"/>
      </rPr>
      <t>(Dpa</t>
    </r>
    <r>
      <rPr>
        <vertAlign val="subscript"/>
        <sz val="10"/>
        <rFont val="Arial"/>
        <family val="2"/>
      </rPr>
      <t>bug</t>
    </r>
    <r>
      <rPr>
        <sz val="10"/>
        <rFont val="Arial"/>
        <family val="2"/>
      </rPr>
      <t>) + f</t>
    </r>
    <r>
      <rPr>
        <vertAlign val="subscript"/>
        <sz val="10"/>
        <rFont val="Arial"/>
        <family val="2"/>
      </rPr>
      <t>2lu</t>
    </r>
    <r>
      <rPr>
        <sz val="10"/>
        <rFont val="Arial"/>
        <family val="2"/>
      </rPr>
      <t>(Rai) + Dfi</t>
    </r>
    <r>
      <rPr>
        <vertAlign val="subscript"/>
        <sz val="10"/>
        <rFont val="Arial"/>
        <family val="2"/>
      </rPr>
      <t xml:space="preserve"> lu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>+ CE</t>
    </r>
    <r>
      <rPr>
        <vertAlign val="subscript"/>
        <sz val="10"/>
        <color rgb="FFFF0000"/>
        <rFont val="Arial"/>
        <family val="2"/>
      </rPr>
      <t>oat rpu</t>
    </r>
  </si>
  <si>
    <r>
      <t>F</t>
    </r>
    <r>
      <rPr>
        <b/>
        <vertAlign val="subscript"/>
        <sz val="10"/>
        <rFont val="Arial"/>
        <family val="2"/>
      </rPr>
      <t>1lu</t>
    </r>
    <r>
      <rPr>
        <sz val="10"/>
        <rFont val="Arial"/>
        <family val="2"/>
      </rPr>
      <t>= Fator de rateio de custos compartilhados dos serviços de limpeza urbana e de coleta e destinação de RDO</t>
    </r>
  </si>
  <si>
    <r>
      <t>F</t>
    </r>
    <r>
      <rPr>
        <vertAlign val="subscript"/>
        <sz val="10"/>
        <rFont val="Arial"/>
        <family val="2"/>
      </rPr>
      <t>1lu</t>
    </r>
    <r>
      <rPr>
        <sz val="10"/>
        <rFont val="Arial"/>
        <family val="2"/>
      </rPr>
      <t>= Dlu/(Dlu + Dcdo + Doat)</t>
    </r>
  </si>
  <si>
    <r>
      <t>F</t>
    </r>
    <r>
      <rPr>
        <b/>
        <vertAlign val="subscript"/>
        <sz val="10"/>
        <rFont val="Arial"/>
        <family val="2"/>
      </rPr>
      <t>2lu</t>
    </r>
    <r>
      <rPr>
        <sz val="10"/>
        <rFont val="Arial"/>
        <family val="2"/>
      </rPr>
      <t>= Fator de rateio da remuneração do capital imobilizado do serviço de limpeza urbana  e de coleta e destinação de RDO</t>
    </r>
  </si>
  <si>
    <r>
      <t>F</t>
    </r>
    <r>
      <rPr>
        <b/>
        <vertAlign val="subscript"/>
        <sz val="10"/>
        <rFont val="Arial"/>
        <family val="2"/>
      </rPr>
      <t>2lu</t>
    </r>
    <r>
      <rPr>
        <sz val="10"/>
        <rFont val="Arial"/>
        <family val="2"/>
      </rPr>
      <t>= Atv</t>
    </r>
    <r>
      <rPr>
        <b/>
        <vertAlign val="subscript"/>
        <sz val="10"/>
        <rFont val="Arial"/>
        <family val="2"/>
      </rPr>
      <t>lu</t>
    </r>
    <r>
      <rPr>
        <sz val="10"/>
        <rFont val="Arial"/>
        <family val="2"/>
      </rPr>
      <t xml:space="preserve"> /(Atv</t>
    </r>
    <r>
      <rPr>
        <b/>
        <vertAlign val="subscript"/>
        <sz val="10"/>
        <rFont val="Arial"/>
        <family val="2"/>
      </rPr>
      <t>slu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cdo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at</t>
    </r>
    <r>
      <rPr>
        <sz val="10"/>
        <rFont val="Arial"/>
        <family val="2"/>
      </rPr>
      <t>)</t>
    </r>
  </si>
  <si>
    <r>
      <t>Dfi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= Valor do rateio das despesas fiscais do PIS/PASEP do serviço de limpeza urbana</t>
    </r>
  </si>
  <si>
    <r>
      <t>Dfi</t>
    </r>
    <r>
      <rPr>
        <vertAlign val="subscript"/>
        <sz val="9"/>
        <rFont val="Arial"/>
        <family val="2"/>
      </rPr>
      <t>lu</t>
    </r>
    <r>
      <rPr>
        <sz val="9"/>
        <rFont val="Arial"/>
        <family val="2"/>
      </rPr>
      <t>= F</t>
    </r>
    <r>
      <rPr>
        <b/>
        <vertAlign val="subscript"/>
        <sz val="9"/>
        <rFont val="Arial"/>
        <family val="2"/>
      </rPr>
      <t>1lu</t>
    </r>
    <r>
      <rPr>
        <sz val="9"/>
        <rFont val="Arial"/>
        <family val="2"/>
      </rPr>
      <t>(Dfi)</t>
    </r>
  </si>
  <si>
    <r>
      <t>CE</t>
    </r>
    <r>
      <rPr>
        <vertAlign val="subscript"/>
        <sz val="10"/>
        <rFont val="Arial"/>
        <family val="2"/>
      </rPr>
      <t>oatrpu</t>
    </r>
    <r>
      <rPr>
        <sz val="10"/>
        <rFont val="Arial"/>
        <family val="2"/>
      </rPr>
      <t xml:space="preserve">= Custo econômico da disposição de RPU em aterro </t>
    </r>
  </si>
  <si>
    <r>
      <t>CE</t>
    </r>
    <r>
      <rPr>
        <vertAlign val="subscript"/>
        <sz val="10"/>
        <rFont val="Arial"/>
        <family val="2"/>
      </rPr>
      <t>oatrpu</t>
    </r>
    <r>
      <rPr>
        <sz val="10"/>
        <rFont val="Arial"/>
        <family val="2"/>
      </rPr>
      <t>= 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 xml:space="preserve"> x Qrpu</t>
    </r>
  </si>
  <si>
    <r>
      <t>CE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= Custo econômico do serviço de limpeza urbana</t>
    </r>
  </si>
  <si>
    <r>
      <t>CE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= CT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 xml:space="preserve"> + Ac</t>
    </r>
    <r>
      <rPr>
        <vertAlign val="subscript"/>
        <sz val="10"/>
        <rFont val="Arial"/>
        <family val="2"/>
      </rPr>
      <t>rglu</t>
    </r>
    <r>
      <rPr>
        <sz val="10"/>
        <rFont val="Arial"/>
        <family val="2"/>
      </rPr>
      <t xml:space="preserve"> - Dd</t>
    </r>
    <r>
      <rPr>
        <vertAlign val="subscript"/>
        <sz val="10"/>
        <rFont val="Arial"/>
        <family val="2"/>
      </rPr>
      <t>rglu</t>
    </r>
  </si>
  <si>
    <r>
      <t>CEU</t>
    </r>
    <r>
      <rPr>
        <b/>
        <vertAlign val="subscript"/>
        <sz val="10"/>
        <rFont val="Arial"/>
        <family val="2"/>
      </rPr>
      <t>lu</t>
    </r>
    <r>
      <rPr>
        <sz val="10"/>
        <rFont val="Arial"/>
        <family val="2"/>
      </rPr>
      <t>= Custo econômico unitário do serviço de limpeza urbana</t>
    </r>
  </si>
  <si>
    <r>
      <t>CEU</t>
    </r>
    <r>
      <rPr>
        <b/>
        <vertAlign val="subscript"/>
        <sz val="10"/>
        <rFont val="Arial"/>
        <family val="2"/>
      </rPr>
      <t>lu</t>
    </r>
    <r>
      <rPr>
        <sz val="10"/>
        <rFont val="Arial"/>
        <family val="2"/>
      </rPr>
      <t>= CE</t>
    </r>
    <r>
      <rPr>
        <b/>
        <vertAlign val="subscript"/>
        <sz val="10"/>
        <rFont val="Arial"/>
        <family val="2"/>
      </rPr>
      <t>lu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/ Qdom</t>
    </r>
  </si>
  <si>
    <r>
      <t>VBR</t>
    </r>
    <r>
      <rPr>
        <vertAlign val="subscript"/>
        <sz val="10"/>
        <rFont val="Arial"/>
        <family val="2"/>
      </rPr>
      <t>trs</t>
    </r>
    <r>
      <rPr>
        <sz val="10"/>
        <rFont val="Arial"/>
        <family val="2"/>
      </rPr>
      <t xml:space="preserve"> = CEU</t>
    </r>
    <r>
      <rPr>
        <vertAlign val="subscript"/>
        <sz val="10"/>
        <rFont val="Arial"/>
        <family val="2"/>
      </rPr>
      <t xml:space="preserve">cdocs </t>
    </r>
    <r>
      <rPr>
        <sz val="10"/>
        <rFont val="Arial"/>
        <family val="2"/>
      </rPr>
      <t>+ a(CEU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) + b(CEU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)</t>
    </r>
  </si>
  <si>
    <r>
      <t>VBR</t>
    </r>
    <r>
      <rPr>
        <vertAlign val="subscript"/>
        <sz val="10"/>
        <rFont val="Arial"/>
        <family val="2"/>
      </rPr>
      <t>trs</t>
    </r>
    <r>
      <rPr>
        <sz val="10"/>
        <rFont val="Arial"/>
        <family val="2"/>
      </rPr>
      <t xml:space="preserve"> = CEU</t>
    </r>
    <r>
      <rPr>
        <vertAlign val="subscript"/>
        <sz val="10"/>
        <rFont val="Arial"/>
        <family val="2"/>
      </rPr>
      <t xml:space="preserve">cdo  </t>
    </r>
    <r>
      <rPr>
        <sz val="10"/>
        <rFont val="Arial"/>
        <family val="2"/>
      </rPr>
      <t>+ CEU</t>
    </r>
    <r>
      <rPr>
        <vertAlign val="subscript"/>
        <sz val="10"/>
        <rFont val="Arial"/>
        <family val="2"/>
      </rPr>
      <t>oat</t>
    </r>
  </si>
  <si>
    <r>
      <t>VBR</t>
    </r>
    <r>
      <rPr>
        <vertAlign val="subscript"/>
        <sz val="10"/>
        <rFont val="Arial"/>
        <family val="2"/>
      </rPr>
      <t>trs</t>
    </r>
    <r>
      <rPr>
        <sz val="10"/>
        <rFont val="Arial"/>
        <family val="2"/>
      </rPr>
      <t xml:space="preserve"> = Valor Básico de Referência para cálculo des taxas do serviço de coleta e destinação de RDO, prestação integrada com outros serviços</t>
    </r>
  </si>
  <si>
    <r>
      <t>VBR</t>
    </r>
    <r>
      <rPr>
        <vertAlign val="subscript"/>
        <sz val="10"/>
        <rFont val="Arial"/>
        <family val="2"/>
      </rPr>
      <t>trs</t>
    </r>
    <r>
      <rPr>
        <sz val="10"/>
        <rFont val="Arial"/>
        <family val="2"/>
      </rPr>
      <t xml:space="preserve"> = Valor Básico de Referência para cálculo de taxas na prestação exclusiva do serviço de coleta e destinação de RDO</t>
    </r>
  </si>
  <si>
    <r>
      <t>TRS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: Taxa do serviço de coleta e destinação de RDO dos contribuintes/usuários da classe “i”</t>
    </r>
  </si>
  <si>
    <r>
      <t>TRS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= fc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trs</t>
    </r>
    <r>
      <rPr>
        <sz val="10"/>
        <rFont val="Arial"/>
        <family val="2"/>
      </rPr>
      <t>)</t>
    </r>
  </si>
  <si>
    <r>
      <t>VBR</t>
    </r>
    <r>
      <rPr>
        <vertAlign val="subscript"/>
        <sz val="10"/>
        <rFont val="Arial"/>
        <family val="2"/>
      </rPr>
      <t>cdrdo</t>
    </r>
    <r>
      <rPr>
        <sz val="10"/>
        <rFont val="Arial"/>
        <family val="2"/>
      </rPr>
      <t xml:space="preserve"> = VBR</t>
    </r>
    <r>
      <rPr>
        <vertAlign val="subscript"/>
        <sz val="10"/>
        <rFont val="Arial"/>
        <family val="2"/>
      </rPr>
      <t>trs</t>
    </r>
  </si>
  <si>
    <r>
      <t>VBR</t>
    </r>
    <r>
      <rPr>
        <vertAlign val="subscript"/>
        <sz val="10"/>
        <rFont val="Arial"/>
        <family val="2"/>
      </rPr>
      <t>cdrdo</t>
    </r>
    <r>
      <rPr>
        <sz val="10"/>
        <rFont val="Arial"/>
        <family val="2"/>
      </rPr>
      <t xml:space="preserve"> = Valor Básico de Referência para preços públicos do serviço de coleta e destinação de RDO de grandes geradores</t>
    </r>
  </si>
  <si>
    <r>
      <t>Pp</t>
    </r>
    <r>
      <rPr>
        <vertAlign val="subscript"/>
        <sz val="10"/>
        <rFont val="Arial"/>
        <family val="2"/>
      </rPr>
      <t>cdrdoi</t>
    </r>
    <r>
      <rPr>
        <sz val="10"/>
        <rFont val="Arial"/>
        <family val="2"/>
      </rPr>
      <t>: Preço público para o serviço de coleta convencional e destinação de RDO de grandes geradores da classe “i”</t>
    </r>
  </si>
  <si>
    <r>
      <t>VBR</t>
    </r>
    <r>
      <rPr>
        <vertAlign val="subscript"/>
        <sz val="10"/>
        <rFont val="Arial"/>
        <family val="2"/>
      </rPr>
      <t>edoat</t>
    </r>
    <r>
      <rPr>
        <sz val="10"/>
        <rFont val="Arial"/>
        <family val="2"/>
      </rPr>
      <t>: Valor básico de referência para preço público de entrega direta de RDO em unidade de aterro</t>
    </r>
  </si>
  <si>
    <r>
      <t>VBR</t>
    </r>
    <r>
      <rPr>
        <vertAlign val="subscript"/>
        <sz val="10"/>
        <rFont val="Arial"/>
        <family val="2"/>
      </rPr>
      <t>edoat</t>
    </r>
    <r>
      <rPr>
        <sz val="10"/>
        <rFont val="Arial"/>
        <family val="2"/>
      </rPr>
      <t xml:space="preserve"> = CEU</t>
    </r>
    <r>
      <rPr>
        <vertAlign val="subscript"/>
        <sz val="10"/>
        <rFont val="Arial"/>
        <family val="2"/>
      </rPr>
      <t>oat</t>
    </r>
  </si>
  <si>
    <r>
      <t>Pp</t>
    </r>
    <r>
      <rPr>
        <vertAlign val="subscript"/>
        <sz val="10"/>
        <rFont val="Arial"/>
        <family val="2"/>
      </rPr>
      <t>edoati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edoat</t>
    </r>
    <r>
      <rPr>
        <sz val="10"/>
        <rFont val="Arial"/>
        <family val="2"/>
      </rPr>
      <t>)</t>
    </r>
  </si>
  <si>
    <r>
      <t>Pp</t>
    </r>
    <r>
      <rPr>
        <vertAlign val="subscript"/>
        <sz val="10"/>
        <rFont val="Arial"/>
        <family val="2"/>
      </rPr>
      <t>edoati</t>
    </r>
    <r>
      <rPr>
        <sz val="10"/>
        <rFont val="Arial"/>
        <family val="2"/>
      </rPr>
      <t>: Preço público para entrega direta de RDO em unidade de aterro sanitário pelos geradores da classe “i”</t>
    </r>
  </si>
  <si>
    <t xml:space="preserve">Fórmulas básicas da metodologia utilizadas no modelo de cálculo </t>
  </si>
  <si>
    <t>Cálculo dos Custos por Serviço Fim</t>
  </si>
  <si>
    <t>Cálculo do custo regulatório do Serviço de Coleta Domiciliar RDO</t>
  </si>
  <si>
    <t>Dados financeiros-contábeis dos serviços</t>
  </si>
  <si>
    <t>Cálculo do custo econômico regulatório do serviço de DISPOSIÇÃO DE RESÍDUOS EM ATERRO</t>
  </si>
  <si>
    <t>Cálculo dos Valores Básicos de Referência para Taxas e Preços Públicos (VBRs)</t>
  </si>
  <si>
    <t>Valor Básico de Referência - Taxas para COLETA E DESTINAÇÃO FINAL DE RDO</t>
  </si>
  <si>
    <t>Tabelas referenciais de taxas e preços unitários de serviços de manejo resíduos sólidos</t>
  </si>
  <si>
    <r>
      <t xml:space="preserve">Tabela 2 - Estrutura referencial para cálculo de preços para </t>
    </r>
    <r>
      <rPr>
        <b/>
        <sz val="12"/>
        <rFont val="Arial"/>
        <family val="2"/>
      </rPr>
      <t>coleta e destinação final de RDO</t>
    </r>
    <r>
      <rPr>
        <sz val="12"/>
        <rFont val="Arial"/>
        <family val="2"/>
      </rPr>
      <t xml:space="preserve"> de grandes geradores</t>
    </r>
  </si>
  <si>
    <t>Tabela 1a - Estrutura referencial para cálculo das taxas para Coleta e Disposição Final de RDO (Opção 1)</t>
  </si>
  <si>
    <t>Tabela 1b - Estrutura referencial para cálculo da Taxa de Manejo de Resíduos Sólidos (TRS) - Serviços de Coleta e Disposição Final de RDO (Opção 2)</t>
  </si>
  <si>
    <t>Tabela 2 - Estrutura referencial para cálculo de preços para coleta e destinação final de RDO de grandes geradores</t>
  </si>
  <si>
    <t>OPAS - Funasa - Contrato nº SCON2016-05261</t>
  </si>
  <si>
    <t>Metodologia de cálculo dos custos, taxas e preços dos serviços públicos de manejo de residuos sólidos urbanos</t>
  </si>
  <si>
    <t>INDICE GERAL (Clique no início do título para acessar a página)</t>
  </si>
  <si>
    <t>Dados complementares - patrimoniais e operacionais</t>
  </si>
  <si>
    <t>Total de imóveis/domicílios cadastrados no Município</t>
  </si>
  <si>
    <t xml:space="preserve">Total de domicílios/usuários com serviço à disposição </t>
  </si>
  <si>
    <t>Dados cadastrais - Domicílios / usuários</t>
  </si>
  <si>
    <t>Ano Base</t>
  </si>
  <si>
    <t xml:space="preserve">Senha Provisória </t>
  </si>
  <si>
    <t>Ano base</t>
  </si>
  <si>
    <r>
      <t>Dfi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Valor do rateio das despesas fiscais do serviço de disposição de resíduos em aterros sanitários</t>
    </r>
  </si>
  <si>
    <r>
      <t>CE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Custo econômico do serviço de disposição de resíduos em aterros sanitários</t>
    </r>
  </si>
  <si>
    <t xml:space="preserve"> COLETA CONVENCIONAL DE RDO (Despesas diretas)</t>
  </si>
  <si>
    <t>ATIVIDADES DE DISPOSIÇÃO FINAL DE RSU, RCC e outros em aterros (Despesas diretas)</t>
  </si>
  <si>
    <t>Depreciação de ativos do sistema de coleta de RDO</t>
  </si>
  <si>
    <r>
      <t>Da Disposição direta em aterros de RDO de grandes geradores - lançados no ano</t>
    </r>
    <r>
      <rPr>
        <vertAlign val="superscript"/>
        <sz val="10"/>
        <color rgb="FFFF0000"/>
        <rFont val="Arial"/>
        <family val="2"/>
      </rPr>
      <t>(1)</t>
    </r>
  </si>
  <si>
    <r>
      <t>Da Disposição direta em aterros de RCC de grandes geradores - lançados no ano</t>
    </r>
    <r>
      <rPr>
        <vertAlign val="superscript"/>
        <sz val="10"/>
        <color rgb="FFFF0000"/>
        <rFont val="Arial"/>
        <family val="2"/>
      </rPr>
      <t>(1)</t>
    </r>
  </si>
  <si>
    <t>Da Disposição Direta de RDO em aterros</t>
  </si>
  <si>
    <t>Da Disposição Direta de RCC em aterros</t>
  </si>
  <si>
    <t>Unidades de Disposição Final (Aterro sanitário e/ou outras soluções)</t>
  </si>
  <si>
    <t>Bens de Uso Geral - administrativos e operacionais</t>
  </si>
  <si>
    <t>Massa TOTAL de resíduos destinados a Aterros Sanitários ou outra solução de terceiros (ton)</t>
  </si>
  <si>
    <t>Massa TOTAL de resíduos  destinados a Aterros Sanitários ou próprios (ton)</t>
  </si>
  <si>
    <t>Massa de Resíduos de Serv de Saúde (RSS) disposta em aterro (kg)</t>
  </si>
  <si>
    <t>Disposição Direta de RDO, RCC e RSS em aterros (usuários contratados)</t>
  </si>
  <si>
    <t xml:space="preserve">I - Grandes geradores de RDO </t>
  </si>
  <si>
    <t>Custo unitário médio da coleta domiciliar R$/ton</t>
  </si>
  <si>
    <t>Valor Básico de Referência - Preço Público para COLETA CONVENCIONAL E DESTINAÇÃO FINAL DE RDO - Grandes Geradores</t>
  </si>
  <si>
    <t>Valores Básico de Referência - Preço Público para DISPOSIÇÃO FINAL de RSS EM ATERRO</t>
  </si>
  <si>
    <r>
      <t xml:space="preserve">Custo unitário médio - disposição de RSS em vala especial de Aterro R$/kg - </t>
    </r>
    <r>
      <rPr>
        <b/>
        <sz val="10"/>
        <color indexed="8"/>
        <rFont val="Arial"/>
        <family val="2"/>
      </rPr>
      <t>y(CEUoat/1000)**</t>
    </r>
  </si>
  <si>
    <t>Conteiner manual ou basculável</t>
  </si>
  <si>
    <t xml:space="preserve">Aterro sanitário </t>
  </si>
  <si>
    <r>
      <t xml:space="preserve">Tabela 3 - Estrutura referencial para cálculos de preços para </t>
    </r>
    <r>
      <rPr>
        <b/>
        <sz val="12"/>
        <rFont val="Arial"/>
        <family val="2"/>
      </rPr>
      <t>disposição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final de RDO e RCC</t>
    </r>
    <r>
      <rPr>
        <sz val="12"/>
        <rFont val="Arial"/>
        <family val="2"/>
      </rPr>
      <t xml:space="preserve"> em aterro sanitário</t>
    </r>
  </si>
  <si>
    <t>Classe de usuário</t>
  </si>
  <si>
    <t>Resíduos de serviços de saúde pré-tratados</t>
  </si>
  <si>
    <t>Disposição final de RSS pré-tratado</t>
  </si>
  <si>
    <t>Resíduos de serviços de saúde sem tratamento</t>
  </si>
  <si>
    <t>Disposição final de RSS em valas especiais</t>
  </si>
  <si>
    <t>Valores Básicos de Referência</t>
  </si>
  <si>
    <r>
      <t xml:space="preserve">Custo unitário médio - disposição de RSS pré-tratado em Aterro R$/kg - </t>
    </r>
    <r>
      <rPr>
        <b/>
        <sz val="10"/>
        <color indexed="8"/>
        <rFont val="Arial"/>
        <family val="2"/>
      </rPr>
      <t>n(CEUoat/1000)</t>
    </r>
  </si>
  <si>
    <t>Valores Básico de Referência - Preço Público para DESTINAÇÃO FINAL de RDO, RCC e OUTROS</t>
  </si>
  <si>
    <t>Tabela 3 - Estrutura referencial para cálculo de preços para disposição final DIRETA de RDO E RCC em aterro</t>
  </si>
  <si>
    <t>Tabela 4 - Estrtura referencial de preços para Disposição Final de RSS em aterro</t>
  </si>
  <si>
    <t>Versão:</t>
  </si>
  <si>
    <t>1.0</t>
  </si>
  <si>
    <r>
      <t>Autor (</t>
    </r>
    <r>
      <rPr>
        <b/>
        <sz val="10"/>
        <rFont val="Arial"/>
        <family val="2"/>
      </rPr>
      <t>Versão original</t>
    </r>
    <r>
      <rPr>
        <b/>
        <sz val="12"/>
        <rFont val="Arial"/>
        <family val="2"/>
      </rPr>
      <t>): Econ. João Batista Peixoto</t>
    </r>
  </si>
  <si>
    <r>
      <t>Coautor (</t>
    </r>
    <r>
      <rPr>
        <b/>
        <sz val="10"/>
        <rFont val="Arial"/>
        <family val="2"/>
      </rPr>
      <t>Versão atualisada</t>
    </r>
    <r>
      <rPr>
        <b/>
        <sz val="12"/>
        <rFont val="Arial"/>
        <family val="2"/>
      </rPr>
      <t xml:space="preserve">): </t>
    </r>
  </si>
  <si>
    <t>Planilhas e tabelas</t>
  </si>
  <si>
    <t>6.1</t>
  </si>
  <si>
    <t>6.2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</si>
  <si>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</si>
  <si>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</si>
  <si>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</si>
  <si>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</si>
  <si>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</si>
  <si>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</si>
  <si>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</si>
  <si>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</si>
  <si>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</si>
  <si>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Formulações básicas da metodologia de cálculo dos custos e de taxas e preços dos serviços públicos de manejo de resíduos sólidos</t>
  </si>
  <si>
    <t>CT= Custo total da prestação integrada de diversos serviços</t>
  </si>
  <si>
    <t>CT= Dad + Dlu + Dcdo + Dcs + Dcgg + Doup + Doat + Drss + Ddpa + Rai + Dfr</t>
  </si>
  <si>
    <t>1a</t>
  </si>
  <si>
    <t>CT= Custo total da prestaçãodos serviços de limpeza urbana e de coleta e destinação de RDO</t>
  </si>
  <si>
    <t>1b</t>
  </si>
  <si>
    <t>CT= Custo total da prestação exclusiva dos serviços coleta e destinação de RDO</t>
  </si>
  <si>
    <t xml:space="preserve">CT= Dad + Dcdo + Doat + Ddpa + Rai + Dfr </t>
  </si>
  <si>
    <t>2a</t>
  </si>
  <si>
    <r>
      <t>F</t>
    </r>
    <r>
      <rPr>
        <vertAlign val="subscript"/>
        <sz val="10"/>
        <rFont val="Arial"/>
        <family val="2"/>
      </rPr>
      <t>1servi</t>
    </r>
    <r>
      <rPr>
        <sz val="10"/>
        <rFont val="Arial"/>
        <family val="2"/>
      </rPr>
      <t>= Fórmula geral do fator de rateio de Dad para cada serviço/atividade "i"</t>
    </r>
  </si>
  <si>
    <t>F1servi= Dservi/∑Dserv(1,n)</t>
  </si>
  <si>
    <t>Dcs= Despesas diretas com serviço de coleta seletiva</t>
  </si>
  <si>
    <r>
      <t>Dcs= Dgp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+Dge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+Dev</t>
    </r>
    <r>
      <rPr>
        <vertAlign val="subscript"/>
        <sz val="10"/>
        <rFont val="Arial"/>
        <family val="2"/>
      </rPr>
      <t>cs</t>
    </r>
  </si>
  <si>
    <t>Dcgg= Despesas diretas com coleta exclusiva de RDO e RCC de grandes geradores</t>
  </si>
  <si>
    <r>
      <t>Dcgg= Dgp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+Dge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+Dev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 </t>
    </r>
  </si>
  <si>
    <t>Doup= Despesas diretas com operação e manutenção de unidades de processamento</t>
  </si>
  <si>
    <r>
      <t>Doup= Dgp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+Dal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+Dee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+Dge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+Dev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 xml:space="preserve"> </t>
    </r>
  </si>
  <si>
    <t>Drss= Despesas diretas com serviço de coleta e tratamento de RSS</t>
  </si>
  <si>
    <r>
      <t>Drss= Dgp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+Dge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 xml:space="preserve"> </t>
    </r>
  </si>
  <si>
    <t>Ddpa= Despesas de depreciação, amortização ou exaustão de ativos de diversos serviços</t>
  </si>
  <si>
    <r>
      <t>Ddpa= Dpa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 xml:space="preserve">bug </t>
    </r>
  </si>
  <si>
    <t>10a</t>
  </si>
  <si>
    <t>10b</t>
  </si>
  <si>
    <t>Ddpa= Despesas de depreciação, amortização ou exaustão de ativos do serviço de coleta e destinação de RDO</t>
  </si>
  <si>
    <r>
      <t xml:space="preserve">Ddpa= </t>
    </r>
    <r>
      <rPr>
        <sz val="10"/>
        <rFont val="Arial"/>
        <family val="2"/>
      </rPr>
      <t>Dpa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 xml:space="preserve">bug </t>
    </r>
  </si>
  <si>
    <t>11a</t>
  </si>
  <si>
    <t>AIR= Ativos imobilizados reconhecidos dos diversos serviços</t>
  </si>
  <si>
    <r>
      <t>AIR= 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bug+</t>
    </r>
    <r>
      <rPr>
        <sz val="10"/>
        <rFont val="Arial"/>
        <family val="2"/>
      </rPr>
      <t>C</t>
    </r>
    <r>
      <rPr>
        <vertAlign val="subscript"/>
        <sz val="10"/>
        <rFont val="Arial"/>
        <family val="2"/>
      </rPr>
      <t xml:space="preserve">pg </t>
    </r>
  </si>
  <si>
    <t>12a</t>
  </si>
  <si>
    <t>12b</t>
  </si>
  <si>
    <t>AIR= Ativos imobilizados reconhecidos do serviço de coleta e destinação de RDO</t>
  </si>
  <si>
    <r>
      <t xml:space="preserve">AIR= </t>
    </r>
    <r>
      <rPr>
        <sz val="10"/>
        <rFont val="Arial"/>
        <family val="2"/>
      </rPr>
      <t>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bug+</t>
    </r>
    <r>
      <rPr>
        <sz val="10"/>
        <rFont val="Arial"/>
        <family val="2"/>
      </rPr>
      <t>C</t>
    </r>
    <r>
      <rPr>
        <vertAlign val="subscript"/>
        <sz val="10"/>
        <rFont val="Arial"/>
        <family val="2"/>
      </rPr>
      <t xml:space="preserve">pg </t>
    </r>
  </si>
  <si>
    <t>F1cdo= Fator de rateio de custos compartilhados do serviço de coleta convencional e diversos serviços</t>
  </si>
  <si>
    <r>
      <t>F</t>
    </r>
    <r>
      <rPr>
        <vertAlign val="subscript"/>
        <sz val="10"/>
        <rFont val="Arial"/>
        <family val="2"/>
      </rPr>
      <t>1cdo</t>
    </r>
    <r>
      <rPr>
        <sz val="10"/>
        <rFont val="Arial"/>
        <family val="2"/>
      </rPr>
      <t>= Dcdo/(Dlu + Dcdo + Dcs + Dcgg + Doup + Doat + Drss)</t>
    </r>
  </si>
  <si>
    <t>16a</t>
  </si>
  <si>
    <t>16b</t>
  </si>
  <si>
    <t>F1cdo= Fator de rateio de custos compartilhados dos serviços de coleta convencional e de disposição final em aterro.</t>
  </si>
  <si>
    <r>
      <t>F</t>
    </r>
    <r>
      <rPr>
        <vertAlign val="subscript"/>
        <sz val="10"/>
        <rFont val="Arial"/>
        <family val="2"/>
      </rPr>
      <t>1cdo</t>
    </r>
    <r>
      <rPr>
        <sz val="10"/>
        <rFont val="Arial"/>
        <family val="2"/>
      </rPr>
      <t>= Dcdo/(Dcdo + Doat)</t>
    </r>
  </si>
  <si>
    <t>F2cdo= Fator de rateio da remuneração do capital imobilizado - coleta convencional e diversos serviços</t>
  </si>
  <si>
    <r>
      <t>F</t>
    </r>
    <r>
      <rPr>
        <vertAlign val="subscript"/>
        <sz val="10"/>
        <rFont val="Arial"/>
        <family val="2"/>
      </rPr>
      <t>2cdo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 xml:space="preserve"> /(Atv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</t>
    </r>
  </si>
  <si>
    <t>17a</t>
  </si>
  <si>
    <t>17b</t>
  </si>
  <si>
    <t>F2cdo= Fator de rateio da remuneração do capital imobilizado dos serviços de coleta convencional e de disposição final em aterro.</t>
  </si>
  <si>
    <r>
      <t>F</t>
    </r>
    <r>
      <rPr>
        <vertAlign val="subscript"/>
        <sz val="10"/>
        <rFont val="Arial"/>
        <family val="2"/>
      </rPr>
      <t>2cdo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 xml:space="preserve"> /(</t>
    </r>
    <r>
      <rPr>
        <sz val="10"/>
        <rFont val="Arial"/>
        <family val="2"/>
      </rPr>
      <t>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</t>
    </r>
  </si>
  <si>
    <t>19a</t>
  </si>
  <si>
    <r>
      <t>CT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= Custo total do serviço de coleta seletiva</t>
    </r>
  </si>
  <si>
    <r>
      <t>CT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= Dcs + f</t>
    </r>
    <r>
      <rPr>
        <vertAlign val="subscript"/>
        <sz val="10"/>
        <rFont val="Arial"/>
        <family val="2"/>
      </rPr>
      <t>1cs</t>
    </r>
    <r>
      <rPr>
        <sz val="10"/>
        <rFont val="Arial"/>
        <family val="2"/>
      </rPr>
      <t>(Dad) + Dpa</t>
    </r>
    <r>
      <rPr>
        <vertAlign val="subscript"/>
        <sz val="10"/>
        <rFont val="Arial"/>
        <family val="2"/>
      </rPr>
      <t xml:space="preserve">cs </t>
    </r>
    <r>
      <rPr>
        <sz val="10"/>
        <rFont val="Arial"/>
        <family val="2"/>
      </rPr>
      <t>+ f</t>
    </r>
    <r>
      <rPr>
        <vertAlign val="subscript"/>
        <sz val="10"/>
        <rFont val="Arial"/>
        <family val="2"/>
      </rPr>
      <t>1cs</t>
    </r>
    <r>
      <rPr>
        <sz val="10"/>
        <rFont val="Arial"/>
        <family val="2"/>
      </rPr>
      <t>(Dpa</t>
    </r>
    <r>
      <rPr>
        <vertAlign val="subscript"/>
        <sz val="10"/>
        <rFont val="Arial"/>
        <family val="2"/>
      </rPr>
      <t>bug</t>
    </r>
    <r>
      <rPr>
        <sz val="10"/>
        <rFont val="Arial"/>
        <family val="2"/>
      </rPr>
      <t>) + f</t>
    </r>
    <r>
      <rPr>
        <vertAlign val="subscript"/>
        <sz val="10"/>
        <rFont val="Arial"/>
        <family val="2"/>
      </rPr>
      <t>2cs</t>
    </r>
    <r>
      <rPr>
        <sz val="10"/>
        <rFont val="Arial"/>
        <family val="2"/>
      </rPr>
      <t>(Rai) + Dfi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 xml:space="preserve"> </t>
    </r>
  </si>
  <si>
    <t>F1cs= Fator de rateio de custos compartilhados do serviço de coleta seletiva</t>
  </si>
  <si>
    <r>
      <t>F</t>
    </r>
    <r>
      <rPr>
        <vertAlign val="subscript"/>
        <sz val="10"/>
        <rFont val="Arial"/>
        <family val="2"/>
      </rPr>
      <t>1cs</t>
    </r>
    <r>
      <rPr>
        <sz val="10"/>
        <rFont val="Arial"/>
        <family val="2"/>
      </rPr>
      <t>= Dcs/(Dlu + Dcdo + Dcs + Dcgg + Doup + Doat + Drss)</t>
    </r>
  </si>
  <si>
    <r>
      <t>F</t>
    </r>
    <r>
      <rPr>
        <vertAlign val="subscript"/>
        <sz val="10"/>
        <rFont val="Arial"/>
        <family val="2"/>
      </rPr>
      <t>2cs</t>
    </r>
    <r>
      <rPr>
        <sz val="10"/>
        <rFont val="Arial"/>
        <family val="2"/>
      </rPr>
      <t>= Fator de rateio da remuneração do capital imobilizado - coleta seletiva</t>
    </r>
  </si>
  <si>
    <r>
      <t>F</t>
    </r>
    <r>
      <rPr>
        <vertAlign val="subscript"/>
        <sz val="10"/>
        <rFont val="Arial"/>
        <family val="2"/>
      </rPr>
      <t>2cs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 xml:space="preserve"> /(Atv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)</t>
    </r>
  </si>
  <si>
    <r>
      <t>Dfi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= Valor do rateio das despesas fiscais - coleta seletiva</t>
    </r>
  </si>
  <si>
    <r>
      <t>Dfi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=F</t>
    </r>
    <r>
      <rPr>
        <vertAlign val="subscript"/>
        <sz val="10"/>
        <rFont val="Arial"/>
        <family val="2"/>
      </rPr>
      <t>1cs</t>
    </r>
    <r>
      <rPr>
        <sz val="10"/>
        <rFont val="Arial"/>
        <family val="2"/>
      </rPr>
      <t>(Dfi)</t>
    </r>
  </si>
  <si>
    <r>
      <t>CE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 xml:space="preserve">= Custo econômico do serviço de coleta seletiva </t>
    </r>
  </si>
  <si>
    <r>
      <t>CE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= CT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 xml:space="preserve"> + Ac</t>
    </r>
    <r>
      <rPr>
        <vertAlign val="subscript"/>
        <sz val="10"/>
        <rFont val="Arial"/>
        <family val="2"/>
      </rPr>
      <t>rgcs</t>
    </r>
    <r>
      <rPr>
        <sz val="10"/>
        <rFont val="Arial"/>
        <family val="2"/>
      </rPr>
      <t xml:space="preserve"> - Dd</t>
    </r>
    <r>
      <rPr>
        <vertAlign val="subscript"/>
        <sz val="10"/>
        <rFont val="Arial"/>
        <family val="2"/>
      </rPr>
      <t>rgcs</t>
    </r>
    <r>
      <rPr>
        <sz val="10"/>
        <rFont val="Arial"/>
        <family val="2"/>
      </rPr>
      <t xml:space="preserve"> </t>
    </r>
  </si>
  <si>
    <t>24a</t>
  </si>
  <si>
    <r>
      <t>CEU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= Custo econômico unitário do serviço de coleta seletiva</t>
    </r>
  </si>
  <si>
    <r>
      <t>CEU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= CE</t>
    </r>
    <r>
      <rPr>
        <vertAlign val="subscript"/>
        <sz val="10"/>
        <rFont val="Arial"/>
        <family val="2"/>
      </rPr>
      <t xml:space="preserve">cs </t>
    </r>
    <r>
      <rPr>
        <sz val="10"/>
        <rFont val="Arial"/>
        <family val="2"/>
      </rPr>
      <t>/ Qrs</t>
    </r>
    <r>
      <rPr>
        <vertAlign val="subscript"/>
        <sz val="10"/>
        <rFont val="Arial"/>
        <family val="2"/>
      </rPr>
      <t>cs</t>
    </r>
  </si>
  <si>
    <t>CEUcdocs= Custo econômico unitário médio composto dos serviços de coleta convencional e seletiva</t>
  </si>
  <si>
    <r>
      <t>CEU</t>
    </r>
    <r>
      <rPr>
        <vertAlign val="subscript"/>
        <sz val="10"/>
        <rFont val="Arial"/>
        <family val="2"/>
      </rPr>
      <t>cdocs</t>
    </r>
    <r>
      <rPr>
        <sz val="10"/>
        <rFont val="Arial"/>
        <family val="2"/>
      </rPr>
      <t>= (CE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 xml:space="preserve"> + CE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) /  Qrs</t>
    </r>
    <r>
      <rPr>
        <vertAlign val="subscript"/>
        <sz val="10"/>
        <rFont val="Arial"/>
        <family val="2"/>
      </rPr>
      <t>cdocs</t>
    </r>
  </si>
  <si>
    <t>CTcgg= Custo total do serviço de coleta exclusiva de resíduos volumosos e de grandes geradores</t>
  </si>
  <si>
    <r>
      <t>CT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= Dcgg + f</t>
    </r>
    <r>
      <rPr>
        <vertAlign val="subscript"/>
        <sz val="10"/>
        <rFont val="Arial"/>
        <family val="2"/>
      </rPr>
      <t>1cgg</t>
    </r>
    <r>
      <rPr>
        <sz val="10"/>
        <rFont val="Arial"/>
        <family val="2"/>
      </rPr>
      <t>(Dad) + Dpa</t>
    </r>
    <r>
      <rPr>
        <vertAlign val="subscript"/>
        <sz val="10"/>
        <rFont val="Arial"/>
        <family val="2"/>
      </rPr>
      <t xml:space="preserve">cgg </t>
    </r>
    <r>
      <rPr>
        <sz val="10"/>
        <rFont val="Arial"/>
        <family val="2"/>
      </rPr>
      <t>+ f</t>
    </r>
    <r>
      <rPr>
        <vertAlign val="subscript"/>
        <sz val="10"/>
        <rFont val="Arial"/>
        <family val="2"/>
      </rPr>
      <t>1cgg</t>
    </r>
    <r>
      <rPr>
        <sz val="10"/>
        <rFont val="Arial"/>
        <family val="2"/>
      </rPr>
      <t>(Dpa</t>
    </r>
    <r>
      <rPr>
        <vertAlign val="subscript"/>
        <sz val="10"/>
        <rFont val="Arial"/>
        <family val="2"/>
      </rPr>
      <t>bug</t>
    </r>
    <r>
      <rPr>
        <sz val="10"/>
        <rFont val="Arial"/>
        <family val="2"/>
      </rPr>
      <t>) + f</t>
    </r>
    <r>
      <rPr>
        <vertAlign val="subscript"/>
        <sz val="10"/>
        <rFont val="Arial"/>
        <family val="2"/>
      </rPr>
      <t>2cgg</t>
    </r>
    <r>
      <rPr>
        <sz val="10"/>
        <rFont val="Arial"/>
        <family val="2"/>
      </rPr>
      <t>(Rai) + Dfi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 </t>
    </r>
  </si>
  <si>
    <t>F1cgg= Fator de rateio de custos compartilhados do serviço de coleta exclusiva de grandes geradores</t>
  </si>
  <si>
    <r>
      <t>F</t>
    </r>
    <r>
      <rPr>
        <vertAlign val="subscript"/>
        <sz val="10"/>
        <rFont val="Arial"/>
        <family val="2"/>
      </rPr>
      <t>1cgg</t>
    </r>
    <r>
      <rPr>
        <sz val="10"/>
        <rFont val="Arial"/>
        <family val="2"/>
      </rPr>
      <t>= Dcgg/(Dlu + Dcdo + Dcs + Dcgg + Doup + Doat + Drss)</t>
    </r>
  </si>
  <si>
    <t>F2cgg= Fator de rateio da remuneração do capital imobilizado - coleta exclusiva grandes geradores</t>
  </si>
  <si>
    <r>
      <t>F</t>
    </r>
    <r>
      <rPr>
        <vertAlign val="subscript"/>
        <sz val="10"/>
        <rFont val="Arial"/>
        <family val="2"/>
      </rPr>
      <t>2cgg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 /(Atv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)</t>
    </r>
  </si>
  <si>
    <r>
      <t>Dfi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= Valor do rateio das despesas fiscais do serviço de coleta exclusiva de grandes geradores </t>
    </r>
  </si>
  <si>
    <r>
      <t>Dfi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=F</t>
    </r>
    <r>
      <rPr>
        <vertAlign val="subscript"/>
        <sz val="10"/>
        <rFont val="Arial"/>
        <family val="2"/>
      </rPr>
      <t>1cgg</t>
    </r>
    <r>
      <rPr>
        <sz val="10"/>
        <rFont val="Arial"/>
        <family val="2"/>
      </rPr>
      <t>(Dfi)</t>
    </r>
  </si>
  <si>
    <r>
      <t>CE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= Custo econômico do serviço de coleta exclusiva de grandes geradores</t>
    </r>
  </si>
  <si>
    <r>
      <t>CE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= CT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 + Ac</t>
    </r>
    <r>
      <rPr>
        <vertAlign val="subscript"/>
        <sz val="10"/>
        <rFont val="Arial"/>
        <family val="2"/>
      </rPr>
      <t>rgcgg</t>
    </r>
    <r>
      <rPr>
        <sz val="10"/>
        <rFont val="Arial"/>
        <family val="2"/>
      </rPr>
      <t xml:space="preserve"> - Dd</t>
    </r>
    <r>
      <rPr>
        <vertAlign val="subscript"/>
        <sz val="10"/>
        <rFont val="Arial"/>
        <family val="2"/>
      </rPr>
      <t>rgcgg</t>
    </r>
    <r>
      <rPr>
        <sz val="10"/>
        <rFont val="Arial"/>
        <family val="2"/>
      </rPr>
      <t xml:space="preserve"> </t>
    </r>
  </si>
  <si>
    <t>30a</t>
  </si>
  <si>
    <r>
      <t>CEU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= Custo econômico unitário do serviço de coleta exclusiva de resíduos de grandes geradores</t>
    </r>
  </si>
  <si>
    <r>
      <t>CEU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= CE</t>
    </r>
    <r>
      <rPr>
        <vertAlign val="subscript"/>
        <sz val="10"/>
        <rFont val="Arial"/>
        <family val="2"/>
      </rPr>
      <t xml:space="preserve">cgg </t>
    </r>
    <r>
      <rPr>
        <sz val="10"/>
        <rFont val="Arial"/>
        <family val="2"/>
      </rPr>
      <t>/ Qrs</t>
    </r>
    <r>
      <rPr>
        <vertAlign val="subscript"/>
        <sz val="10"/>
        <rFont val="Arial"/>
        <family val="2"/>
      </rPr>
      <t>cgg</t>
    </r>
  </si>
  <si>
    <r>
      <t>CT</t>
    </r>
    <r>
      <rPr>
        <vertAlign val="subscript"/>
        <sz val="10"/>
        <rFont val="Arial"/>
        <family val="2"/>
      </rPr>
      <t>pdf</t>
    </r>
    <r>
      <rPr>
        <sz val="10"/>
        <rFont val="Arial"/>
        <family val="2"/>
      </rPr>
      <t>= Custo total do serviço de processamento de resíduos</t>
    </r>
  </si>
  <si>
    <r>
      <t>CT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 xml:space="preserve">= Doup </t>
    </r>
    <r>
      <rPr>
        <sz val="10"/>
        <rFont val="Arial"/>
        <family val="2"/>
      </rPr>
      <t>+ f</t>
    </r>
    <r>
      <rPr>
        <vertAlign val="subscript"/>
        <sz val="10"/>
        <rFont val="Arial"/>
        <family val="2"/>
      </rPr>
      <t>1oup</t>
    </r>
    <r>
      <rPr>
        <sz val="10"/>
        <rFont val="Arial"/>
        <family val="2"/>
      </rPr>
      <t>Dad +Dpa</t>
    </r>
    <r>
      <rPr>
        <vertAlign val="subscript"/>
        <sz val="10"/>
        <rFont val="Arial"/>
        <family val="2"/>
      </rPr>
      <t xml:space="preserve">up </t>
    </r>
    <r>
      <rPr>
        <sz val="10"/>
        <rFont val="Arial"/>
        <family val="2"/>
      </rPr>
      <t>f</t>
    </r>
    <r>
      <rPr>
        <vertAlign val="subscript"/>
        <sz val="10"/>
        <rFont val="Arial"/>
        <family val="2"/>
      </rPr>
      <t>1oup</t>
    </r>
    <r>
      <rPr>
        <sz val="10"/>
        <rFont val="Arial"/>
        <family val="2"/>
      </rPr>
      <t>Dpa</t>
    </r>
    <r>
      <rPr>
        <vertAlign val="subscript"/>
        <sz val="10"/>
        <rFont val="Arial"/>
        <family val="2"/>
      </rPr>
      <t xml:space="preserve">bug </t>
    </r>
    <r>
      <rPr>
        <sz val="10"/>
        <rFont val="Arial"/>
        <family val="2"/>
      </rPr>
      <t xml:space="preserve">+ </t>
    </r>
    <r>
      <rPr>
        <sz val="10"/>
        <rFont val="Arial"/>
        <family val="2"/>
      </rPr>
      <t>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>Rai + Dfi</t>
    </r>
    <r>
      <rPr>
        <vertAlign val="subscript"/>
        <sz val="10"/>
        <rFont val="Arial"/>
        <family val="2"/>
      </rPr>
      <t>oup</t>
    </r>
  </si>
  <si>
    <r>
      <t>F</t>
    </r>
    <r>
      <rPr>
        <vertAlign val="subscript"/>
        <sz val="10"/>
        <rFont val="Arial"/>
        <family val="2"/>
      </rPr>
      <t>1oup</t>
    </r>
    <r>
      <rPr>
        <sz val="10"/>
        <rFont val="Arial"/>
        <family val="2"/>
      </rPr>
      <t>= Fator de rateio de custos compartilhados de processamento de resíduos</t>
    </r>
  </si>
  <si>
    <r>
      <t>F</t>
    </r>
    <r>
      <rPr>
        <vertAlign val="subscript"/>
        <sz val="10"/>
        <rFont val="Arial"/>
        <family val="2"/>
      </rPr>
      <t>1oup</t>
    </r>
    <r>
      <rPr>
        <sz val="10"/>
        <rFont val="Arial"/>
        <family val="2"/>
      </rPr>
      <t>=Doup/(Dlu+Dcdo+Dcs+Dcgg+Doup+Doat+Drss)</t>
    </r>
  </si>
  <si>
    <r>
      <t>F</t>
    </r>
    <r>
      <rPr>
        <vertAlign val="subscript"/>
        <sz val="10"/>
        <rFont val="Arial"/>
        <family val="2"/>
      </rPr>
      <t>2oup</t>
    </r>
    <r>
      <rPr>
        <sz val="10"/>
        <rFont val="Arial"/>
        <family val="2"/>
      </rPr>
      <t>= Fator de rateio da remuneração do capital imobilizado de processamento e de resíduos</t>
    </r>
  </si>
  <si>
    <r>
      <t>F</t>
    </r>
    <r>
      <rPr>
        <vertAlign val="subscript"/>
        <sz val="10"/>
        <rFont val="Arial"/>
        <family val="2"/>
      </rPr>
      <t>2oup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/(Atv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)</t>
    </r>
  </si>
  <si>
    <r>
      <t>Dfi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 xml:space="preserve"> = Valor do rateio das despesas fiscais do serviço de processamento de RSU</t>
    </r>
  </si>
  <si>
    <r>
      <t>Dfi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=F</t>
    </r>
    <r>
      <rPr>
        <vertAlign val="subscript"/>
        <sz val="10"/>
        <rFont val="Arial"/>
        <family val="2"/>
      </rPr>
      <t>1oup</t>
    </r>
    <r>
      <rPr>
        <sz val="10"/>
        <rFont val="Arial"/>
        <family val="2"/>
      </rPr>
      <t>(Dfi)</t>
    </r>
  </si>
  <si>
    <r>
      <t>CE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= Custo econômico do serviço de processamento de resíduos</t>
    </r>
  </si>
  <si>
    <r>
      <t>CE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= CT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 xml:space="preserve"> + Ac</t>
    </r>
    <r>
      <rPr>
        <vertAlign val="subscript"/>
        <sz val="10"/>
        <rFont val="Arial"/>
        <family val="2"/>
      </rPr>
      <t>rgoup</t>
    </r>
    <r>
      <rPr>
        <sz val="10"/>
        <rFont val="Arial"/>
        <family val="2"/>
      </rPr>
      <t xml:space="preserve"> - Dd</t>
    </r>
    <r>
      <rPr>
        <vertAlign val="subscript"/>
        <sz val="10"/>
        <rFont val="Arial"/>
        <family val="2"/>
      </rPr>
      <t>rgoup</t>
    </r>
    <r>
      <rPr>
        <sz val="10"/>
        <rFont val="Arial"/>
        <family val="2"/>
      </rPr>
      <t xml:space="preserve"> </t>
    </r>
  </si>
  <si>
    <t>35a</t>
  </si>
  <si>
    <r>
      <t>CEU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= Custo econômico unitário do serviço de processamento de resíduos</t>
    </r>
  </si>
  <si>
    <r>
      <t>CEU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= CE</t>
    </r>
    <r>
      <rPr>
        <vertAlign val="subscript"/>
        <sz val="10"/>
        <rFont val="Arial"/>
        <family val="2"/>
      </rPr>
      <t xml:space="preserve">oup </t>
    </r>
    <r>
      <rPr>
        <sz val="10"/>
        <rFont val="Arial"/>
        <family val="2"/>
      </rPr>
      <t>/ Qrs</t>
    </r>
    <r>
      <rPr>
        <vertAlign val="subscript"/>
        <sz val="10"/>
        <rFont val="Arial"/>
        <family val="2"/>
      </rPr>
      <t>oup</t>
    </r>
  </si>
  <si>
    <r>
      <t>F1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Fator de rateio de custos compartilhados de operação e manutenção de aterros e diversos serviços</t>
    </r>
  </si>
  <si>
    <r>
      <t>F</t>
    </r>
    <r>
      <rPr>
        <vertAlign val="subscript"/>
        <sz val="10"/>
        <rFont val="Arial"/>
        <family val="2"/>
      </rPr>
      <t>1oat</t>
    </r>
    <r>
      <rPr>
        <sz val="10"/>
        <rFont val="Arial"/>
        <family val="2"/>
      </rPr>
      <t>=Doat/(Dlu+ Dcdo+Dcs+Dcgg+Doup+Doat+Drss)</t>
    </r>
  </si>
  <si>
    <t>37a</t>
  </si>
  <si>
    <r>
      <t>F1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Fator de rateio de custos compartilhados dos serviços de operação e manutenção de aterros, de coleta convencional de RDO e de limpeza urbana</t>
    </r>
  </si>
  <si>
    <t>37b</t>
  </si>
  <si>
    <r>
      <t>F1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Fator de rateio de custos compartilhados dos serviços de operação e manutenção de aterros, de coleta convencional de RDO</t>
    </r>
  </si>
  <si>
    <r>
      <t>F</t>
    </r>
    <r>
      <rPr>
        <vertAlign val="subscript"/>
        <sz val="10"/>
        <rFont val="Arial"/>
        <family val="2"/>
      </rPr>
      <t>1oat</t>
    </r>
    <r>
      <rPr>
        <sz val="10"/>
        <rFont val="Arial"/>
        <family val="2"/>
      </rPr>
      <t>=Doat/(Dcdo+Doat)</t>
    </r>
  </si>
  <si>
    <r>
      <t>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>= Fator de rateio da remuneração do capital imobilizado de operação e manutenção de aterros e diversos serviços</t>
    </r>
  </si>
  <si>
    <r>
      <t>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)/(Atv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)</t>
    </r>
  </si>
  <si>
    <t>38a</t>
  </si>
  <si>
    <r>
      <t>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>= Fator de rateio da remuneração do capital imobilizado dos serviços de operação e manutenção de aterros, de coleta convencional de RDO e de limpeza urbana</t>
    </r>
  </si>
  <si>
    <t>38b</t>
  </si>
  <si>
    <r>
      <t>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 xml:space="preserve">= Fator de rateio da remuneração do capital imobilizado dos serviços de operação e manutenção de aterros e de coleta convencional de RDO </t>
    </r>
  </si>
  <si>
    <r>
      <t>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)/(</t>
    </r>
    <r>
      <rPr>
        <sz val="10"/>
        <rFont val="Arial"/>
        <family val="2"/>
      </rPr>
      <t>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</t>
    </r>
  </si>
  <si>
    <t>40a</t>
  </si>
  <si>
    <t>CTrss= Custo total do serviço de coleta e tratamento de RSS</t>
  </si>
  <si>
    <r>
      <t>CT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= Drss + f1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Dad + Dpa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 xml:space="preserve"> + f</t>
    </r>
    <r>
      <rPr>
        <vertAlign val="subscript"/>
        <sz val="10"/>
        <rFont val="Arial"/>
        <family val="2"/>
      </rPr>
      <t>1rss</t>
    </r>
    <r>
      <rPr>
        <sz val="10"/>
        <rFont val="Arial"/>
        <family val="2"/>
      </rPr>
      <t>Dpa</t>
    </r>
    <r>
      <rPr>
        <vertAlign val="subscript"/>
        <sz val="10"/>
        <rFont val="Arial"/>
        <family val="2"/>
      </rPr>
      <t>bug</t>
    </r>
    <r>
      <rPr>
        <sz val="10"/>
        <rFont val="Arial"/>
        <family val="2"/>
      </rPr>
      <t xml:space="preserve"> + f</t>
    </r>
    <r>
      <rPr>
        <vertAlign val="subscript"/>
        <sz val="10"/>
        <rFont val="Arial"/>
        <family val="2"/>
      </rPr>
      <t>2rss</t>
    </r>
    <r>
      <rPr>
        <sz val="10"/>
        <rFont val="Arial"/>
        <family val="2"/>
      </rPr>
      <t>Rai + Dfi</t>
    </r>
    <r>
      <rPr>
        <vertAlign val="subscript"/>
        <sz val="10"/>
        <rFont val="Arial"/>
        <family val="2"/>
      </rPr>
      <t>rss</t>
    </r>
  </si>
  <si>
    <r>
      <t>F</t>
    </r>
    <r>
      <rPr>
        <vertAlign val="subscript"/>
        <sz val="10"/>
        <rFont val="Arial"/>
        <family val="2"/>
      </rPr>
      <t>1rss</t>
    </r>
    <r>
      <rPr>
        <sz val="10"/>
        <rFont val="Arial"/>
        <family val="2"/>
      </rPr>
      <t>= Fator de rateio de custos compartilhados do serviço de coleta e tratamento de RSS e diversos serviços</t>
    </r>
  </si>
  <si>
    <r>
      <t>F</t>
    </r>
    <r>
      <rPr>
        <b/>
        <vertAlign val="subscript"/>
        <sz val="12"/>
        <rFont val="Times New Roman"/>
        <family val="1"/>
      </rPr>
      <t>1</t>
    </r>
    <r>
      <rPr>
        <vertAlign val="subscript"/>
        <sz val="12"/>
        <rFont val="Times New Roman"/>
        <family val="1"/>
      </rPr>
      <t>rss</t>
    </r>
    <r>
      <rPr>
        <sz val="12"/>
        <rFont val="Times New Roman"/>
        <family val="1"/>
      </rPr>
      <t>=</t>
    </r>
    <r>
      <rPr>
        <sz val="10"/>
        <rFont val="Arial"/>
        <family val="2"/>
      </rPr>
      <t>Drss/(Dlu+Dcdo+Dcs+Dcgg+Doup+Doat+Drss)</t>
    </r>
  </si>
  <si>
    <r>
      <t>F</t>
    </r>
    <r>
      <rPr>
        <vertAlign val="subscript"/>
        <sz val="10"/>
        <rFont val="Arial"/>
        <family val="2"/>
      </rPr>
      <t>2rss</t>
    </r>
    <r>
      <rPr>
        <sz val="10"/>
        <rFont val="Arial"/>
        <family val="2"/>
      </rPr>
      <t>= Fator de rateio da remuneração do capital imobilizado do serviço de coleta e tratamento de RSS e diversos serviços</t>
    </r>
  </si>
  <si>
    <r>
      <t>F</t>
    </r>
    <r>
      <rPr>
        <b/>
        <vertAlign val="subscript"/>
        <sz val="12"/>
        <rFont val="Times New Roman"/>
        <family val="1"/>
      </rPr>
      <t>2rss</t>
    </r>
    <r>
      <rPr>
        <sz val="12"/>
        <rFont val="Times New Roman"/>
        <family val="1"/>
      </rPr>
      <t xml:space="preserve">= 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rss</t>
    </r>
    <r>
      <rPr>
        <sz val="10"/>
        <rFont val="Arial"/>
        <family val="2"/>
      </rPr>
      <t>/(Atv</t>
    </r>
    <r>
      <rPr>
        <b/>
        <vertAlign val="subscript"/>
        <sz val="10"/>
        <rFont val="Arial"/>
        <family val="2"/>
      </rPr>
      <t>slu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cdo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cs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cgg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up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at</t>
    </r>
    <r>
      <rPr>
        <b/>
        <sz val="10"/>
        <rFont val="Arial"/>
        <family val="2"/>
      </rPr>
      <t>+Atv</t>
    </r>
    <r>
      <rPr>
        <b/>
        <vertAlign val="subscript"/>
        <sz val="10"/>
        <rFont val="Arial"/>
        <family val="2"/>
      </rPr>
      <t>rss</t>
    </r>
    <r>
      <rPr>
        <sz val="10"/>
        <rFont val="Arial"/>
        <family val="2"/>
      </rPr>
      <t>)</t>
    </r>
  </si>
  <si>
    <r>
      <t>Dfi</t>
    </r>
    <r>
      <rPr>
        <vertAlign val="subscript"/>
        <sz val="12"/>
        <rFont val="Times New Roman"/>
        <family val="1"/>
      </rPr>
      <t>rss</t>
    </r>
    <r>
      <rPr>
        <sz val="12"/>
        <rFont val="Arial"/>
        <family val="2"/>
      </rPr>
      <t>=</t>
    </r>
    <r>
      <rPr>
        <sz val="10"/>
        <rFont val="Arial"/>
        <family val="2"/>
      </rPr>
      <t xml:space="preserve"> Valor do rateio das despesas fiscais do serviço de coleta e tratamento de RSS</t>
    </r>
  </si>
  <si>
    <r>
      <t>Dfi</t>
    </r>
    <r>
      <rPr>
        <vertAlign val="subscript"/>
        <sz val="12"/>
        <rFont val="Times New Roman"/>
        <family val="1"/>
      </rPr>
      <t>rss</t>
    </r>
    <r>
      <rPr>
        <sz val="10"/>
        <rFont val="Arial"/>
        <family val="2"/>
      </rPr>
      <t>=F</t>
    </r>
    <r>
      <rPr>
        <b/>
        <vertAlign val="subscript"/>
        <sz val="10"/>
        <rFont val="Arial"/>
        <family val="2"/>
      </rPr>
      <t>1rss</t>
    </r>
    <r>
      <rPr>
        <sz val="10"/>
        <rFont val="Arial"/>
        <family val="2"/>
      </rPr>
      <t>(Dfi)</t>
    </r>
  </si>
  <si>
    <r>
      <t>CE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= Custo econômico do serviço de coleta e tratamento de RSS</t>
    </r>
  </si>
  <si>
    <r>
      <t>CE</t>
    </r>
    <r>
      <rPr>
        <b/>
        <vertAlign val="subscript"/>
        <sz val="10"/>
        <rFont val="Arial"/>
        <family val="2"/>
      </rPr>
      <t>rss</t>
    </r>
    <r>
      <rPr>
        <b/>
        <sz val="10"/>
        <rFont val="Arial"/>
        <family val="2"/>
      </rPr>
      <t>= CT</t>
    </r>
    <r>
      <rPr>
        <b/>
        <vertAlign val="subscript"/>
        <sz val="10"/>
        <rFont val="Arial"/>
        <family val="2"/>
      </rPr>
      <t>rss</t>
    </r>
    <r>
      <rPr>
        <b/>
        <sz val="10"/>
        <rFont val="Arial"/>
        <family val="2"/>
      </rPr>
      <t xml:space="preserve"> + Ac</t>
    </r>
    <r>
      <rPr>
        <b/>
        <vertAlign val="subscript"/>
        <sz val="10"/>
        <rFont val="Arial"/>
        <family val="2"/>
      </rPr>
      <t>rgrss</t>
    </r>
    <r>
      <rPr>
        <b/>
        <sz val="10"/>
        <rFont val="Arial"/>
        <family val="2"/>
      </rPr>
      <t xml:space="preserve"> - Dd</t>
    </r>
    <r>
      <rPr>
        <b/>
        <vertAlign val="subscript"/>
        <sz val="10"/>
        <rFont val="Arial"/>
        <family val="2"/>
      </rPr>
      <t>rgrss</t>
    </r>
    <r>
      <rPr>
        <sz val="10"/>
        <rFont val="Arial"/>
        <family val="2"/>
      </rPr>
      <t xml:space="preserve"> </t>
    </r>
  </si>
  <si>
    <t>45a</t>
  </si>
  <si>
    <r>
      <rPr>
        <sz val="10"/>
        <rFont val="Arial"/>
        <family val="2"/>
      </rPr>
      <t>CEU</t>
    </r>
    <r>
      <rPr>
        <b/>
        <vertAlign val="subscript"/>
        <sz val="10"/>
        <rFont val="Arial"/>
        <family val="2"/>
      </rPr>
      <t>rss</t>
    </r>
    <r>
      <rPr>
        <sz val="10"/>
        <rFont val="Arial"/>
        <family val="2"/>
      </rPr>
      <t>= Custo econômico unitário do serviço de coleta e tratamento de RSS</t>
    </r>
  </si>
  <si>
    <r>
      <rPr>
        <sz val="10"/>
        <rFont val="Arial"/>
        <family val="2"/>
      </rPr>
      <t>CEU</t>
    </r>
    <r>
      <rPr>
        <b/>
        <vertAlign val="subscript"/>
        <sz val="10"/>
        <rFont val="Arial"/>
        <family val="2"/>
      </rPr>
      <t>rss</t>
    </r>
    <r>
      <rPr>
        <sz val="10"/>
        <rFont val="Arial"/>
        <family val="2"/>
      </rPr>
      <t>= CE</t>
    </r>
    <r>
      <rPr>
        <b/>
        <vertAlign val="subscript"/>
        <sz val="10"/>
        <rFont val="Arial"/>
        <family val="2"/>
      </rPr>
      <t>rss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/ Qrss</t>
    </r>
  </si>
  <si>
    <r>
      <t>F</t>
    </r>
    <r>
      <rPr>
        <b/>
        <vertAlign val="subscript"/>
        <sz val="10"/>
        <rFont val="Arial"/>
        <family val="2"/>
      </rPr>
      <t>1lu</t>
    </r>
    <r>
      <rPr>
        <sz val="10"/>
        <rFont val="Arial"/>
        <family val="2"/>
      </rPr>
      <t>= Fator de rateio de custos compartilhados do serviço de limpeza urbana e diversos serviços</t>
    </r>
  </si>
  <si>
    <r>
      <rPr>
        <sz val="10"/>
        <rFont val="Arial"/>
        <family val="2"/>
      </rPr>
      <t>F</t>
    </r>
    <r>
      <rPr>
        <vertAlign val="subscript"/>
        <sz val="10"/>
        <rFont val="Arial"/>
        <family val="2"/>
      </rPr>
      <t>1lu</t>
    </r>
    <r>
      <rPr>
        <sz val="10"/>
        <rFont val="Arial"/>
        <family val="2"/>
      </rPr>
      <t>= Dlu/(Dlu + Dcdo + Dcs + Dcgg + Doup + Doat + Drss)</t>
    </r>
  </si>
  <si>
    <t>47a</t>
  </si>
  <si>
    <r>
      <rPr>
        <sz val="10"/>
        <rFont val="Arial"/>
        <family val="2"/>
      </rPr>
      <t>F</t>
    </r>
    <r>
      <rPr>
        <b/>
        <vertAlign val="subscript"/>
        <sz val="10"/>
        <rFont val="Arial"/>
        <family val="2"/>
      </rPr>
      <t>2lu</t>
    </r>
    <r>
      <rPr>
        <sz val="10"/>
        <rFont val="Arial"/>
        <family val="2"/>
      </rPr>
      <t>= Fator de rateio da remuneração do capital imobilizado do serviço de limpeza urbana e diversos serviços</t>
    </r>
  </si>
  <si>
    <r>
      <t>F</t>
    </r>
    <r>
      <rPr>
        <b/>
        <vertAlign val="subscript"/>
        <sz val="10"/>
        <rFont val="Arial"/>
        <family val="2"/>
      </rPr>
      <t>2lu</t>
    </r>
    <r>
      <rPr>
        <sz val="10"/>
        <rFont val="Arial"/>
        <family val="2"/>
      </rPr>
      <t>= Atv</t>
    </r>
    <r>
      <rPr>
        <b/>
        <vertAlign val="subscript"/>
        <sz val="10"/>
        <rFont val="Arial"/>
        <family val="2"/>
      </rPr>
      <t>lu</t>
    </r>
    <r>
      <rPr>
        <sz val="10"/>
        <rFont val="Arial"/>
        <family val="2"/>
      </rPr>
      <t xml:space="preserve"> /(Atv</t>
    </r>
    <r>
      <rPr>
        <b/>
        <vertAlign val="subscript"/>
        <sz val="10"/>
        <rFont val="Arial"/>
        <family val="2"/>
      </rPr>
      <t>slu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cdo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cs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cgg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up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at+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rss</t>
    </r>
    <r>
      <rPr>
        <sz val="10"/>
        <rFont val="Arial"/>
        <family val="2"/>
      </rPr>
      <t>)</t>
    </r>
  </si>
  <si>
    <t>48a</t>
  </si>
  <si>
    <t>51a</t>
  </si>
  <si>
    <t>52a</t>
  </si>
  <si>
    <r>
      <t>VBR</t>
    </r>
    <r>
      <rPr>
        <vertAlign val="subscript"/>
        <sz val="10"/>
        <rFont val="Arial"/>
        <family val="2"/>
      </rPr>
      <t>cedgg</t>
    </r>
    <r>
      <rPr>
        <sz val="10"/>
        <rFont val="Arial"/>
        <family val="2"/>
      </rPr>
      <t xml:space="preserve"> : Valor Básico de Referência para preço público do serviço de coleta exclusiva e destinação de RDO de grande gerador</t>
    </r>
  </si>
  <si>
    <r>
      <t>VBR</t>
    </r>
    <r>
      <rPr>
        <vertAlign val="subscript"/>
        <sz val="10"/>
        <rFont val="Arial"/>
        <family val="2"/>
      </rPr>
      <t>cedgg</t>
    </r>
    <r>
      <rPr>
        <sz val="10"/>
        <rFont val="Arial"/>
        <family val="2"/>
      </rPr>
      <t xml:space="preserve"> = CEU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 + a(CEU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)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+ b(CEU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)</t>
    </r>
  </si>
  <si>
    <r>
      <t>Pp</t>
    </r>
    <r>
      <rPr>
        <vertAlign val="subscript"/>
        <sz val="10"/>
        <rFont val="Arial"/>
        <family val="2"/>
      </rPr>
      <t>cedgg</t>
    </r>
    <r>
      <rPr>
        <sz val="10"/>
        <rFont val="Arial"/>
        <family val="2"/>
      </rPr>
      <t>: Preço público para o serviço de coleta exclusiva e destinação de RDO de grandes geradores da classe “i”</t>
    </r>
  </si>
  <si>
    <r>
      <t>Pp</t>
    </r>
    <r>
      <rPr>
        <vertAlign val="subscript"/>
        <sz val="10"/>
        <rFont val="Arial"/>
        <family val="2"/>
      </rPr>
      <t>cedgg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cedgg</t>
    </r>
    <r>
      <rPr>
        <sz val="10"/>
        <rFont val="Arial"/>
        <family val="2"/>
      </rPr>
      <t>)</t>
    </r>
  </si>
  <si>
    <r>
      <t>VBR</t>
    </r>
    <r>
      <rPr>
        <vertAlign val="subscript"/>
        <sz val="10"/>
        <rFont val="Arial"/>
        <family val="2"/>
      </rPr>
      <t>edoup</t>
    </r>
    <r>
      <rPr>
        <sz val="10"/>
        <rFont val="Arial"/>
        <family val="2"/>
      </rPr>
      <t xml:space="preserve"> : Valor básico de referência para preço público de entrega direta de RDO em unidade de processamento - resíduos segregados</t>
    </r>
  </si>
  <si>
    <r>
      <t>VBR</t>
    </r>
    <r>
      <rPr>
        <vertAlign val="subscript"/>
        <sz val="10"/>
        <rFont val="Arial"/>
        <family val="2"/>
      </rPr>
      <t>edoup</t>
    </r>
    <r>
      <rPr>
        <sz val="10"/>
        <rFont val="Arial"/>
        <family val="2"/>
      </rPr>
      <t xml:space="preserve"> = CEU</t>
    </r>
    <r>
      <rPr>
        <vertAlign val="subscript"/>
        <sz val="10"/>
        <rFont val="Arial"/>
        <family val="2"/>
      </rPr>
      <t xml:space="preserve">oup </t>
    </r>
  </si>
  <si>
    <t>58a</t>
  </si>
  <si>
    <r>
      <t>VBR</t>
    </r>
    <r>
      <rPr>
        <vertAlign val="subscript"/>
        <sz val="10"/>
        <rFont val="Arial"/>
        <family val="2"/>
      </rPr>
      <t>edoup</t>
    </r>
    <r>
      <rPr>
        <sz val="10"/>
        <rFont val="Arial"/>
        <family val="2"/>
      </rPr>
      <t>: Valor básico de referência para preço público de entrega direta de RDO em unidade de processamento - resíduos não segregados</t>
    </r>
  </si>
  <si>
    <r>
      <t>VBR</t>
    </r>
    <r>
      <rPr>
        <vertAlign val="subscript"/>
        <sz val="10"/>
        <rFont val="Arial"/>
        <family val="2"/>
      </rPr>
      <t>edoup</t>
    </r>
    <r>
      <rPr>
        <sz val="10"/>
        <rFont val="Arial"/>
        <family val="2"/>
      </rPr>
      <t xml:space="preserve"> = CEU</t>
    </r>
    <r>
      <rPr>
        <vertAlign val="subscript"/>
        <sz val="10"/>
        <rFont val="Arial"/>
        <family val="2"/>
      </rPr>
      <t>oup + n(CEUoat)</t>
    </r>
  </si>
  <si>
    <r>
      <t>Pp</t>
    </r>
    <r>
      <rPr>
        <vertAlign val="subscript"/>
        <sz val="10"/>
        <rFont val="Arial"/>
        <family val="2"/>
      </rPr>
      <t>edggi</t>
    </r>
    <r>
      <rPr>
        <sz val="10"/>
        <rFont val="Arial"/>
        <family val="2"/>
      </rPr>
      <t>: Preço público para entrega direta de RDO em aterro ou unidade de processamento por geradores da classe “i”</t>
    </r>
  </si>
  <si>
    <r>
      <t>Pp</t>
    </r>
    <r>
      <rPr>
        <vertAlign val="subscript"/>
        <sz val="10"/>
        <rFont val="Arial"/>
        <family val="2"/>
      </rPr>
      <t>edoupi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edoup</t>
    </r>
    <r>
      <rPr>
        <sz val="10"/>
        <rFont val="Arial"/>
        <family val="2"/>
      </rPr>
      <t>)</t>
    </r>
  </si>
  <si>
    <r>
      <t>VBR</t>
    </r>
    <r>
      <rPr>
        <vertAlign val="subscript"/>
        <sz val="10"/>
        <rFont val="Arial"/>
        <family val="2"/>
      </rPr>
      <t>cedrc</t>
    </r>
    <r>
      <rPr>
        <sz val="10"/>
        <rFont val="Arial"/>
        <family val="2"/>
      </rPr>
      <t xml:space="preserve"> : Valor Básico de Referência para preço público de coleta exclusiva e disposição de RCC em aterro </t>
    </r>
  </si>
  <si>
    <r>
      <t>VBR</t>
    </r>
    <r>
      <rPr>
        <vertAlign val="subscript"/>
        <sz val="10"/>
        <rFont val="Arial"/>
        <family val="2"/>
      </rPr>
      <t>cedrc</t>
    </r>
    <r>
      <rPr>
        <sz val="10"/>
        <rFont val="Arial"/>
        <family val="2"/>
      </rPr>
      <t xml:space="preserve"> = CEU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 + CEU</t>
    </r>
    <r>
      <rPr>
        <vertAlign val="subscript"/>
        <sz val="10"/>
        <rFont val="Arial"/>
        <family val="2"/>
      </rPr>
      <t>oat</t>
    </r>
  </si>
  <si>
    <r>
      <t>Pp</t>
    </r>
    <r>
      <rPr>
        <vertAlign val="subscript"/>
        <sz val="10"/>
        <rFont val="Arial"/>
        <family val="2"/>
      </rPr>
      <t>cedrci</t>
    </r>
    <r>
      <rPr>
        <sz val="10"/>
        <rFont val="Arial"/>
        <family val="2"/>
      </rPr>
      <t>: Preço público para de coleta exclusiva e disposição de RCC em aterro para usuários da classe “i”;</t>
    </r>
  </si>
  <si>
    <r>
      <t>Pp</t>
    </r>
    <r>
      <rPr>
        <vertAlign val="subscript"/>
        <sz val="10"/>
        <rFont val="Arial"/>
        <family val="2"/>
      </rPr>
      <t>cedrci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cedrc</t>
    </r>
    <r>
      <rPr>
        <sz val="10"/>
        <rFont val="Arial"/>
        <family val="2"/>
      </rPr>
      <t>)</t>
    </r>
  </si>
  <si>
    <r>
      <t>VBR</t>
    </r>
    <r>
      <rPr>
        <vertAlign val="subscript"/>
        <sz val="10"/>
        <rFont val="Arial"/>
        <family val="2"/>
      </rPr>
      <t>cdrv</t>
    </r>
    <r>
      <rPr>
        <sz val="10"/>
        <rFont val="Arial"/>
        <family val="2"/>
      </rPr>
      <t>: Valor básico de referência para preços públicos de coleta e destinação de resíduos volumosos</t>
    </r>
  </si>
  <si>
    <r>
      <t>VBR</t>
    </r>
    <r>
      <rPr>
        <vertAlign val="subscript"/>
        <sz val="10"/>
        <rFont val="Arial"/>
        <family val="2"/>
      </rPr>
      <t>cdrv</t>
    </r>
    <r>
      <rPr>
        <sz val="10"/>
        <rFont val="Arial"/>
        <family val="2"/>
      </rPr>
      <t>= CEU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 + CEU</t>
    </r>
    <r>
      <rPr>
        <vertAlign val="subscript"/>
        <sz val="10"/>
        <rFont val="Arial"/>
        <family val="2"/>
      </rPr>
      <t>oup</t>
    </r>
  </si>
  <si>
    <r>
      <t>Pp</t>
    </r>
    <r>
      <rPr>
        <vertAlign val="subscript"/>
        <sz val="10"/>
        <rFont val="Arial"/>
        <family val="2"/>
      </rPr>
      <t>cdrvi</t>
    </r>
    <r>
      <rPr>
        <sz val="10"/>
        <rFont val="Arial"/>
        <family val="2"/>
      </rPr>
      <t>: Preço público para o serviço de coleta e disposição de resíduos volumosos para usuários da classe “i”</t>
    </r>
  </si>
  <si>
    <r>
      <t>Pp</t>
    </r>
    <r>
      <rPr>
        <vertAlign val="subscript"/>
        <sz val="10"/>
        <rFont val="Arial"/>
        <family val="2"/>
      </rPr>
      <t>cdrvi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cdrv</t>
    </r>
    <r>
      <rPr>
        <sz val="10"/>
        <rFont val="Arial"/>
        <family val="2"/>
      </rPr>
      <t>)</t>
    </r>
  </si>
  <si>
    <r>
      <t>VBR</t>
    </r>
    <r>
      <rPr>
        <vertAlign val="subscript"/>
        <sz val="10"/>
        <rFont val="Arial"/>
        <family val="2"/>
      </rPr>
      <t>edrv</t>
    </r>
    <r>
      <rPr>
        <sz val="10"/>
        <rFont val="Arial"/>
        <family val="2"/>
      </rPr>
      <t>: Valor básico de referência para preços públicos de entrega direta de resíduos volumosos</t>
    </r>
  </si>
  <si>
    <r>
      <t>VBR</t>
    </r>
    <r>
      <rPr>
        <vertAlign val="subscript"/>
        <sz val="10"/>
        <rFont val="Arial"/>
        <family val="2"/>
      </rPr>
      <t>edrv</t>
    </r>
    <r>
      <rPr>
        <sz val="10"/>
        <rFont val="Arial"/>
        <family val="2"/>
      </rPr>
      <t>= CEU</t>
    </r>
    <r>
      <rPr>
        <vertAlign val="subscript"/>
        <sz val="10"/>
        <rFont val="Arial"/>
        <family val="2"/>
      </rPr>
      <t>oup</t>
    </r>
  </si>
  <si>
    <r>
      <t>Pp</t>
    </r>
    <r>
      <rPr>
        <vertAlign val="subscript"/>
        <sz val="10"/>
        <rFont val="Arial"/>
        <family val="2"/>
      </rPr>
      <t>edrvi</t>
    </r>
    <r>
      <rPr>
        <sz val="10"/>
        <rFont val="Arial"/>
        <family val="2"/>
      </rPr>
      <t xml:space="preserve"> : Preço público para o serviço de entrega direta de resíduos volumosos para usuários da classe i</t>
    </r>
  </si>
  <si>
    <r>
      <t>Pp</t>
    </r>
    <r>
      <rPr>
        <vertAlign val="subscript"/>
        <sz val="10"/>
        <rFont val="Arial"/>
        <family val="2"/>
      </rPr>
      <t>edrvi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edrv</t>
    </r>
    <r>
      <rPr>
        <sz val="10"/>
        <rFont val="Arial"/>
        <family val="2"/>
      </rPr>
      <t>)</t>
    </r>
  </si>
  <si>
    <r>
      <t>VBR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: Valor básico de referência para preço público do serviço de coleta, tratamento e disposição final de RSS</t>
    </r>
  </si>
  <si>
    <r>
      <t>VBR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= CEU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 xml:space="preserve"> + x(CEU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/1000)</t>
    </r>
  </si>
  <si>
    <r>
      <t>VBR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: Valor básico de referência para preço público do serviço de coleta e disposição final de RSS em valas especiais em aterro</t>
    </r>
  </si>
  <si>
    <r>
      <t>VBR</t>
    </r>
    <r>
      <rPr>
        <b/>
        <vertAlign val="subscript"/>
        <sz val="10"/>
        <rFont val="Arial"/>
        <family val="2"/>
      </rPr>
      <t>rss</t>
    </r>
    <r>
      <rPr>
        <sz val="10"/>
        <rFont val="Arial"/>
        <family val="2"/>
      </rPr>
      <t>=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CEU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 xml:space="preserve"> + y(CEU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/1000)</t>
    </r>
  </si>
  <si>
    <r>
      <t>VBR</t>
    </r>
    <r>
      <rPr>
        <vertAlign val="subscript"/>
        <sz val="10"/>
        <rFont val="Arial"/>
        <family val="2"/>
      </rPr>
      <t>tdrss</t>
    </r>
    <r>
      <rPr>
        <sz val="10"/>
        <rFont val="Arial"/>
        <family val="2"/>
      </rPr>
      <t>: Valor básico de referência para preço público do serviço de tratamento e disposição final de RSS</t>
    </r>
  </si>
  <si>
    <r>
      <t>VBR</t>
    </r>
    <r>
      <rPr>
        <vertAlign val="subscript"/>
        <sz val="10"/>
        <rFont val="Arial"/>
        <family val="2"/>
      </rPr>
      <t>tdrss</t>
    </r>
    <r>
      <rPr>
        <sz val="10"/>
        <rFont val="Arial"/>
        <family val="2"/>
      </rPr>
      <t>= z(CEU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) + x(CEU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/1000)</t>
    </r>
  </si>
  <si>
    <r>
      <t>VBR</t>
    </r>
    <r>
      <rPr>
        <vertAlign val="subscript"/>
        <sz val="10"/>
        <rFont val="Arial"/>
        <family val="2"/>
      </rPr>
      <t>tdrss</t>
    </r>
    <r>
      <rPr>
        <sz val="10"/>
        <rFont val="Arial"/>
        <family val="2"/>
      </rPr>
      <t>: Valor básico de referência para preço público do serviço de disposição direta de RSS em valas especiais em aterro</t>
    </r>
  </si>
  <si>
    <r>
      <t>VBR</t>
    </r>
    <r>
      <rPr>
        <vertAlign val="subscript"/>
        <sz val="10"/>
        <rFont val="Arial"/>
        <family val="2"/>
      </rPr>
      <t>tdrss</t>
    </r>
    <r>
      <rPr>
        <sz val="10"/>
        <rFont val="Arial"/>
        <family val="2"/>
      </rPr>
      <t>= y(CEU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/1000)</t>
    </r>
  </si>
  <si>
    <r>
      <t xml:space="preserve">(+) Pessoal próprio e pessoal </t>
    </r>
    <r>
      <rPr>
        <b/>
        <sz val="10"/>
        <color rgb="FFFF0000"/>
        <rFont val="Arial"/>
        <family val="2"/>
      </rPr>
      <t>cedido por</t>
    </r>
    <r>
      <rPr>
        <sz val="10"/>
        <color indexed="8"/>
        <rFont val="Arial"/>
        <family val="2"/>
      </rPr>
      <t xml:space="preserve"> outros órgãos com ônus para o prestador</t>
    </r>
  </si>
  <si>
    <r>
      <rPr>
        <b/>
        <sz val="10"/>
        <color rgb="FFFF0000"/>
        <rFont val="Arial"/>
        <family val="2"/>
      </rPr>
      <t>(-)</t>
    </r>
    <r>
      <rPr>
        <sz val="10"/>
        <color rgb="FFFF0000"/>
        <rFont val="Arial"/>
        <family val="2"/>
      </rPr>
      <t xml:space="preserve"> Pessoal próprio </t>
    </r>
    <r>
      <rPr>
        <b/>
        <sz val="10"/>
        <color rgb="FFFF0000"/>
        <rFont val="Arial"/>
        <family val="2"/>
      </rPr>
      <t xml:space="preserve">cedido para </t>
    </r>
    <r>
      <rPr>
        <sz val="10"/>
        <color rgb="FFFF0000"/>
        <rFont val="Arial"/>
        <family val="2"/>
      </rPr>
      <t>outros órgãos, com ou sem ônus</t>
    </r>
  </si>
  <si>
    <r>
      <t>Da Disposição Direta de RSS em aterros - lançados no ano</t>
    </r>
    <r>
      <rPr>
        <vertAlign val="superscript"/>
        <sz val="10"/>
        <color rgb="FFFF0000"/>
        <rFont val="Arial"/>
        <family val="2"/>
      </rPr>
      <t>(1)</t>
    </r>
  </si>
  <si>
    <t>Da Disposição Direta de RSS em  aterros</t>
  </si>
  <si>
    <t>Taxa de regulação/fiscalização ou descrever na linha abaixo outra forma de remuneração do ente regulador</t>
  </si>
  <si>
    <t>Fontes: Cadastro imobiliário de contribuintes do IPTU/TRS e/ou Cadastro de usuários do prestador</t>
  </si>
  <si>
    <t>7,1 Valor Básico de Referência - Taxas para COLETACONVENCIONAL E DESTINAÇÃO FINAL DE RDO*</t>
  </si>
  <si>
    <t>7.2 Valor Básico de Referência - Preço Público para COLETA CONVENCIONAL E DESTINAÇÃO FINAL DE RDO - Grandes Geradores</t>
  </si>
  <si>
    <t>7.3 Valores Básico de Referência - Preço Público para DISPOSIÇÃO DIRETA de RDO, RCC e outros em aterros</t>
  </si>
  <si>
    <t>7.4 Valores Básico de Referência - Preço Público para DISPOSIÇÃO FINAL de RSS EM ATERRO</t>
  </si>
  <si>
    <r>
      <t>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 xml:space="preserve">= Custo econômico unitário de disposição de resíduos em aterros sanitários </t>
    </r>
  </si>
  <si>
    <r>
      <t>VBR</t>
    </r>
    <r>
      <rPr>
        <vertAlign val="subscript"/>
        <sz val="10"/>
        <rFont val="Arial"/>
        <family val="2"/>
      </rPr>
      <t>drspt</t>
    </r>
    <r>
      <rPr>
        <sz val="10"/>
        <rFont val="Arial"/>
        <family val="2"/>
      </rPr>
      <t>: Valor básico de referência para preço público do serviço de disposição direta de RSS tratado em aterro</t>
    </r>
  </si>
  <si>
    <r>
      <t>VBR</t>
    </r>
    <r>
      <rPr>
        <vertAlign val="subscript"/>
        <sz val="10"/>
        <rFont val="Arial"/>
        <family val="2"/>
      </rPr>
      <t>drspt</t>
    </r>
    <r>
      <rPr>
        <sz val="10"/>
        <rFont val="Arial"/>
        <family val="2"/>
      </rPr>
      <t>= n(CEU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/1000)</t>
    </r>
  </si>
  <si>
    <t>Fatores  de cálculo adotados</t>
  </si>
  <si>
    <t>y</t>
  </si>
  <si>
    <t>n</t>
  </si>
  <si>
    <r>
      <t xml:space="preserve">Tabela 4 - Estrutura referencial de preços para </t>
    </r>
    <r>
      <rPr>
        <b/>
        <sz val="12"/>
        <rFont val="Arial"/>
        <family val="2"/>
      </rPr>
      <t>Disposição de RSS</t>
    </r>
    <r>
      <rPr>
        <sz val="12"/>
        <rFont val="Arial"/>
        <family val="2"/>
      </rPr>
      <t xml:space="preserve"> em aterro sanitário</t>
    </r>
  </si>
  <si>
    <t>Modelo 3: Prestação dos serviços de coleta e destinação final de RDO</t>
  </si>
  <si>
    <r>
      <t xml:space="preserve">Despesas extraordinárias ou eventuais </t>
    </r>
    <r>
      <rPr>
        <vertAlign val="superscript"/>
        <sz val="10"/>
        <color rgb="FFFF0000"/>
        <rFont val="Arial"/>
        <family val="2"/>
      </rPr>
      <t>(2)</t>
    </r>
  </si>
  <si>
    <r>
      <t>DESPESAS FINANCEIRAS</t>
    </r>
    <r>
      <rPr>
        <vertAlign val="superscript"/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(Remuneração capital de terceiros) </t>
    </r>
    <r>
      <rPr>
        <vertAlign val="superscript"/>
        <sz val="10"/>
        <color rgb="FFFF0000"/>
        <rFont val="Arial"/>
        <family val="2"/>
      </rPr>
      <t>(3)</t>
    </r>
  </si>
  <si>
    <t>2. Despesas eventuais/extraordinárias: indenizações civis, passivos trabalhistas,ocorrência de greves e catastrofes, etc.</t>
  </si>
  <si>
    <t>3. Despesas de juros e demais encargos contratuais - taxa de risco, taxa de administração, correção monetária ou cambial, sobre empréstimos para investimentos em infraestruturas dos serviços.</t>
  </si>
  <si>
    <t>Subtotal Desp Operacionais Coleta RDO (B)</t>
  </si>
  <si>
    <t>Subtotal Desp Operac Process e Destinação (C)</t>
  </si>
  <si>
    <r>
      <t xml:space="preserve">Despesas de Exploração DEX - Total </t>
    </r>
    <r>
      <rPr>
        <sz val="11"/>
        <color indexed="8"/>
        <rFont val="Arial"/>
        <family val="2"/>
      </rPr>
      <t>(A+B+C)</t>
    </r>
    <r>
      <rPr>
        <b/>
        <sz val="11"/>
        <color indexed="8"/>
        <rFont val="Arial"/>
        <family val="2"/>
      </rPr>
      <t xml:space="preserve"> (D) </t>
    </r>
  </si>
  <si>
    <t xml:space="preserve">Subtotal - Desp Patrimoniais (E) </t>
  </si>
  <si>
    <t>Subtotal - Remuneração Capital de Terceiros (F)</t>
  </si>
  <si>
    <t>PIS/PASEP (G)</t>
  </si>
  <si>
    <t>Taxa de regulação e fiscalização (H)</t>
  </si>
  <si>
    <r>
      <t xml:space="preserve">Custo Contábil Total dos Serviços </t>
    </r>
    <r>
      <rPr>
        <sz val="11"/>
        <color indexed="8"/>
        <rFont val="Arial"/>
        <family val="2"/>
      </rPr>
      <t>(D+E+F+G+H)</t>
    </r>
    <r>
      <rPr>
        <b/>
        <sz val="11"/>
        <color indexed="8"/>
        <rFont val="Arial"/>
        <family val="2"/>
      </rPr>
      <t xml:space="preserve">  (I)</t>
    </r>
  </si>
  <si>
    <t>Gerências e apoio administrativo</t>
  </si>
  <si>
    <t>Massa de residuos domiciliares coletada - Total (ton)</t>
  </si>
  <si>
    <t>Massa de RDO, RCC e outros entregues diretamente em Aterros Sanitários  (ton)</t>
  </si>
  <si>
    <t>CEUoat-Custo médio Disposição Final em Aterro/ton (R$/t)</t>
  </si>
  <si>
    <r>
      <t xml:space="preserve">Massa </t>
    </r>
    <r>
      <rPr>
        <b/>
        <sz val="11"/>
        <color indexed="8"/>
        <rFont val="Arial"/>
        <family val="2"/>
      </rPr>
      <t xml:space="preserve">total </t>
    </r>
    <r>
      <rPr>
        <sz val="11"/>
        <color indexed="8"/>
        <rFont val="Arial"/>
        <family val="2"/>
      </rPr>
      <t>de resíduos dispostos em aterros sanitários (ton)</t>
    </r>
  </si>
  <si>
    <t>MODELO 3</t>
  </si>
  <si>
    <t>Estrutura sintética de dados financeiros dos serviços de manejo de resíduos - Despesas  (Modelo 3)</t>
  </si>
  <si>
    <t>Estrutura sintética de dados financeiros dos serviços de manejo de resíduos - Receitas (Modelo 3)</t>
  </si>
  <si>
    <t>Estrutura sintética de dados complementares dos serviços de manejo de resíduos - (Modelo 3)</t>
  </si>
  <si>
    <t>Informações cadastrais -domicílios/usuários dos serviços públicos de manejo de resíduos - (Modelo 3)</t>
  </si>
  <si>
    <t>6.1 Cálculo do custo econômico regulatório do serviço de COLETA CONVENCIONAL DE RDO (Modelo 3)</t>
  </si>
  <si>
    <t>6.2 Cálculo do custo econômico regulatório do serviço de DISPOSIÇÃO DE RESÍDUOS EM ATERRO (Modelo 3)</t>
  </si>
</sst>
</file>

<file path=xl/styles.xml><?xml version="1.0" encoding="utf-8"?>
<styleSheet xmlns="http://schemas.openxmlformats.org/spreadsheetml/2006/main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_ ;[Red]\-#,##0\ "/>
    <numFmt numFmtId="165" formatCode="[$-416]mmmm\-yy;@"/>
    <numFmt numFmtId="166" formatCode="0_ ;[Red]\-0\ "/>
    <numFmt numFmtId="167" formatCode="#,##0.00_ ;[Red]\-#,##0.00\ "/>
    <numFmt numFmtId="168" formatCode="&quot;R$&quot;\ #,##0.00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vertAlign val="superscript"/>
      <sz val="10"/>
      <color rgb="FFFF000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1"/>
      <color indexed="8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Arial"/>
      <family val="2"/>
    </font>
    <font>
      <vertAlign val="superscript"/>
      <sz val="10"/>
      <color rgb="FFFF0000"/>
      <name val="Arial"/>
      <family val="2"/>
    </font>
    <font>
      <b/>
      <sz val="9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color rgb="FFFF0000"/>
      <name val="Arial"/>
      <family val="2"/>
    </font>
    <font>
      <b/>
      <vertAlign val="superscript"/>
      <sz val="11"/>
      <color rgb="FFFF000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vertAlign val="subscript"/>
      <sz val="10"/>
      <color indexed="8"/>
      <name val="Arial"/>
      <family val="2"/>
    </font>
    <font>
      <b/>
      <vertAlign val="subscript"/>
      <sz val="11"/>
      <color indexed="8"/>
      <name val="Arial"/>
      <family val="2"/>
    </font>
    <font>
      <sz val="12"/>
      <name val="Arial"/>
      <family val="2"/>
    </font>
    <font>
      <b/>
      <sz val="10"/>
      <color indexed="81"/>
      <name val="Tahoma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vertAlign val="subscript"/>
      <sz val="10"/>
      <color indexed="8"/>
      <name val="Arial"/>
      <family val="2"/>
    </font>
    <font>
      <u/>
      <sz val="10"/>
      <color theme="10"/>
      <name val="Arial"/>
      <family val="2"/>
    </font>
    <font>
      <vertAlign val="subscript"/>
      <sz val="10"/>
      <name val="Arial"/>
      <family val="2"/>
    </font>
    <font>
      <vertAlign val="subscript"/>
      <sz val="10"/>
      <color rgb="FFFF0000"/>
      <name val="Arial"/>
      <family val="2"/>
    </font>
    <font>
      <b/>
      <vertAlign val="subscript"/>
      <sz val="10"/>
      <name val="Arial"/>
      <family val="2"/>
    </font>
    <font>
      <b/>
      <vertAlign val="subscript"/>
      <sz val="9"/>
      <name val="Arial"/>
      <family val="2"/>
    </font>
    <font>
      <vertAlign val="subscript"/>
      <sz val="9"/>
      <name val="Arial"/>
      <family val="2"/>
    </font>
    <font>
      <sz val="11"/>
      <color rgb="FF3333FF"/>
      <name val="Arial"/>
      <family val="2"/>
    </font>
    <font>
      <sz val="11"/>
      <color theme="8" tint="-0.499984740745262"/>
      <name val="Arial"/>
      <family val="2"/>
    </font>
    <font>
      <sz val="11"/>
      <color theme="5" tint="-0.499984740745262"/>
      <name val="Arial"/>
      <family val="2"/>
    </font>
    <font>
      <b/>
      <sz val="10"/>
      <color rgb="FFFF0000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b/>
      <vertAlign val="subscript"/>
      <sz val="12"/>
      <name val="Times New Roman"/>
      <family val="1"/>
    </font>
    <font>
      <vertAlign val="subscript"/>
      <sz val="12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165" fontId="18" fillId="0" borderId="0"/>
    <xf numFmtId="0" fontId="3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645">
    <xf numFmtId="0" fontId="0" fillId="0" borderId="0" xfId="0"/>
    <xf numFmtId="0" fontId="0" fillId="2" borderId="0" xfId="0" applyFill="1"/>
    <xf numFmtId="164" fontId="0" fillId="0" borderId="0" xfId="0" applyNumberFormat="1"/>
    <xf numFmtId="10" fontId="0" fillId="0" borderId="0" xfId="1" applyNumberFormat="1" applyFont="1"/>
    <xf numFmtId="0" fontId="3" fillId="2" borderId="0" xfId="0" applyFont="1" applyFill="1"/>
    <xf numFmtId="0" fontId="0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6" fillId="0" borderId="0" xfId="0" applyFont="1"/>
    <xf numFmtId="0" fontId="0" fillId="0" borderId="21" xfId="0" applyBorder="1"/>
    <xf numFmtId="0" fontId="8" fillId="0" borderId="0" xfId="0" applyFont="1" applyBorder="1" applyAlignment="1">
      <alignment horizontal="left" vertical="top" wrapText="1"/>
    </xf>
    <xf numFmtId="0" fontId="5" fillId="4" borderId="36" xfId="0" applyFont="1" applyFill="1" applyBorder="1" applyAlignment="1">
      <alignment wrapText="1"/>
    </xf>
    <xf numFmtId="0" fontId="8" fillId="5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right" vertical="top" wrapText="1"/>
    </xf>
    <xf numFmtId="0" fontId="5" fillId="6" borderId="37" xfId="0" applyFont="1" applyFill="1" applyBorder="1" applyAlignment="1">
      <alignment vertical="top" wrapText="1"/>
    </xf>
    <xf numFmtId="0" fontId="8" fillId="0" borderId="17" xfId="0" applyFont="1" applyBorder="1" applyAlignment="1">
      <alignment horizontal="left" vertical="top" wrapText="1"/>
    </xf>
    <xf numFmtId="0" fontId="5" fillId="6" borderId="0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vertical="top" wrapText="1"/>
    </xf>
    <xf numFmtId="0" fontId="5" fillId="5" borderId="36" xfId="0" applyFont="1" applyFill="1" applyBorder="1" applyAlignment="1">
      <alignment vertical="top" wrapText="1"/>
    </xf>
    <xf numFmtId="0" fontId="8" fillId="0" borderId="12" xfId="0" applyFont="1" applyBorder="1" applyAlignment="1">
      <alignment horizontal="left" vertical="top" wrapText="1"/>
    </xf>
    <xf numFmtId="0" fontId="5" fillId="5" borderId="38" xfId="0" applyFont="1" applyFill="1" applyBorder="1" applyAlignment="1">
      <alignment horizontal="left" vertical="top" wrapText="1"/>
    </xf>
    <xf numFmtId="0" fontId="5" fillId="0" borderId="40" xfId="0" applyFont="1" applyFill="1" applyBorder="1" applyAlignment="1">
      <alignment horizontal="left" vertical="top" wrapText="1"/>
    </xf>
    <xf numFmtId="0" fontId="5" fillId="0" borderId="38" xfId="0" applyFont="1" applyFill="1" applyBorder="1" applyAlignment="1">
      <alignment vertical="top" wrapText="1"/>
    </xf>
    <xf numFmtId="164" fontId="8" fillId="0" borderId="13" xfId="0" applyNumberFormat="1" applyFont="1" applyBorder="1" applyAlignment="1">
      <alignment horizontal="right" vertical="top" wrapText="1"/>
    </xf>
    <xf numFmtId="164" fontId="5" fillId="4" borderId="35" xfId="0" applyNumberFormat="1" applyFont="1" applyFill="1" applyBorder="1" applyAlignment="1">
      <alignment horizontal="right" vertical="top" wrapText="1"/>
    </xf>
    <xf numFmtId="164" fontId="8" fillId="5" borderId="13" xfId="0" applyNumberFormat="1" applyFont="1" applyFill="1" applyBorder="1" applyAlignment="1">
      <alignment horizontal="right" vertical="top" wrapText="1"/>
    </xf>
    <xf numFmtId="164" fontId="8" fillId="0" borderId="13" xfId="0" applyNumberFormat="1" applyFont="1" applyFill="1" applyBorder="1" applyAlignment="1">
      <alignment horizontal="right" vertical="top" wrapText="1"/>
    </xf>
    <xf numFmtId="164" fontId="8" fillId="0" borderId="18" xfId="0" applyNumberFormat="1" applyFont="1" applyFill="1" applyBorder="1" applyAlignment="1">
      <alignment horizontal="right" vertical="top" wrapText="1"/>
    </xf>
    <xf numFmtId="164" fontId="5" fillId="5" borderId="35" xfId="0" applyNumberFormat="1" applyFont="1" applyFill="1" applyBorder="1" applyAlignment="1">
      <alignment horizontal="right" vertical="top" wrapText="1"/>
    </xf>
    <xf numFmtId="164" fontId="5" fillId="6" borderId="42" xfId="0" applyNumberFormat="1" applyFont="1" applyFill="1" applyBorder="1" applyAlignment="1">
      <alignment horizontal="right" vertical="top" wrapText="1"/>
    </xf>
    <xf numFmtId="164" fontId="5" fillId="7" borderId="42" xfId="0" applyNumberFormat="1" applyFont="1" applyFill="1" applyBorder="1" applyAlignment="1">
      <alignment vertical="top" wrapText="1"/>
    </xf>
    <xf numFmtId="0" fontId="15" fillId="2" borderId="0" xfId="2" applyFont="1" applyFill="1"/>
    <xf numFmtId="9" fontId="22" fillId="6" borderId="8" xfId="1" applyFont="1" applyFill="1" applyBorder="1" applyAlignment="1">
      <alignment horizontal="right" vertical="center" wrapText="1"/>
    </xf>
    <xf numFmtId="9" fontId="22" fillId="6" borderId="20" xfId="1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left"/>
    </xf>
    <xf numFmtId="164" fontId="22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/>
    <xf numFmtId="0" fontId="25" fillId="2" borderId="0" xfId="0" applyFont="1" applyFill="1"/>
    <xf numFmtId="0" fontId="5" fillId="0" borderId="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right" vertical="top" wrapText="1"/>
    </xf>
    <xf numFmtId="3" fontId="5" fillId="4" borderId="59" xfId="0" applyNumberFormat="1" applyFont="1" applyFill="1" applyBorder="1" applyAlignment="1">
      <alignment horizontal="right" wrapText="1"/>
    </xf>
    <xf numFmtId="3" fontId="8" fillId="5" borderId="3" xfId="0" applyNumberFormat="1" applyFont="1" applyFill="1" applyBorder="1" applyAlignment="1">
      <alignment horizontal="right" vertical="top" wrapText="1"/>
    </xf>
    <xf numFmtId="3" fontId="5" fillId="6" borderId="60" xfId="0" applyNumberFormat="1" applyFont="1" applyFill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3" fontId="5" fillId="6" borderId="3" xfId="0" applyNumberFormat="1" applyFont="1" applyFill="1" applyBorder="1" applyAlignment="1">
      <alignment horizontal="right" wrapText="1"/>
    </xf>
    <xf numFmtId="3" fontId="8" fillId="0" borderId="3" xfId="0" applyNumberFormat="1" applyFont="1" applyFill="1" applyBorder="1" applyAlignment="1">
      <alignment horizontal="right" vertical="top" wrapText="1"/>
    </xf>
    <xf numFmtId="3" fontId="5" fillId="6" borderId="61" xfId="0" applyNumberFormat="1" applyFont="1" applyFill="1" applyBorder="1" applyAlignment="1">
      <alignment horizontal="right" wrapText="1"/>
    </xf>
    <xf numFmtId="3" fontId="5" fillId="5" borderId="59" xfId="0" applyNumberFormat="1" applyFont="1" applyFill="1" applyBorder="1" applyAlignment="1">
      <alignment horizontal="right" vertical="top" wrapText="1"/>
    </xf>
    <xf numFmtId="3" fontId="10" fillId="7" borderId="61" xfId="0" applyNumberFormat="1" applyFont="1" applyFill="1" applyBorder="1" applyAlignment="1">
      <alignment horizontal="right" vertical="top" wrapText="1"/>
    </xf>
    <xf numFmtId="3" fontId="12" fillId="0" borderId="3" xfId="0" applyNumberFormat="1" applyFont="1" applyBorder="1" applyAlignment="1"/>
    <xf numFmtId="3" fontId="11" fillId="6" borderId="3" xfId="0" applyNumberFormat="1" applyFont="1" applyFill="1" applyBorder="1" applyAlignment="1"/>
    <xf numFmtId="3" fontId="11" fillId="6" borderId="8" xfId="0" applyNumberFormat="1" applyFont="1" applyFill="1" applyBorder="1" applyAlignment="1"/>
    <xf numFmtId="0" fontId="0" fillId="0" borderId="12" xfId="0" applyFont="1" applyBorder="1" applyAlignment="1"/>
    <xf numFmtId="0" fontId="6" fillId="6" borderId="17" xfId="0" applyFont="1" applyFill="1" applyBorder="1" applyAlignment="1"/>
    <xf numFmtId="0" fontId="6" fillId="6" borderId="19" xfId="0" applyFont="1" applyFill="1" applyBorder="1" applyAlignment="1"/>
    <xf numFmtId="0" fontId="18" fillId="0" borderId="12" xfId="0" applyFont="1" applyBorder="1" applyAlignment="1">
      <alignment horizontal="right"/>
    </xf>
    <xf numFmtId="0" fontId="0" fillId="0" borderId="12" xfId="0" applyFont="1" applyFill="1" applyBorder="1" applyAlignment="1"/>
    <xf numFmtId="0" fontId="6" fillId="6" borderId="63" xfId="0" applyFont="1" applyFill="1" applyBorder="1" applyAlignment="1"/>
    <xf numFmtId="0" fontId="6" fillId="6" borderId="65" xfId="0" applyFont="1" applyFill="1" applyBorder="1" applyAlignment="1"/>
    <xf numFmtId="164" fontId="0" fillId="0" borderId="13" xfId="0" applyNumberFormat="1" applyFont="1" applyBorder="1" applyAlignment="1">
      <alignment horizontal="right" vertical="center" wrapText="1"/>
    </xf>
    <xf numFmtId="164" fontId="6" fillId="6" borderId="13" xfId="0" applyNumberFormat="1" applyFont="1" applyFill="1" applyBorder="1" applyAlignment="1">
      <alignment horizontal="right" vertical="center" wrapText="1"/>
    </xf>
    <xf numFmtId="164" fontId="6" fillId="6" borderId="20" xfId="0" applyNumberFormat="1" applyFont="1" applyFill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top" wrapText="1"/>
    </xf>
    <xf numFmtId="3" fontId="0" fillId="0" borderId="3" xfId="0" applyNumberFormat="1" applyFont="1" applyBorder="1" applyAlignment="1">
      <alignment horizontal="right" vertical="top" wrapText="1"/>
    </xf>
    <xf numFmtId="164" fontId="0" fillId="0" borderId="13" xfId="0" applyNumberFormat="1" applyFont="1" applyBorder="1" applyAlignment="1">
      <alignment horizontal="right" vertical="top" wrapText="1"/>
    </xf>
    <xf numFmtId="0" fontId="12" fillId="0" borderId="19" xfId="0" applyFont="1" applyFill="1" applyBorder="1" applyAlignment="1">
      <alignment horizontal="center"/>
    </xf>
    <xf numFmtId="0" fontId="6" fillId="2" borderId="87" xfId="0" applyFont="1" applyFill="1" applyBorder="1" applyAlignment="1">
      <alignment vertical="center"/>
    </xf>
    <xf numFmtId="164" fontId="8" fillId="0" borderId="3" xfId="0" applyNumberFormat="1" applyFont="1" applyBorder="1" applyAlignment="1">
      <alignment horizontal="right" vertical="top" wrapText="1"/>
    </xf>
    <xf numFmtId="164" fontId="5" fillId="7" borderId="61" xfId="0" applyNumberFormat="1" applyFont="1" applyFill="1" applyBorder="1" applyAlignment="1">
      <alignment vertical="top" wrapText="1"/>
    </xf>
    <xf numFmtId="9" fontId="0" fillId="0" borderId="0" xfId="1" applyFont="1" applyAlignment="1">
      <alignment horizontal="center"/>
    </xf>
    <xf numFmtId="164" fontId="5" fillId="9" borderId="60" xfId="0" applyNumberFormat="1" applyFont="1" applyFill="1" applyBorder="1" applyAlignment="1">
      <alignment horizontal="right" vertical="top" wrapText="1"/>
    </xf>
    <xf numFmtId="0" fontId="5" fillId="0" borderId="53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5" fillId="5" borderId="12" xfId="0" applyFont="1" applyFill="1" applyBorder="1" applyAlignment="1">
      <alignment wrapText="1"/>
    </xf>
    <xf numFmtId="164" fontId="5" fillId="5" borderId="3" xfId="0" applyNumberFormat="1" applyFont="1" applyFill="1" applyBorder="1" applyAlignment="1">
      <alignment horizontal="right" vertical="top" wrapText="1"/>
    </xf>
    <xf numFmtId="164" fontId="5" fillId="5" borderId="13" xfId="0" applyNumberFormat="1" applyFont="1" applyFill="1" applyBorder="1" applyAlignment="1">
      <alignment horizontal="right" vertical="top" wrapText="1"/>
    </xf>
    <xf numFmtId="0" fontId="8" fillId="0" borderId="111" xfId="0" applyFont="1" applyBorder="1" applyAlignment="1">
      <alignment horizontal="center" vertical="center" wrapText="1"/>
    </xf>
    <xf numFmtId="0" fontId="5" fillId="5" borderId="22" xfId="0" applyFont="1" applyFill="1" applyBorder="1" applyAlignment="1">
      <alignment wrapText="1"/>
    </xf>
    <xf numFmtId="164" fontId="5" fillId="5" borderId="9" xfId="0" applyNumberFormat="1" applyFont="1" applyFill="1" applyBorder="1" applyAlignment="1">
      <alignment horizontal="right" vertical="top" wrapText="1"/>
    </xf>
    <xf numFmtId="164" fontId="5" fillId="5" borderId="8" xfId="0" applyNumberFormat="1" applyFont="1" applyFill="1" applyBorder="1" applyAlignment="1">
      <alignment horizontal="right" vertical="top" wrapText="1"/>
    </xf>
    <xf numFmtId="0" fontId="5" fillId="5" borderId="16" xfId="0" applyFont="1" applyFill="1" applyBorder="1" applyAlignment="1">
      <alignment vertical="center" wrapText="1"/>
    </xf>
    <xf numFmtId="0" fontId="8" fillId="0" borderId="111" xfId="0" applyFont="1" applyBorder="1" applyAlignment="1">
      <alignment vertical="center" wrapText="1"/>
    </xf>
    <xf numFmtId="0" fontId="5" fillId="5" borderId="19" xfId="0" applyFont="1" applyFill="1" applyBorder="1" applyAlignment="1">
      <alignment vertical="top" wrapText="1"/>
    </xf>
    <xf numFmtId="0" fontId="5" fillId="0" borderId="19" xfId="0" applyFont="1" applyFill="1" applyBorder="1" applyAlignment="1">
      <alignment horizontal="left" vertical="top" wrapText="1"/>
    </xf>
    <xf numFmtId="164" fontId="5" fillId="5" borderId="58" xfId="0" applyNumberFormat="1" applyFont="1" applyFill="1" applyBorder="1" applyAlignment="1">
      <alignment horizontal="right" vertical="top" wrapText="1"/>
    </xf>
    <xf numFmtId="164" fontId="8" fillId="0" borderId="113" xfId="0" applyNumberFormat="1" applyFont="1" applyBorder="1" applyAlignment="1">
      <alignment horizontal="right" vertical="top" wrapText="1"/>
    </xf>
    <xf numFmtId="164" fontId="5" fillId="5" borderId="114" xfId="0" applyNumberFormat="1" applyFont="1" applyFill="1" applyBorder="1" applyAlignment="1">
      <alignment horizontal="right" vertical="top" wrapText="1"/>
    </xf>
    <xf numFmtId="164" fontId="8" fillId="0" borderId="114" xfId="0" applyNumberFormat="1" applyFont="1" applyFill="1" applyBorder="1" applyAlignment="1">
      <alignment horizontal="right" vertical="top" wrapText="1"/>
    </xf>
    <xf numFmtId="164" fontId="8" fillId="0" borderId="113" xfId="0" applyNumberFormat="1" applyFont="1" applyFill="1" applyBorder="1" applyAlignment="1">
      <alignment horizontal="right" vertical="top" wrapText="1"/>
    </xf>
    <xf numFmtId="164" fontId="5" fillId="9" borderId="115" xfId="0" applyNumberFormat="1" applyFont="1" applyFill="1" applyBorder="1" applyAlignment="1">
      <alignment horizontal="right" vertical="top" wrapText="1"/>
    </xf>
    <xf numFmtId="164" fontId="5" fillId="7" borderId="116" xfId="0" applyNumberFormat="1" applyFont="1" applyFill="1" applyBorder="1" applyAlignment="1">
      <alignment vertical="top" wrapText="1"/>
    </xf>
    <xf numFmtId="164" fontId="8" fillId="0" borderId="8" xfId="0" applyNumberFormat="1" applyFont="1" applyFill="1" applyBorder="1" applyAlignment="1">
      <alignment horizontal="right" vertical="top" wrapText="1"/>
    </xf>
    <xf numFmtId="0" fontId="0" fillId="0" borderId="3" xfId="0" applyBorder="1"/>
    <xf numFmtId="3" fontId="5" fillId="0" borderId="85" xfId="0" applyNumberFormat="1" applyFont="1" applyBorder="1" applyAlignment="1">
      <alignment vertical="top" wrapText="1"/>
    </xf>
    <xf numFmtId="3" fontId="5" fillId="0" borderId="121" xfId="0" applyNumberFormat="1" applyFont="1" applyBorder="1" applyAlignment="1">
      <alignment vertical="top" wrapText="1"/>
    </xf>
    <xf numFmtId="164" fontId="5" fillId="5" borderId="34" xfId="0" applyNumberFormat="1" applyFont="1" applyFill="1" applyBorder="1" applyAlignment="1">
      <alignment horizontal="right" vertical="top" wrapText="1"/>
    </xf>
    <xf numFmtId="164" fontId="5" fillId="5" borderId="113" xfId="0" applyNumberFormat="1" applyFont="1" applyFill="1" applyBorder="1" applyAlignment="1">
      <alignment horizontal="right" vertical="top" wrapText="1"/>
    </xf>
    <xf numFmtId="0" fontId="5" fillId="5" borderId="0" xfId="0" applyFont="1" applyFill="1" applyBorder="1" applyAlignment="1">
      <alignment wrapText="1"/>
    </xf>
    <xf numFmtId="164" fontId="8" fillId="5" borderId="113" xfId="0" applyNumberFormat="1" applyFont="1" applyFill="1" applyBorder="1" applyAlignment="1">
      <alignment horizontal="right" vertical="top" wrapText="1"/>
    </xf>
    <xf numFmtId="0" fontId="5" fillId="5" borderId="12" xfId="0" applyFont="1" applyFill="1" applyBorder="1" applyAlignment="1">
      <alignment vertical="top" wrapText="1"/>
    </xf>
    <xf numFmtId="164" fontId="0" fillId="0" borderId="113" xfId="0" applyNumberFormat="1" applyFont="1" applyBorder="1" applyAlignment="1">
      <alignment horizontal="right" vertical="top" wrapText="1"/>
    </xf>
    <xf numFmtId="164" fontId="9" fillId="0" borderId="113" xfId="0" applyNumberFormat="1" applyFont="1" applyFill="1" applyBorder="1" applyAlignment="1">
      <alignment horizontal="right" vertical="top" wrapText="1"/>
    </xf>
    <xf numFmtId="0" fontId="0" fillId="2" borderId="9" xfId="0" applyFill="1" applyBorder="1" applyAlignment="1">
      <alignment horizontal="center" vertical="center" wrapText="1"/>
    </xf>
    <xf numFmtId="43" fontId="0" fillId="0" borderId="0" xfId="8" applyFont="1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6" fillId="8" borderId="89" xfId="0" applyFont="1" applyFill="1" applyBorder="1" applyAlignment="1">
      <alignment vertical="center" wrapText="1"/>
    </xf>
    <xf numFmtId="0" fontId="36" fillId="8" borderId="89" xfId="0" applyFont="1" applyFill="1" applyBorder="1" applyAlignment="1">
      <alignment horizontal="center" vertical="center" wrapText="1"/>
    </xf>
    <xf numFmtId="0" fontId="36" fillId="8" borderId="90" xfId="0" applyFont="1" applyFill="1" applyBorder="1" applyAlignment="1">
      <alignment vertical="center" wrapText="1"/>
    </xf>
    <xf numFmtId="0" fontId="36" fillId="8" borderId="90" xfId="0" applyFont="1" applyFill="1" applyBorder="1" applyAlignment="1">
      <alignment horizontal="center" vertical="center" wrapText="1"/>
    </xf>
    <xf numFmtId="0" fontId="36" fillId="8" borderId="102" xfId="0" applyFont="1" applyFill="1" applyBorder="1" applyAlignment="1">
      <alignment vertical="center" wrapText="1"/>
    </xf>
    <xf numFmtId="0" fontId="36" fillId="8" borderId="102" xfId="0" applyFont="1" applyFill="1" applyBorder="1" applyAlignment="1">
      <alignment horizontal="center" vertical="center" wrapText="1"/>
    </xf>
    <xf numFmtId="3" fontId="8" fillId="10" borderId="3" xfId="0" applyNumberFormat="1" applyFont="1" applyFill="1" applyBorder="1" applyAlignment="1" applyProtection="1">
      <alignment horizontal="right" vertical="top" wrapText="1"/>
      <protection locked="0"/>
    </xf>
    <xf numFmtId="164" fontId="8" fillId="10" borderId="13" xfId="0" applyNumberFormat="1" applyFont="1" applyFill="1" applyBorder="1" applyAlignment="1" applyProtection="1">
      <alignment horizontal="right" vertical="top" wrapText="1"/>
      <protection locked="0"/>
    </xf>
    <xf numFmtId="3" fontId="0" fillId="10" borderId="3" xfId="0" applyNumberFormat="1" applyFont="1" applyFill="1" applyBorder="1" applyAlignment="1" applyProtection="1">
      <alignment horizontal="right" vertical="top" wrapText="1"/>
      <protection locked="0"/>
    </xf>
    <xf numFmtId="164" fontId="0" fillId="10" borderId="13" xfId="0" applyNumberFormat="1" applyFont="1" applyFill="1" applyBorder="1" applyAlignment="1" applyProtection="1">
      <alignment horizontal="right" vertical="top" wrapText="1"/>
      <protection locked="0"/>
    </xf>
    <xf numFmtId="3" fontId="8" fillId="10" borderId="6" xfId="0" applyNumberFormat="1" applyFont="1" applyFill="1" applyBorder="1" applyAlignment="1" applyProtection="1">
      <alignment horizontal="right" vertical="top" wrapText="1"/>
      <protection locked="0"/>
    </xf>
    <xf numFmtId="164" fontId="8" fillId="10" borderId="18" xfId="0" applyNumberFormat="1" applyFont="1" applyFill="1" applyBorder="1" applyAlignment="1" applyProtection="1">
      <alignment horizontal="right" vertical="top" wrapText="1"/>
      <protection locked="0"/>
    </xf>
    <xf numFmtId="164" fontId="9" fillId="10" borderId="13" xfId="0" applyNumberFormat="1" applyFont="1" applyFill="1" applyBorder="1" applyAlignment="1" applyProtection="1">
      <alignment horizontal="right" vertical="top" wrapText="1"/>
      <protection locked="0"/>
    </xf>
    <xf numFmtId="3" fontId="5" fillId="10" borderId="53" xfId="0" applyNumberFormat="1" applyFont="1" applyFill="1" applyBorder="1" applyAlignment="1" applyProtection="1">
      <alignment horizontal="right" vertical="top" wrapText="1"/>
      <protection locked="0"/>
    </xf>
    <xf numFmtId="164" fontId="8" fillId="10" borderId="43" xfId="0" applyNumberFormat="1" applyFont="1" applyFill="1" applyBorder="1" applyAlignment="1" applyProtection="1">
      <alignment horizontal="right" vertical="top" wrapText="1"/>
      <protection locked="0"/>
    </xf>
    <xf numFmtId="3" fontId="5" fillId="10" borderId="3" xfId="0" applyNumberFormat="1" applyFont="1" applyFill="1" applyBorder="1" applyAlignment="1" applyProtection="1">
      <alignment horizontal="right" vertical="top" wrapText="1"/>
      <protection locked="0"/>
    </xf>
    <xf numFmtId="0" fontId="37" fillId="8" borderId="50" xfId="0" applyFont="1" applyFill="1" applyBorder="1" applyAlignment="1">
      <alignment horizontal="center" vertical="center" wrapText="1"/>
    </xf>
    <xf numFmtId="0" fontId="37" fillId="8" borderId="92" xfId="0" applyFont="1" applyFill="1" applyBorder="1" applyAlignment="1">
      <alignment horizontal="center" vertical="center" wrapText="1"/>
    </xf>
    <xf numFmtId="0" fontId="37" fillId="8" borderId="51" xfId="0" applyFont="1" applyFill="1" applyBorder="1" applyAlignment="1">
      <alignment horizontal="center" vertical="center" wrapText="1"/>
    </xf>
    <xf numFmtId="0" fontId="0" fillId="2" borderId="9" xfId="0" applyFill="1" applyBorder="1"/>
    <xf numFmtId="164" fontId="8" fillId="6" borderId="12" xfId="0" applyNumberFormat="1" applyFont="1" applyFill="1" applyBorder="1" applyAlignment="1">
      <alignment horizontal="right" vertical="top" wrapText="1"/>
    </xf>
    <xf numFmtId="3" fontId="8" fillId="0" borderId="85" xfId="0" applyNumberFormat="1" applyFont="1" applyBorder="1" applyAlignment="1">
      <alignment vertical="top" wrapText="1"/>
    </xf>
    <xf numFmtId="3" fontId="8" fillId="0" borderId="121" xfId="0" applyNumberFormat="1" applyFont="1" applyBorder="1" applyAlignment="1">
      <alignment vertical="top" wrapText="1"/>
    </xf>
    <xf numFmtId="164" fontId="5" fillId="5" borderId="9" xfId="0" applyNumberFormat="1" applyFont="1" applyFill="1" applyBorder="1" applyAlignment="1">
      <alignment horizontal="right" vertical="center" wrapText="1"/>
    </xf>
    <xf numFmtId="0" fontId="8" fillId="0" borderId="172" xfId="0" applyFont="1" applyBorder="1" applyAlignment="1">
      <alignment vertical="center" wrapText="1"/>
    </xf>
    <xf numFmtId="0" fontId="8" fillId="0" borderId="178" xfId="0" applyFont="1" applyBorder="1" applyAlignment="1">
      <alignment horizontal="left" vertical="center" wrapText="1"/>
    </xf>
    <xf numFmtId="4" fontId="5" fillId="0" borderId="53" xfId="0" applyNumberFormat="1" applyFont="1" applyBorder="1" applyAlignment="1">
      <alignment horizontal="center" vertical="center" wrapText="1"/>
    </xf>
    <xf numFmtId="164" fontId="5" fillId="7" borderId="116" xfId="0" applyNumberFormat="1" applyFont="1" applyFill="1" applyBorder="1" applyAlignment="1">
      <alignment vertical="center" wrapText="1"/>
    </xf>
    <xf numFmtId="4" fontId="5" fillId="0" borderId="118" xfId="0" applyNumberFormat="1" applyFont="1" applyBorder="1" applyAlignment="1">
      <alignment vertical="center" wrapText="1"/>
    </xf>
    <xf numFmtId="164" fontId="5" fillId="5" borderId="58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Border="1" applyAlignment="1">
      <alignment vertical="top" wrapText="1"/>
    </xf>
    <xf numFmtId="4" fontId="5" fillId="0" borderId="114" xfId="0" applyNumberFormat="1" applyFont="1" applyBorder="1" applyAlignment="1">
      <alignment vertical="top" wrapText="1"/>
    </xf>
    <xf numFmtId="0" fontId="4" fillId="0" borderId="0" xfId="0" applyFont="1"/>
    <xf numFmtId="0" fontId="11" fillId="0" borderId="9" xfId="0" applyFont="1" applyBorder="1"/>
    <xf numFmtId="0" fontId="0" fillId="0" borderId="74" xfId="0" applyFont="1" applyBorder="1" applyAlignment="1">
      <alignment horizontal="center" vertical="center" wrapText="1"/>
    </xf>
    <xf numFmtId="0" fontId="0" fillId="0" borderId="74" xfId="0" applyFont="1" applyBorder="1" applyAlignment="1">
      <alignment vertical="center" wrapText="1"/>
    </xf>
    <xf numFmtId="0" fontId="0" fillId="0" borderId="74" xfId="0" applyFont="1" applyFill="1" applyBorder="1" applyAlignment="1">
      <alignment vertical="center" wrapText="1"/>
    </xf>
    <xf numFmtId="0" fontId="0" fillId="0" borderId="3" xfId="0" applyFont="1" applyBorder="1"/>
    <xf numFmtId="0" fontId="0" fillId="0" borderId="3" xfId="0" applyFont="1" applyBorder="1" applyAlignment="1">
      <alignment vertical="center"/>
    </xf>
    <xf numFmtId="0" fontId="13" fillId="0" borderId="0" xfId="0" applyFont="1"/>
    <xf numFmtId="0" fontId="0" fillId="0" borderId="74" xfId="0" applyFont="1" applyBorder="1" applyAlignment="1">
      <alignment vertical="center"/>
    </xf>
    <xf numFmtId="0" fontId="0" fillId="0" borderId="179" xfId="0" applyFont="1" applyBorder="1" applyAlignment="1">
      <alignment vertical="center" wrapText="1"/>
    </xf>
    <xf numFmtId="0" fontId="0" fillId="0" borderId="74" xfId="0" applyFont="1" applyBorder="1"/>
    <xf numFmtId="0" fontId="48" fillId="0" borderId="0" xfId="0" applyFont="1"/>
    <xf numFmtId="0" fontId="5" fillId="0" borderId="19" xfId="0" applyFont="1" applyBorder="1" applyAlignment="1">
      <alignment horizontal="center" vertical="center" wrapText="1"/>
    </xf>
    <xf numFmtId="0" fontId="0" fillId="0" borderId="74" xfId="0" applyFont="1" applyBorder="1" applyAlignment="1">
      <alignment wrapText="1"/>
    </xf>
    <xf numFmtId="3" fontId="12" fillId="10" borderId="34" xfId="0" applyNumberFormat="1" applyFont="1" applyFill="1" applyBorder="1" applyAlignment="1" applyProtection="1">
      <protection locked="0"/>
    </xf>
    <xf numFmtId="164" fontId="0" fillId="10" borderId="44" xfId="0" applyNumberFormat="1" applyFont="1" applyFill="1" applyBorder="1" applyAlignment="1" applyProtection="1">
      <alignment horizontal="right" vertical="center" wrapText="1"/>
      <protection locked="0"/>
    </xf>
    <xf numFmtId="3" fontId="12" fillId="10" borderId="3" xfId="0" applyNumberFormat="1" applyFont="1" applyFill="1" applyBorder="1" applyAlignment="1" applyProtection="1">
      <protection locked="0"/>
    </xf>
    <xf numFmtId="164" fontId="0" fillId="10" borderId="13" xfId="0" applyNumberFormat="1" applyFont="1" applyFill="1" applyBorder="1" applyAlignment="1" applyProtection="1">
      <alignment horizontal="right" vertical="center" wrapText="1"/>
      <protection locked="0"/>
    </xf>
    <xf numFmtId="3" fontId="11" fillId="10" borderId="8" xfId="0" applyNumberFormat="1" applyFont="1" applyFill="1" applyBorder="1" applyAlignment="1" applyProtection="1">
      <protection locked="0"/>
    </xf>
    <xf numFmtId="164" fontId="6" fillId="10" borderId="20" xfId="0" applyNumberFormat="1" applyFont="1" applyFill="1" applyBorder="1" applyAlignment="1" applyProtection="1">
      <alignment horizontal="right" vertical="center" wrapText="1"/>
      <protection locked="0"/>
    </xf>
    <xf numFmtId="3" fontId="11" fillId="10" borderId="67" xfId="0" applyNumberFormat="1" applyFont="1" applyFill="1" applyBorder="1" applyAlignment="1" applyProtection="1">
      <protection locked="0"/>
    </xf>
    <xf numFmtId="164" fontId="6" fillId="10" borderId="66" xfId="0" applyNumberFormat="1" applyFont="1" applyFill="1" applyBorder="1" applyAlignment="1" applyProtection="1">
      <alignment horizontal="right" vertical="center" wrapText="1"/>
      <protection locked="0"/>
    </xf>
    <xf numFmtId="3" fontId="11" fillId="10" borderId="3" xfId="0" applyNumberFormat="1" applyFont="1" applyFill="1" applyBorder="1" applyAlignment="1" applyProtection="1">
      <protection locked="0"/>
    </xf>
    <xf numFmtId="164" fontId="6" fillId="10" borderId="13" xfId="0" applyNumberFormat="1" applyFont="1" applyFill="1" applyBorder="1" applyAlignment="1" applyProtection="1">
      <alignment horizontal="right" vertical="center" wrapText="1"/>
      <protection locked="0"/>
    </xf>
    <xf numFmtId="164" fontId="22" fillId="10" borderId="67" xfId="0" applyNumberFormat="1" applyFont="1" applyFill="1" applyBorder="1" applyAlignment="1" applyProtection="1">
      <alignment horizontal="right" vertical="center" wrapText="1"/>
      <protection locked="0"/>
    </xf>
    <xf numFmtId="164" fontId="22" fillId="10" borderId="66" xfId="0" applyNumberFormat="1" applyFont="1" applyFill="1" applyBorder="1" applyAlignment="1" applyProtection="1">
      <alignment horizontal="right" vertical="center" wrapText="1"/>
      <protection locked="0"/>
    </xf>
    <xf numFmtId="164" fontId="22" fillId="10" borderId="14" xfId="0" applyNumberFormat="1" applyFont="1" applyFill="1" applyBorder="1" applyAlignment="1" applyProtection="1">
      <alignment horizontal="right" vertical="center" wrapText="1"/>
      <protection locked="0"/>
    </xf>
    <xf numFmtId="164" fontId="22" fillId="10" borderId="15" xfId="0" applyNumberFormat="1" applyFont="1" applyFill="1" applyBorder="1" applyAlignment="1" applyProtection="1">
      <alignment horizontal="right" vertical="center" wrapText="1"/>
      <protection locked="0"/>
    </xf>
    <xf numFmtId="164" fontId="22" fillId="10" borderId="6" xfId="0" applyNumberFormat="1" applyFont="1" applyFill="1" applyBorder="1" applyAlignment="1" applyProtection="1">
      <alignment horizontal="right" vertical="center" wrapText="1"/>
      <protection locked="0"/>
    </xf>
    <xf numFmtId="164" fontId="22" fillId="10" borderId="18" xfId="0" applyNumberFormat="1" applyFont="1" applyFill="1" applyBorder="1" applyAlignment="1" applyProtection="1">
      <alignment horizontal="right" vertical="center" wrapText="1"/>
      <protection locked="0"/>
    </xf>
    <xf numFmtId="164" fontId="22" fillId="10" borderId="8" xfId="0" applyNumberFormat="1" applyFont="1" applyFill="1" applyBorder="1" applyAlignment="1" applyProtection="1">
      <alignment horizontal="right" vertical="center" wrapText="1"/>
      <protection locked="0"/>
    </xf>
    <xf numFmtId="164" fontId="22" fillId="10" borderId="20" xfId="0" applyNumberFormat="1" applyFont="1" applyFill="1" applyBorder="1" applyAlignment="1" applyProtection="1">
      <alignment horizontal="right" vertical="center" wrapText="1"/>
      <protection locked="0"/>
    </xf>
    <xf numFmtId="164" fontId="22" fillId="10" borderId="34" xfId="0" applyNumberFormat="1" applyFont="1" applyFill="1" applyBorder="1" applyAlignment="1" applyProtection="1">
      <alignment horizontal="right" vertical="center" wrapText="1"/>
      <protection locked="0"/>
    </xf>
    <xf numFmtId="164" fontId="22" fillId="10" borderId="44" xfId="0" applyNumberFormat="1" applyFont="1" applyFill="1" applyBorder="1" applyAlignment="1" applyProtection="1">
      <alignment horizontal="right" vertical="center" wrapText="1"/>
      <protection locked="0"/>
    </xf>
    <xf numFmtId="164" fontId="22" fillId="10" borderId="3" xfId="0" applyNumberFormat="1" applyFont="1" applyFill="1" applyBorder="1" applyAlignment="1" applyProtection="1">
      <alignment horizontal="right" vertical="center" wrapText="1"/>
      <protection locked="0"/>
    </xf>
    <xf numFmtId="164" fontId="22" fillId="10" borderId="13" xfId="0" applyNumberFormat="1" applyFont="1" applyFill="1" applyBorder="1" applyAlignment="1" applyProtection="1">
      <alignment horizontal="right" vertical="center" wrapText="1"/>
      <protection locked="0"/>
    </xf>
    <xf numFmtId="9" fontId="22" fillId="10" borderId="3" xfId="1" applyFont="1" applyFill="1" applyBorder="1" applyAlignment="1" applyProtection="1">
      <alignment horizontal="right" vertical="center" wrapText="1"/>
      <protection locked="0"/>
    </xf>
    <xf numFmtId="9" fontId="22" fillId="10" borderId="13" xfId="1" applyFont="1" applyFill="1" applyBorder="1" applyAlignment="1" applyProtection="1">
      <alignment horizontal="right" vertical="center" wrapText="1"/>
      <protection locked="0"/>
    </xf>
    <xf numFmtId="164" fontId="24" fillId="10" borderId="9" xfId="0" applyNumberFormat="1" applyFont="1" applyFill="1" applyBorder="1" applyAlignment="1" applyProtection="1">
      <alignment horizontal="right" vertical="center" wrapText="1"/>
      <protection locked="0"/>
    </xf>
    <xf numFmtId="3" fontId="8" fillId="10" borderId="9" xfId="0" applyNumberFormat="1" applyFont="1" applyFill="1" applyBorder="1" applyAlignment="1" applyProtection="1">
      <alignment vertical="top" wrapText="1"/>
      <protection locked="0"/>
    </xf>
    <xf numFmtId="164" fontId="24" fillId="10" borderId="67" xfId="0" applyNumberFormat="1" applyFont="1" applyFill="1" applyBorder="1" applyAlignment="1" applyProtection="1">
      <alignment horizontal="right" vertical="center" wrapText="1"/>
      <protection locked="0"/>
    </xf>
    <xf numFmtId="164" fontId="24" fillId="10" borderId="66" xfId="0" applyNumberFormat="1" applyFont="1" applyFill="1" applyBorder="1" applyAlignment="1" applyProtection="1">
      <alignment horizontal="right" vertical="center" wrapText="1"/>
      <protection locked="0"/>
    </xf>
    <xf numFmtId="164" fontId="24" fillId="10" borderId="8" xfId="0" applyNumberFormat="1" applyFont="1" applyFill="1" applyBorder="1" applyAlignment="1" applyProtection="1">
      <alignment horizontal="right" vertical="center" wrapText="1"/>
      <protection locked="0"/>
    </xf>
    <xf numFmtId="164" fontId="24" fillId="10" borderId="20" xfId="0" applyNumberFormat="1" applyFont="1" applyFill="1" applyBorder="1" applyAlignment="1" applyProtection="1">
      <alignment horizontal="right" vertical="center" wrapText="1"/>
      <protection locked="0"/>
    </xf>
    <xf numFmtId="164" fontId="24" fillId="10" borderId="6" xfId="0" applyNumberFormat="1" applyFont="1" applyFill="1" applyBorder="1" applyAlignment="1" applyProtection="1">
      <alignment horizontal="right" vertical="center" wrapText="1"/>
      <protection locked="0"/>
    </xf>
    <xf numFmtId="164" fontId="24" fillId="10" borderId="18" xfId="0" applyNumberFormat="1" applyFont="1" applyFill="1" applyBorder="1" applyAlignment="1" applyProtection="1">
      <alignment horizontal="right" vertical="center" wrapText="1"/>
      <protection locked="0"/>
    </xf>
    <xf numFmtId="164" fontId="24" fillId="10" borderId="3" xfId="0" applyNumberFormat="1" applyFont="1" applyFill="1" applyBorder="1" applyAlignment="1" applyProtection="1">
      <alignment horizontal="right" vertical="center" wrapText="1"/>
      <protection locked="0"/>
    </xf>
    <xf numFmtId="164" fontId="24" fillId="10" borderId="13" xfId="0" applyNumberFormat="1" applyFont="1" applyFill="1" applyBorder="1" applyAlignment="1" applyProtection="1">
      <alignment horizontal="right" vertical="center" wrapText="1"/>
      <protection locked="0"/>
    </xf>
    <xf numFmtId="164" fontId="24" fillId="10" borderId="14" xfId="0" applyNumberFormat="1" applyFont="1" applyFill="1" applyBorder="1" applyAlignment="1" applyProtection="1">
      <alignment horizontal="right" vertical="center" wrapText="1"/>
      <protection locked="0"/>
    </xf>
    <xf numFmtId="164" fontId="24" fillId="10" borderId="15" xfId="0" applyNumberFormat="1" applyFont="1" applyFill="1" applyBorder="1" applyAlignment="1" applyProtection="1">
      <alignment horizontal="right" vertical="center" wrapText="1"/>
      <protection locked="0"/>
    </xf>
    <xf numFmtId="164" fontId="5" fillId="10" borderId="172" xfId="0" applyNumberFormat="1" applyFont="1" applyFill="1" applyBorder="1" applyAlignment="1" applyProtection="1">
      <alignment horizontal="right" vertical="top" wrapText="1"/>
      <protection locked="0"/>
    </xf>
    <xf numFmtId="164" fontId="5" fillId="10" borderId="173" xfId="0" applyNumberFormat="1" applyFont="1" applyFill="1" applyBorder="1" applyAlignment="1" applyProtection="1">
      <alignment horizontal="right" vertical="top" wrapText="1"/>
      <protection locked="0"/>
    </xf>
    <xf numFmtId="164" fontId="5" fillId="10" borderId="3" xfId="0" applyNumberFormat="1" applyFont="1" applyFill="1" applyBorder="1" applyAlignment="1" applyProtection="1">
      <alignment horizontal="right" vertical="top" wrapText="1"/>
      <protection locked="0"/>
    </xf>
    <xf numFmtId="164" fontId="5" fillId="10" borderId="13" xfId="0" applyNumberFormat="1" applyFont="1" applyFill="1" applyBorder="1" applyAlignment="1" applyProtection="1">
      <alignment horizontal="right" vertical="top" wrapText="1"/>
      <protection locked="0"/>
    </xf>
    <xf numFmtId="0" fontId="0" fillId="10" borderId="67" xfId="0" applyFill="1" applyBorder="1" applyAlignment="1" applyProtection="1">
      <alignment horizontal="center" vertical="center"/>
      <protection locked="0"/>
    </xf>
    <xf numFmtId="0" fontId="0" fillId="10" borderId="74" xfId="0" applyFill="1" applyBorder="1" applyAlignment="1" applyProtection="1">
      <alignment horizontal="center" vertical="center"/>
      <protection locked="0"/>
    </xf>
    <xf numFmtId="0" fontId="0" fillId="10" borderId="79" xfId="0" applyFill="1" applyBorder="1" applyAlignment="1" applyProtection="1">
      <alignment horizontal="center" vertical="center"/>
      <protection locked="0"/>
    </xf>
    <xf numFmtId="0" fontId="0" fillId="10" borderId="6" xfId="0" applyFill="1" applyBorder="1" applyAlignment="1" applyProtection="1">
      <alignment horizontal="center" vertical="center"/>
      <protection locked="0"/>
    </xf>
    <xf numFmtId="0" fontId="0" fillId="10" borderId="124" xfId="0" applyFill="1" applyBorder="1" applyAlignment="1" applyProtection="1">
      <alignment horizontal="center" vertical="center"/>
      <protection locked="0"/>
    </xf>
    <xf numFmtId="164" fontId="8" fillId="6" borderId="41" xfId="0" applyNumberFormat="1" applyFont="1" applyFill="1" applyBorder="1" applyAlignment="1">
      <alignment horizontal="right" vertical="top" wrapText="1"/>
    </xf>
    <xf numFmtId="0" fontId="4" fillId="12" borderId="0" xfId="0" applyFont="1" applyFill="1" applyBorder="1" applyAlignment="1"/>
    <xf numFmtId="0" fontId="4" fillId="12" borderId="29" xfId="0" applyFont="1" applyFill="1" applyBorder="1" applyAlignment="1"/>
    <xf numFmtId="0" fontId="4" fillId="12" borderId="0" xfId="0" applyFont="1" applyFill="1" applyBorder="1" applyAlignment="1">
      <alignment vertical="center"/>
    </xf>
    <xf numFmtId="0" fontId="4" fillId="10" borderId="0" xfId="0" applyFont="1" applyFill="1" applyBorder="1" applyAlignment="1" applyProtection="1">
      <alignment vertical="center"/>
      <protection locked="0"/>
    </xf>
    <xf numFmtId="14" fontId="4" fillId="10" borderId="0" xfId="0" applyNumberFormat="1" applyFont="1" applyFill="1" applyBorder="1" applyAlignment="1" applyProtection="1">
      <alignment vertical="center"/>
      <protection locked="0"/>
    </xf>
    <xf numFmtId="0" fontId="0" fillId="2" borderId="8" xfId="0" applyFill="1" applyBorder="1" applyAlignment="1">
      <alignment horizontal="center" vertical="center" wrapText="1"/>
    </xf>
    <xf numFmtId="0" fontId="0" fillId="2" borderId="33" xfId="0" applyFill="1" applyBorder="1"/>
    <xf numFmtId="0" fontId="0" fillId="2" borderId="12" xfId="0" applyFill="1" applyBorder="1"/>
    <xf numFmtId="0" fontId="0" fillId="2" borderId="0" xfId="0" applyFill="1" applyBorder="1"/>
    <xf numFmtId="0" fontId="0" fillId="2" borderId="29" xfId="0" applyFill="1" applyBorder="1"/>
    <xf numFmtId="0" fontId="50" fillId="2" borderId="0" xfId="0" applyFont="1" applyFill="1" applyBorder="1"/>
    <xf numFmtId="0" fontId="49" fillId="2" borderId="0" xfId="0" applyFont="1" applyFill="1" applyBorder="1"/>
    <xf numFmtId="0" fontId="39" fillId="2" borderId="12" xfId="9" applyFill="1" applyBorder="1" applyAlignment="1">
      <alignment horizontal="center" vertical="center"/>
    </xf>
    <xf numFmtId="0" fontId="6" fillId="2" borderId="0" xfId="0" applyFont="1" applyFill="1" applyBorder="1"/>
    <xf numFmtId="0" fontId="39" fillId="0" borderId="12" xfId="9" applyBorder="1" applyAlignment="1">
      <alignment horizontal="center" vertical="center"/>
    </xf>
    <xf numFmtId="0" fontId="45" fillId="2" borderId="0" xfId="0" applyFont="1" applyFill="1" applyBorder="1"/>
    <xf numFmtId="0" fontId="12" fillId="2" borderId="12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6" fillId="0" borderId="0" xfId="0" applyFont="1" applyBorder="1"/>
    <xf numFmtId="0" fontId="46" fillId="2" borderId="0" xfId="0" applyFont="1" applyFill="1" applyBorder="1"/>
    <xf numFmtId="0" fontId="47" fillId="2" borderId="0" xfId="0" applyFont="1" applyFill="1" applyBorder="1"/>
    <xf numFmtId="0" fontId="39" fillId="2" borderId="19" xfId="9" applyFill="1" applyBorder="1" applyAlignment="1">
      <alignment horizontal="center" vertical="center"/>
    </xf>
    <xf numFmtId="0" fontId="0" fillId="2" borderId="54" xfId="0" applyFill="1" applyBorder="1"/>
    <xf numFmtId="0" fontId="0" fillId="2" borderId="45" xfId="0" applyFill="1" applyBorder="1"/>
    <xf numFmtId="0" fontId="0" fillId="0" borderId="67" xfId="0" applyFont="1" applyBorder="1" applyAlignment="1">
      <alignment horizontal="center" vertical="center" wrapText="1"/>
    </xf>
    <xf numFmtId="0" fontId="0" fillId="0" borderId="67" xfId="0" applyFont="1" applyBorder="1" applyAlignment="1">
      <alignment vertical="center" wrapText="1"/>
    </xf>
    <xf numFmtId="0" fontId="0" fillId="0" borderId="74" xfId="0" applyFont="1" applyFill="1" applyBorder="1" applyAlignment="1">
      <alignment horizontal="center" vertical="center" wrapText="1"/>
    </xf>
    <xf numFmtId="0" fontId="0" fillId="0" borderId="74" xfId="0" applyFont="1" applyBorder="1" applyAlignment="1">
      <alignment horizontal="left" vertical="center" wrapText="1"/>
    </xf>
    <xf numFmtId="0" fontId="0" fillId="13" borderId="6" xfId="0" applyFont="1" applyFill="1" applyBorder="1" applyAlignment="1">
      <alignment horizontal="center" vertical="center" wrapText="1"/>
    </xf>
    <xf numFmtId="0" fontId="0" fillId="13" borderId="6" xfId="0" applyFont="1" applyFill="1" applyBorder="1" applyAlignment="1">
      <alignment vertical="center" wrapText="1"/>
    </xf>
    <xf numFmtId="0" fontId="0" fillId="13" borderId="74" xfId="0" applyFont="1" applyFill="1" applyBorder="1" applyAlignment="1">
      <alignment horizontal="center" vertical="center" wrapText="1"/>
    </xf>
    <xf numFmtId="0" fontId="0" fillId="13" borderId="74" xfId="0" applyFont="1" applyFill="1" applyBorder="1" applyAlignment="1">
      <alignment vertical="center" wrapText="1"/>
    </xf>
    <xf numFmtId="0" fontId="0" fillId="13" borderId="74" xfId="0" applyFont="1" applyFill="1" applyBorder="1" applyAlignment="1">
      <alignment horizontal="justify" vertical="center" wrapText="1"/>
    </xf>
    <xf numFmtId="0" fontId="26" fillId="0" borderId="0" xfId="0" applyFont="1" applyBorder="1" applyAlignment="1">
      <alignment horizontal="right" vertical="top" wrapText="1"/>
    </xf>
    <xf numFmtId="3" fontId="26" fillId="10" borderId="3" xfId="0" applyNumberFormat="1" applyFont="1" applyFill="1" applyBorder="1" applyAlignment="1" applyProtection="1">
      <alignment horizontal="right" vertical="top" wrapText="1"/>
      <protection locked="0"/>
    </xf>
    <xf numFmtId="164" fontId="26" fillId="10" borderId="13" xfId="0" applyNumberFormat="1" applyFont="1" applyFill="1" applyBorder="1" applyAlignment="1" applyProtection="1">
      <alignment horizontal="right" vertical="top" wrapText="1"/>
      <protection locked="0"/>
    </xf>
    <xf numFmtId="164" fontId="22" fillId="6" borderId="172" xfId="0" applyNumberFormat="1" applyFont="1" applyFill="1" applyBorder="1" applyAlignment="1" applyProtection="1">
      <alignment horizontal="right" vertical="center" wrapText="1"/>
    </xf>
    <xf numFmtId="164" fontId="22" fillId="6" borderId="173" xfId="0" applyNumberFormat="1" applyFont="1" applyFill="1" applyBorder="1" applyAlignment="1" applyProtection="1">
      <alignment horizontal="right" vertical="center" wrapText="1"/>
    </xf>
    <xf numFmtId="164" fontId="22" fillId="6" borderId="124" xfId="0" applyNumberFormat="1" applyFont="1" applyFill="1" applyBorder="1" applyAlignment="1" applyProtection="1">
      <alignment horizontal="right" vertical="center" wrapText="1"/>
    </xf>
    <xf numFmtId="164" fontId="22" fillId="6" borderId="128" xfId="0" applyNumberFormat="1" applyFont="1" applyFill="1" applyBorder="1" applyAlignment="1" applyProtection="1">
      <alignment horizontal="right" vertical="center" wrapText="1"/>
    </xf>
    <xf numFmtId="164" fontId="21" fillId="6" borderId="9" xfId="0" applyNumberFormat="1" applyFont="1" applyFill="1" applyBorder="1" applyAlignment="1" applyProtection="1">
      <alignment horizontal="right" vertical="center" wrapText="1"/>
    </xf>
    <xf numFmtId="164" fontId="21" fillId="6" borderId="112" xfId="0" applyNumberFormat="1" applyFont="1" applyFill="1" applyBorder="1" applyAlignment="1" applyProtection="1">
      <alignment horizontal="right" vertical="center" wrapText="1"/>
    </xf>
    <xf numFmtId="0" fontId="36" fillId="8" borderId="181" xfId="0" applyFont="1" applyFill="1" applyBorder="1" applyAlignment="1">
      <alignment vertical="center" wrapText="1"/>
    </xf>
    <xf numFmtId="0" fontId="36" fillId="8" borderId="181" xfId="0" applyFont="1" applyFill="1" applyBorder="1" applyAlignment="1">
      <alignment horizontal="center" vertical="center" wrapText="1"/>
    </xf>
    <xf numFmtId="0" fontId="0" fillId="6" borderId="102" xfId="0" applyFont="1" applyFill="1" applyBorder="1"/>
    <xf numFmtId="0" fontId="0" fillId="6" borderId="89" xfId="0" applyFont="1" applyFill="1" applyBorder="1"/>
    <xf numFmtId="0" fontId="0" fillId="6" borderId="90" xfId="0" applyFont="1" applyFill="1" applyBorder="1"/>
    <xf numFmtId="0" fontId="0" fillId="6" borderId="181" xfId="0" applyFont="1" applyFill="1" applyBorder="1"/>
    <xf numFmtId="0" fontId="36" fillId="10" borderId="89" xfId="0" applyFont="1" applyFill="1" applyBorder="1" applyAlignment="1" applyProtection="1">
      <alignment vertical="center" wrapText="1"/>
      <protection locked="0"/>
    </xf>
    <xf numFmtId="0" fontId="36" fillId="10" borderId="93" xfId="0" applyFont="1" applyFill="1" applyBorder="1" applyAlignment="1" applyProtection="1">
      <alignment vertical="center" wrapText="1"/>
      <protection locked="0"/>
    </xf>
    <xf numFmtId="0" fontId="36" fillId="10" borderId="90" xfId="0" applyFont="1" applyFill="1" applyBorder="1" applyAlignment="1" applyProtection="1">
      <alignment vertical="center" wrapText="1"/>
      <protection locked="0"/>
    </xf>
    <xf numFmtId="0" fontId="36" fillId="10" borderId="94" xfId="0" applyFont="1" applyFill="1" applyBorder="1" applyAlignment="1" applyProtection="1">
      <alignment vertical="center" wrapText="1"/>
      <protection locked="0"/>
    </xf>
    <xf numFmtId="0" fontId="0" fillId="10" borderId="102" xfId="0" applyFont="1" applyFill="1" applyBorder="1" applyProtection="1">
      <protection locked="0"/>
    </xf>
    <xf numFmtId="0" fontId="0" fillId="10" borderId="103" xfId="0" applyFont="1" applyFill="1" applyBorder="1" applyProtection="1">
      <protection locked="0"/>
    </xf>
    <xf numFmtId="0" fontId="0" fillId="10" borderId="89" xfId="0" applyFont="1" applyFill="1" applyBorder="1" applyProtection="1">
      <protection locked="0"/>
    </xf>
    <xf numFmtId="0" fontId="0" fillId="10" borderId="93" xfId="0" applyFont="1" applyFill="1" applyBorder="1" applyProtection="1">
      <protection locked="0"/>
    </xf>
    <xf numFmtId="0" fontId="0" fillId="10" borderId="90" xfId="0" applyFont="1" applyFill="1" applyBorder="1" applyProtection="1">
      <protection locked="0"/>
    </xf>
    <xf numFmtId="0" fontId="0" fillId="10" borderId="94" xfId="0" applyFont="1" applyFill="1" applyBorder="1" applyProtection="1">
      <protection locked="0"/>
    </xf>
    <xf numFmtId="0" fontId="0" fillId="10" borderId="181" xfId="0" applyFont="1" applyFill="1" applyBorder="1" applyProtection="1">
      <protection locked="0"/>
    </xf>
    <xf numFmtId="0" fontId="0" fillId="10" borderId="182" xfId="0" applyFont="1" applyFill="1" applyBorder="1" applyProtection="1">
      <protection locked="0"/>
    </xf>
    <xf numFmtId="0" fontId="0" fillId="13" borderId="74" xfId="0" applyFont="1" applyFill="1" applyBorder="1"/>
    <xf numFmtId="0" fontId="0" fillId="13" borderId="14" xfId="0" applyFont="1" applyFill="1" applyBorder="1"/>
    <xf numFmtId="0" fontId="0" fillId="13" borderId="3" xfId="0" applyFont="1" applyFill="1" applyBorder="1" applyAlignment="1">
      <alignment vertical="center"/>
    </xf>
    <xf numFmtId="0" fontId="0" fillId="13" borderId="0" xfId="0" applyFont="1" applyFill="1"/>
    <xf numFmtId="0" fontId="0" fillId="13" borderId="0" xfId="0" applyFont="1" applyFill="1" applyAlignment="1">
      <alignment wrapText="1"/>
    </xf>
    <xf numFmtId="0" fontId="0" fillId="13" borderId="74" xfId="0" applyFont="1" applyFill="1" applyBorder="1" applyAlignment="1">
      <alignment vertical="center"/>
    </xf>
    <xf numFmtId="0" fontId="0" fillId="13" borderId="179" xfId="0" applyFont="1" applyFill="1" applyBorder="1" applyAlignment="1">
      <alignment vertical="center" wrapText="1"/>
    </xf>
    <xf numFmtId="0" fontId="0" fillId="13" borderId="79" xfId="0" applyFont="1" applyFill="1" applyBorder="1" applyAlignment="1">
      <alignment horizontal="center" vertical="center" wrapText="1"/>
    </xf>
    <xf numFmtId="0" fontId="0" fillId="13" borderId="79" xfId="0" applyFont="1" applyFill="1" applyBorder="1"/>
    <xf numFmtId="0" fontId="0" fillId="13" borderId="79" xfId="0" applyFont="1" applyFill="1" applyBorder="1" applyAlignment="1">
      <alignment vertical="center"/>
    </xf>
    <xf numFmtId="0" fontId="39" fillId="11" borderId="9" xfId="9" applyFill="1" applyBorder="1" applyAlignment="1">
      <alignment horizontal="left"/>
    </xf>
    <xf numFmtId="0" fontId="39" fillId="11" borderId="34" xfId="9" applyFill="1" applyBorder="1" applyAlignment="1">
      <alignment horizontal="left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74" xfId="0" applyFont="1" applyFill="1" applyBorder="1" applyAlignment="1">
      <alignment horizontal="justify" vertical="center"/>
    </xf>
    <xf numFmtId="0" fontId="0" fillId="0" borderId="3" xfId="0" applyFont="1" applyFill="1" applyBorder="1"/>
    <xf numFmtId="0" fontId="0" fillId="0" borderId="74" xfId="0" applyFont="1" applyFill="1" applyBorder="1" applyAlignment="1">
      <alignment wrapText="1"/>
    </xf>
    <xf numFmtId="0" fontId="0" fillId="0" borderId="3" xfId="0" applyFont="1" applyFill="1" applyBorder="1" applyAlignment="1">
      <alignment vertical="center"/>
    </xf>
    <xf numFmtId="0" fontId="0" fillId="0" borderId="74" xfId="0" applyFont="1" applyFill="1" applyBorder="1"/>
    <xf numFmtId="0" fontId="18" fillId="0" borderId="3" xfId="0" applyFont="1" applyFill="1" applyBorder="1"/>
    <xf numFmtId="0" fontId="0" fillId="10" borderId="22" xfId="0" applyFill="1" applyBorder="1" applyAlignment="1" applyProtection="1">
      <alignment horizontal="center" vertical="center"/>
      <protection locked="0"/>
    </xf>
    <xf numFmtId="0" fontId="0" fillId="10" borderId="25" xfId="0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45" xfId="0" applyFont="1" applyFill="1" applyBorder="1" applyAlignment="1">
      <alignment horizontal="center"/>
    </xf>
    <xf numFmtId="164" fontId="21" fillId="2" borderId="8" xfId="0" applyNumberFormat="1" applyFont="1" applyFill="1" applyBorder="1" applyAlignment="1">
      <alignment horizontal="right" vertical="center" wrapText="1"/>
    </xf>
    <xf numFmtId="164" fontId="21" fillId="2" borderId="19" xfId="0" applyNumberFormat="1" applyFont="1" applyFill="1" applyBorder="1" applyAlignment="1">
      <alignment horizontal="right" vertical="center" wrapText="1"/>
    </xf>
    <xf numFmtId="0" fontId="12" fillId="2" borderId="67" xfId="0" applyFont="1" applyFill="1" applyBorder="1" applyAlignment="1">
      <alignment vertical="center" wrapText="1"/>
    </xf>
    <xf numFmtId="0" fontId="12" fillId="2" borderId="67" xfId="0" applyFont="1" applyFill="1" applyBorder="1" applyAlignment="1">
      <alignment horizontal="left"/>
    </xf>
    <xf numFmtId="0" fontId="0" fillId="2" borderId="32" xfId="0" applyFill="1" applyBorder="1"/>
    <xf numFmtId="0" fontId="12" fillId="2" borderId="3" xfId="0" applyFont="1" applyFill="1" applyBorder="1" applyAlignment="1">
      <alignment horizontal="left"/>
    </xf>
    <xf numFmtId="0" fontId="0" fillId="2" borderId="2" xfId="0" applyFill="1" applyBorder="1"/>
    <xf numFmtId="0" fontId="23" fillId="2" borderId="6" xfId="0" applyFont="1" applyFill="1" applyBorder="1" applyAlignment="1">
      <alignment horizontal="left"/>
    </xf>
    <xf numFmtId="9" fontId="0" fillId="2" borderId="55" xfId="1" applyFont="1" applyFill="1" applyBorder="1" applyAlignment="1">
      <alignment horizontal="center"/>
    </xf>
    <xf numFmtId="0" fontId="12" fillId="2" borderId="29" xfId="0" applyFont="1" applyFill="1" applyBorder="1" applyAlignment="1">
      <alignment horizontal="left"/>
    </xf>
    <xf numFmtId="0" fontId="23" fillId="2" borderId="30" xfId="0" applyFont="1" applyFill="1" applyBorder="1" applyAlignment="1">
      <alignment horizontal="left"/>
    </xf>
    <xf numFmtId="0" fontId="23" fillId="2" borderId="45" xfId="0" applyFont="1" applyFill="1" applyBorder="1" applyAlignment="1">
      <alignment horizontal="left"/>
    </xf>
    <xf numFmtId="9" fontId="0" fillId="2" borderId="21" xfId="1" applyFont="1" applyFill="1" applyBorder="1" applyAlignment="1">
      <alignment horizontal="center"/>
    </xf>
    <xf numFmtId="0" fontId="12" fillId="2" borderId="34" xfId="0" applyFont="1" applyFill="1" applyBorder="1" applyAlignment="1">
      <alignment horizontal="left"/>
    </xf>
    <xf numFmtId="0" fontId="23" fillId="2" borderId="29" xfId="0" applyFont="1" applyFill="1" applyBorder="1" applyAlignment="1">
      <alignment horizontal="left"/>
    </xf>
    <xf numFmtId="166" fontId="20" fillId="2" borderId="11" xfId="0" applyNumberFormat="1" applyFont="1" applyFill="1" applyBorder="1" applyAlignment="1">
      <alignment horizontal="right" vertical="center" wrapText="1"/>
    </xf>
    <xf numFmtId="166" fontId="20" fillId="2" borderId="28" xfId="0" applyNumberFormat="1" applyFont="1" applyFill="1" applyBorder="1" applyAlignment="1">
      <alignment horizontal="right" vertical="center" wrapText="1"/>
    </xf>
    <xf numFmtId="166" fontId="20" fillId="2" borderId="9" xfId="0" applyNumberFormat="1" applyFont="1" applyFill="1" applyBorder="1" applyAlignment="1">
      <alignment horizontal="center" vertical="center" wrapText="1"/>
    </xf>
    <xf numFmtId="0" fontId="12" fillId="2" borderId="72" xfId="0" applyFont="1" applyFill="1" applyBorder="1" applyAlignment="1">
      <alignment vertical="center" wrapText="1"/>
    </xf>
    <xf numFmtId="0" fontId="12" fillId="2" borderId="76" xfId="0" applyFont="1" applyFill="1" applyBorder="1" applyAlignment="1"/>
    <xf numFmtId="0" fontId="5" fillId="2" borderId="129" xfId="0" applyFont="1" applyFill="1" applyBorder="1" applyAlignment="1">
      <alignment vertical="center" wrapText="1"/>
    </xf>
    <xf numFmtId="0" fontId="5" fillId="2" borderId="130" xfId="0" applyFont="1" applyFill="1" applyBorder="1" applyAlignment="1">
      <alignment horizontal="center" wrapText="1"/>
    </xf>
    <xf numFmtId="0" fontId="6" fillId="2" borderId="131" xfId="0" applyFont="1" applyFill="1" applyBorder="1" applyAlignment="1">
      <alignment horizontal="center"/>
    </xf>
    <xf numFmtId="0" fontId="8" fillId="2" borderId="132" xfId="0" applyFont="1" applyFill="1" applyBorder="1" applyAlignment="1">
      <alignment wrapText="1"/>
    </xf>
    <xf numFmtId="167" fontId="8" fillId="2" borderId="133" xfId="0" applyNumberFormat="1" applyFont="1" applyFill="1" applyBorder="1" applyAlignment="1" applyProtection="1">
      <alignment horizontal="right" vertical="top" wrapText="1"/>
    </xf>
    <xf numFmtId="167" fontId="8" fillId="2" borderId="134" xfId="0" applyNumberFormat="1" applyFont="1" applyFill="1" applyBorder="1" applyAlignment="1" applyProtection="1">
      <alignment horizontal="right" vertical="top" wrapText="1"/>
    </xf>
    <xf numFmtId="0" fontId="11" fillId="2" borderId="135" xfId="0" applyFont="1" applyFill="1" applyBorder="1" applyAlignment="1">
      <alignment horizontal="left" vertical="top" wrapText="1"/>
    </xf>
    <xf numFmtId="4" fontId="5" fillId="2" borderId="85" xfId="0" applyNumberFormat="1" applyFont="1" applyFill="1" applyBorder="1" applyAlignment="1">
      <alignment vertical="top" wrapText="1"/>
    </xf>
    <xf numFmtId="4" fontId="5" fillId="2" borderId="86" xfId="0" applyNumberFormat="1" applyFont="1" applyFill="1" applyBorder="1" applyAlignment="1">
      <alignment vertical="top" wrapText="1"/>
    </xf>
    <xf numFmtId="167" fontId="8" fillId="2" borderId="133" xfId="0" applyNumberFormat="1" applyFont="1" applyFill="1" applyBorder="1" applyAlignment="1">
      <alignment horizontal="right" vertical="top" wrapText="1"/>
    </xf>
    <xf numFmtId="167" fontId="8" fillId="2" borderId="134" xfId="0" applyNumberFormat="1" applyFont="1" applyFill="1" applyBorder="1" applyAlignment="1">
      <alignment horizontal="right" vertical="top" wrapText="1"/>
    </xf>
    <xf numFmtId="167" fontId="5" fillId="2" borderId="133" xfId="0" applyNumberFormat="1" applyFont="1" applyFill="1" applyBorder="1" applyAlignment="1">
      <alignment horizontal="right" vertical="center" wrapText="1"/>
    </xf>
    <xf numFmtId="167" fontId="5" fillId="2" borderId="134" xfId="0" applyNumberFormat="1" applyFont="1" applyFill="1" applyBorder="1" applyAlignment="1">
      <alignment horizontal="right" vertical="center" wrapText="1"/>
    </xf>
    <xf numFmtId="0" fontId="8" fillId="2" borderId="132" xfId="0" applyFont="1" applyFill="1" applyBorder="1" applyAlignment="1">
      <alignment horizontal="left" vertical="center" wrapText="1"/>
    </xf>
    <xf numFmtId="167" fontId="8" fillId="2" borderId="133" xfId="0" applyNumberFormat="1" applyFont="1" applyFill="1" applyBorder="1" applyAlignment="1">
      <alignment horizontal="right" vertical="center" wrapText="1"/>
    </xf>
    <xf numFmtId="167" fontId="8" fillId="2" borderId="134" xfId="0" applyNumberFormat="1" applyFont="1" applyFill="1" applyBorder="1" applyAlignment="1">
      <alignment horizontal="right" vertical="center" wrapText="1"/>
    </xf>
    <xf numFmtId="0" fontId="0" fillId="2" borderId="9" xfId="0" applyFill="1" applyBorder="1" applyAlignment="1">
      <alignment horizontal="center" vertical="center"/>
    </xf>
    <xf numFmtId="0" fontId="39" fillId="2" borderId="9" xfId="9" applyFill="1" applyBorder="1" applyAlignment="1">
      <alignment horizontal="left"/>
    </xf>
    <xf numFmtId="0" fontId="4" fillId="2" borderId="0" xfId="0" applyFont="1" applyFill="1"/>
    <xf numFmtId="0" fontId="0" fillId="2" borderId="21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67" xfId="0" applyFill="1" applyBorder="1"/>
    <xf numFmtId="44" fontId="0" fillId="2" borderId="66" xfId="0" applyNumberFormat="1" applyFill="1" applyBorder="1"/>
    <xf numFmtId="0" fontId="0" fillId="2" borderId="136" xfId="0" applyFill="1" applyBorder="1" applyAlignment="1">
      <alignment horizontal="center" vertical="center" wrapText="1"/>
    </xf>
    <xf numFmtId="0" fontId="0" fillId="2" borderId="137" xfId="0" applyFill="1" applyBorder="1" applyAlignment="1">
      <alignment horizontal="center" vertical="center" wrapText="1"/>
    </xf>
    <xf numFmtId="0" fontId="0" fillId="2" borderId="138" xfId="0" applyFill="1" applyBorder="1" applyAlignment="1">
      <alignment horizontal="center" vertical="center" wrapText="1"/>
    </xf>
    <xf numFmtId="0" fontId="0" fillId="2" borderId="159" xfId="0" applyFill="1" applyBorder="1" applyAlignment="1">
      <alignment vertical="center" wrapText="1"/>
    </xf>
    <xf numFmtId="0" fontId="0" fillId="2" borderId="74" xfId="0" applyFill="1" applyBorder="1"/>
    <xf numFmtId="44" fontId="0" fillId="2" borderId="75" xfId="0" applyNumberFormat="1" applyFill="1" applyBorder="1"/>
    <xf numFmtId="4" fontId="0" fillId="2" borderId="160" xfId="0" applyNumberFormat="1" applyFill="1" applyBorder="1" applyAlignment="1">
      <alignment horizontal="center" vertical="center"/>
    </xf>
    <xf numFmtId="4" fontId="0" fillId="2" borderId="161" xfId="0" applyNumberFormat="1" applyFill="1" applyBorder="1" applyAlignment="1">
      <alignment horizontal="center" vertical="center"/>
    </xf>
    <xf numFmtId="44" fontId="0" fillId="2" borderId="162" xfId="0" applyNumberFormat="1" applyFill="1" applyBorder="1"/>
    <xf numFmtId="0" fontId="0" fillId="2" borderId="79" xfId="0" applyFill="1" applyBorder="1"/>
    <xf numFmtId="44" fontId="0" fillId="2" borderId="80" xfId="0" applyNumberFormat="1" applyFill="1" applyBorder="1"/>
    <xf numFmtId="4" fontId="0" fillId="2" borderId="154" xfId="0" applyNumberFormat="1" applyFill="1" applyBorder="1" applyAlignment="1">
      <alignment horizontal="center" vertical="center"/>
    </xf>
    <xf numFmtId="4" fontId="0" fillId="2" borderId="155" xfId="0" applyNumberFormat="1" applyFill="1" applyBorder="1" applyAlignment="1">
      <alignment horizontal="center" vertical="center"/>
    </xf>
    <xf numFmtId="44" fontId="0" fillId="2" borderId="163" xfId="0" applyNumberFormat="1" applyFill="1" applyBorder="1"/>
    <xf numFmtId="0" fontId="0" fillId="2" borderId="6" xfId="0" applyFill="1" applyBorder="1"/>
    <xf numFmtId="44" fontId="0" fillId="2" borderId="18" xfId="0" applyNumberFormat="1" applyFill="1" applyBorder="1"/>
    <xf numFmtId="4" fontId="0" fillId="2" borderId="145" xfId="0" applyNumberFormat="1" applyFill="1" applyBorder="1" applyAlignment="1">
      <alignment horizontal="center" vertical="center"/>
    </xf>
    <xf numFmtId="4" fontId="0" fillId="2" borderId="146" xfId="0" applyNumberFormat="1" applyFill="1" applyBorder="1" applyAlignment="1">
      <alignment horizontal="center" vertical="center"/>
    </xf>
    <xf numFmtId="44" fontId="0" fillId="2" borderId="164" xfId="0" applyNumberFormat="1" applyFill="1" applyBorder="1"/>
    <xf numFmtId="44" fontId="0" fillId="2" borderId="165" xfId="0" applyNumberFormat="1" applyFill="1" applyBorder="1"/>
    <xf numFmtId="44" fontId="0" fillId="2" borderId="166" xfId="0" applyNumberFormat="1" applyFill="1" applyBorder="1"/>
    <xf numFmtId="44" fontId="0" fillId="2" borderId="167" xfId="0" applyNumberFormat="1" applyFill="1" applyBorder="1"/>
    <xf numFmtId="4" fontId="0" fillId="2" borderId="168" xfId="0" applyNumberFormat="1" applyFill="1" applyBorder="1" applyAlignment="1">
      <alignment horizontal="center" vertical="center"/>
    </xf>
    <xf numFmtId="4" fontId="0" fillId="2" borderId="169" xfId="0" applyNumberFormat="1" applyFill="1" applyBorder="1" applyAlignment="1">
      <alignment horizontal="center" vertical="center"/>
    </xf>
    <xf numFmtId="44" fontId="0" fillId="2" borderId="170" xfId="0" applyNumberFormat="1" applyFill="1" applyBorder="1"/>
    <xf numFmtId="0" fontId="0" fillId="2" borderId="124" xfId="0" applyFill="1" applyBorder="1"/>
    <xf numFmtId="44" fontId="0" fillId="2" borderId="128" xfId="0" applyNumberFormat="1" applyFill="1" applyBorder="1"/>
    <xf numFmtId="0" fontId="34" fillId="2" borderId="111" xfId="0" applyFont="1" applyFill="1" applyBorder="1" applyAlignment="1">
      <alignment vertical="center" wrapText="1"/>
    </xf>
    <xf numFmtId="0" fontId="0" fillId="2" borderId="58" xfId="0" applyFill="1" applyBorder="1" applyAlignment="1">
      <alignment horizontal="center" vertical="center" wrapText="1"/>
    </xf>
    <xf numFmtId="0" fontId="0" fillId="2" borderId="74" xfId="0" applyFill="1" applyBorder="1" applyAlignment="1">
      <alignment horizontal="center" vertical="center" wrapText="1"/>
    </xf>
    <xf numFmtId="0" fontId="0" fillId="2" borderId="74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168" fontId="0" fillId="2" borderId="6" xfId="0" applyNumberFormat="1" applyFill="1" applyBorder="1" applyAlignment="1">
      <alignment horizontal="center" vertical="center"/>
    </xf>
    <xf numFmtId="44" fontId="0" fillId="2" borderId="123" xfId="8" applyNumberFormat="1" applyFont="1" applyFill="1" applyBorder="1" applyAlignment="1">
      <alignment vertical="center"/>
    </xf>
    <xf numFmtId="168" fontId="0" fillId="2" borderId="124" xfId="0" applyNumberFormat="1" applyFill="1" applyBorder="1" applyAlignment="1">
      <alignment horizontal="center" vertical="center"/>
    </xf>
    <xf numFmtId="44" fontId="0" fillId="2" borderId="125" xfId="8" applyNumberFormat="1" applyFont="1" applyFill="1" applyBorder="1" applyAlignment="1">
      <alignment vertical="center"/>
    </xf>
    <xf numFmtId="0" fontId="0" fillId="2" borderId="71" xfId="0" applyFill="1" applyBorder="1" applyAlignment="1">
      <alignment vertical="center" wrapText="1"/>
    </xf>
    <xf numFmtId="0" fontId="0" fillId="2" borderId="72" xfId="0" applyFill="1" applyBorder="1" applyAlignment="1">
      <alignment horizontal="center" vertical="center" wrapText="1"/>
    </xf>
    <xf numFmtId="0" fontId="0" fillId="2" borderId="67" xfId="0" applyFill="1" applyBorder="1" applyAlignment="1">
      <alignment horizontal="center" vertical="center" wrapText="1"/>
    </xf>
    <xf numFmtId="0" fontId="0" fillId="2" borderId="67" xfId="0" applyFill="1" applyBorder="1" applyAlignment="1">
      <alignment horizontal="center" vertical="center"/>
    </xf>
    <xf numFmtId="168" fontId="0" fillId="2" borderId="67" xfId="0" applyNumberFormat="1" applyFill="1" applyBorder="1" applyAlignment="1">
      <alignment horizontal="center" vertical="center"/>
    </xf>
    <xf numFmtId="44" fontId="0" fillId="2" borderId="122" xfId="8" applyNumberFormat="1" applyFont="1" applyFill="1" applyBorder="1" applyAlignment="1">
      <alignment vertical="center"/>
    </xf>
    <xf numFmtId="0" fontId="0" fillId="2" borderId="73" xfId="0" applyFill="1" applyBorder="1" applyAlignment="1">
      <alignment vertical="center" wrapText="1"/>
    </xf>
    <xf numFmtId="0" fontId="0" fillId="2" borderId="74" xfId="0" applyFill="1" applyBorder="1" applyAlignment="1">
      <alignment horizontal="center" vertical="center"/>
    </xf>
    <xf numFmtId="168" fontId="0" fillId="2" borderId="74" xfId="0" applyNumberFormat="1" applyFill="1" applyBorder="1" applyAlignment="1">
      <alignment horizontal="center" vertical="center"/>
    </xf>
    <xf numFmtId="44" fontId="0" fillId="2" borderId="75" xfId="8" applyNumberFormat="1" applyFont="1" applyFill="1" applyBorder="1" applyAlignment="1">
      <alignment vertical="center"/>
    </xf>
    <xf numFmtId="0" fontId="0" fillId="2" borderId="126" xfId="0" applyFill="1" applyBorder="1" applyAlignment="1">
      <alignment vertical="center" wrapText="1"/>
    </xf>
    <xf numFmtId="0" fontId="0" fillId="2" borderId="124" xfId="0" applyFill="1" applyBorder="1" applyAlignment="1">
      <alignment horizontal="center" vertical="center" wrapText="1"/>
    </xf>
    <xf numFmtId="0" fontId="0" fillId="2" borderId="124" xfId="0" applyFill="1" applyBorder="1" applyAlignment="1">
      <alignment horizontal="center" vertical="center"/>
    </xf>
    <xf numFmtId="44" fontId="0" fillId="2" borderId="128" xfId="8" applyNumberFormat="1" applyFont="1" applyFill="1" applyBorder="1" applyAlignment="1">
      <alignment vertical="center"/>
    </xf>
    <xf numFmtId="0" fontId="0" fillId="2" borderId="112" xfId="0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44" fontId="0" fillId="2" borderId="18" xfId="8" applyNumberFormat="1" applyFont="1" applyFill="1" applyBorder="1" applyAlignment="1">
      <alignment vertical="center"/>
    </xf>
    <xf numFmtId="0" fontId="0" fillId="2" borderId="124" xfId="0" applyFill="1" applyBorder="1" applyAlignment="1">
      <alignment vertical="center" wrapText="1"/>
    </xf>
    <xf numFmtId="0" fontId="0" fillId="10" borderId="139" xfId="0" applyFill="1" applyBorder="1" applyAlignment="1" applyProtection="1">
      <alignment horizontal="center" vertical="center"/>
      <protection locked="0"/>
    </xf>
    <xf numFmtId="0" fontId="0" fillId="10" borderId="140" xfId="0" applyFill="1" applyBorder="1" applyAlignment="1" applyProtection="1">
      <alignment horizontal="center" vertical="center"/>
      <protection locked="0"/>
    </xf>
    <xf numFmtId="0" fontId="0" fillId="10" borderId="141" xfId="0" applyFill="1" applyBorder="1" applyAlignment="1" applyProtection="1">
      <alignment horizontal="center" vertical="center"/>
      <protection locked="0"/>
    </xf>
    <xf numFmtId="0" fontId="0" fillId="10" borderId="142" xfId="0" applyFill="1" applyBorder="1" applyAlignment="1" applyProtection="1">
      <alignment horizontal="center" vertical="center"/>
      <protection locked="0"/>
    </xf>
    <xf numFmtId="0" fontId="0" fillId="10" borderId="143" xfId="0" applyFill="1" applyBorder="1" applyAlignment="1" applyProtection="1">
      <alignment horizontal="center" vertical="center"/>
      <protection locked="0"/>
    </xf>
    <xf numFmtId="0" fontId="0" fillId="10" borderId="144" xfId="0" applyFill="1" applyBorder="1" applyAlignment="1" applyProtection="1">
      <alignment horizontal="center" vertical="center"/>
      <protection locked="0"/>
    </xf>
    <xf numFmtId="0" fontId="0" fillId="10" borderId="145" xfId="0" applyFill="1" applyBorder="1" applyAlignment="1" applyProtection="1">
      <alignment horizontal="center" vertical="center"/>
      <protection locked="0"/>
    </xf>
    <xf numFmtId="0" fontId="0" fillId="10" borderId="146" xfId="0" applyFill="1" applyBorder="1" applyAlignment="1" applyProtection="1">
      <alignment horizontal="center" vertical="center"/>
      <protection locked="0"/>
    </xf>
    <xf numFmtId="0" fontId="0" fillId="10" borderId="147" xfId="0" applyFill="1" applyBorder="1" applyAlignment="1" applyProtection="1">
      <alignment horizontal="center" vertical="center"/>
      <protection locked="0"/>
    </xf>
    <xf numFmtId="0" fontId="0" fillId="10" borderId="148" xfId="0" applyFill="1" applyBorder="1" applyAlignment="1" applyProtection="1">
      <alignment horizontal="center" vertical="center"/>
      <protection locked="0"/>
    </xf>
    <xf numFmtId="0" fontId="0" fillId="10" borderId="149" xfId="0" applyFill="1" applyBorder="1" applyAlignment="1" applyProtection="1">
      <alignment horizontal="center" vertical="center"/>
      <protection locked="0"/>
    </xf>
    <xf numFmtId="0" fontId="0" fillId="10" borderId="150" xfId="0" applyFill="1" applyBorder="1" applyAlignment="1" applyProtection="1">
      <alignment horizontal="center" vertical="center"/>
      <protection locked="0"/>
    </xf>
    <xf numFmtId="0" fontId="0" fillId="10" borderId="151" xfId="0" applyFill="1" applyBorder="1" applyAlignment="1" applyProtection="1">
      <alignment horizontal="center" vertical="center"/>
      <protection locked="0"/>
    </xf>
    <xf numFmtId="0" fontId="0" fillId="10" borderId="152" xfId="0" applyFill="1" applyBorder="1" applyAlignment="1" applyProtection="1">
      <alignment horizontal="center" vertical="center"/>
      <protection locked="0"/>
    </xf>
    <xf numFmtId="0" fontId="0" fillId="10" borderId="153" xfId="0" applyFill="1" applyBorder="1" applyAlignment="1" applyProtection="1">
      <alignment horizontal="center" vertical="center"/>
      <protection locked="0"/>
    </xf>
    <xf numFmtId="0" fontId="0" fillId="10" borderId="156" xfId="0" applyFill="1" applyBorder="1" applyAlignment="1" applyProtection="1">
      <alignment horizontal="center" vertical="center"/>
      <protection locked="0"/>
    </xf>
    <xf numFmtId="0" fontId="0" fillId="10" borderId="157" xfId="0" applyFill="1" applyBorder="1" applyAlignment="1" applyProtection="1">
      <alignment horizontal="center" vertical="center"/>
      <protection locked="0"/>
    </xf>
    <xf numFmtId="0" fontId="0" fillId="10" borderId="158" xfId="0" applyFill="1" applyBorder="1" applyAlignment="1" applyProtection="1">
      <alignment horizontal="center" vertical="center"/>
      <protection locked="0"/>
    </xf>
    <xf numFmtId="0" fontId="12" fillId="6" borderId="172" xfId="0" applyFont="1" applyFill="1" applyBorder="1" applyAlignment="1">
      <alignment horizontal="left"/>
    </xf>
    <xf numFmtId="0" fontId="23" fillId="6" borderId="124" xfId="0" applyFont="1" applyFill="1" applyBorder="1" applyAlignment="1">
      <alignment horizontal="left"/>
    </xf>
    <xf numFmtId="0" fontId="11" fillId="6" borderId="111" xfId="0" applyFont="1" applyFill="1" applyBorder="1" applyAlignment="1">
      <alignment horizontal="left" vertical="center" wrapText="1"/>
    </xf>
    <xf numFmtId="164" fontId="24" fillId="6" borderId="85" xfId="0" applyNumberFormat="1" applyFont="1" applyFill="1" applyBorder="1" applyAlignment="1" applyProtection="1">
      <alignment horizontal="right" vertical="center" wrapText="1"/>
    </xf>
    <xf numFmtId="164" fontId="24" fillId="6" borderId="86" xfId="0" applyNumberFormat="1" applyFont="1" applyFill="1" applyBorder="1" applyAlignment="1" applyProtection="1">
      <alignment horizontal="right" vertical="center" wrapText="1"/>
    </xf>
    <xf numFmtId="0" fontId="4" fillId="12" borderId="33" xfId="0" applyFont="1" applyFill="1" applyBorder="1" applyAlignment="1">
      <alignment horizontal="left"/>
    </xf>
    <xf numFmtId="0" fontId="4" fillId="12" borderId="57" xfId="0" applyFont="1" applyFill="1" applyBorder="1" applyAlignment="1">
      <alignment horizontal="left"/>
    </xf>
    <xf numFmtId="0" fontId="4" fillId="12" borderId="56" xfId="0" applyFont="1" applyFill="1" applyBorder="1" applyAlignment="1">
      <alignment horizontal="left"/>
    </xf>
    <xf numFmtId="0" fontId="4" fillId="12" borderId="12" xfId="0" applyFont="1" applyFill="1" applyBorder="1" applyAlignment="1">
      <alignment horizontal="left"/>
    </xf>
    <xf numFmtId="0" fontId="4" fillId="12" borderId="0" xfId="0" applyFont="1" applyFill="1" applyBorder="1" applyAlignment="1">
      <alignment horizontal="left"/>
    </xf>
    <xf numFmtId="0" fontId="4" fillId="12" borderId="29" xfId="0" applyFont="1" applyFill="1" applyBorder="1" applyAlignment="1">
      <alignment horizontal="left"/>
    </xf>
    <xf numFmtId="0" fontId="0" fillId="11" borderId="33" xfId="0" applyFill="1" applyBorder="1" applyAlignment="1">
      <alignment horizontal="center" vertical="center"/>
    </xf>
    <xf numFmtId="0" fontId="0" fillId="11" borderId="56" xfId="0" applyFill="1" applyBorder="1" applyAlignment="1">
      <alignment horizontal="center" vertical="center"/>
    </xf>
    <xf numFmtId="0" fontId="50" fillId="11" borderId="19" xfId="0" applyFont="1" applyFill="1" applyBorder="1" applyAlignment="1">
      <alignment horizontal="center" vertical="center"/>
    </xf>
    <xf numFmtId="0" fontId="50" fillId="11" borderId="45" xfId="0" applyFont="1" applyFill="1" applyBorder="1" applyAlignment="1">
      <alignment horizontal="center" vertical="center"/>
    </xf>
    <xf numFmtId="0" fontId="4" fillId="12" borderId="12" xfId="0" applyFont="1" applyFill="1" applyBorder="1" applyAlignment="1">
      <alignment horizontal="left" vertical="center" wrapText="1"/>
    </xf>
    <xf numFmtId="0" fontId="4" fillId="12" borderId="0" xfId="0" applyFont="1" applyFill="1" applyBorder="1" applyAlignment="1">
      <alignment horizontal="left" vertical="center" wrapText="1"/>
    </xf>
    <xf numFmtId="0" fontId="4" fillId="12" borderId="19" xfId="0" applyFont="1" applyFill="1" applyBorder="1" applyAlignment="1">
      <alignment horizontal="left"/>
    </xf>
    <xf numFmtId="0" fontId="4" fillId="12" borderId="54" xfId="0" applyFont="1" applyFill="1" applyBorder="1" applyAlignment="1">
      <alignment horizontal="left"/>
    </xf>
    <xf numFmtId="0" fontId="4" fillId="10" borderId="54" xfId="0" applyFont="1" applyFill="1" applyBorder="1" applyAlignment="1" applyProtection="1">
      <alignment horizontal="left"/>
      <protection locked="0"/>
    </xf>
    <xf numFmtId="0" fontId="4" fillId="10" borderId="45" xfId="0" applyFont="1" applyFill="1" applyBorder="1" applyAlignment="1" applyProtection="1">
      <alignment horizontal="left"/>
      <protection locked="0"/>
    </xf>
    <xf numFmtId="0" fontId="0" fillId="2" borderId="3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/>
    </xf>
    <xf numFmtId="0" fontId="12" fillId="0" borderId="58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wrapText="1"/>
    </xf>
    <xf numFmtId="0" fontId="10" fillId="6" borderId="39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0" xfId="0" applyFont="1" applyFill="1" applyAlignment="1">
      <alignment horizontal="left" wrapText="1"/>
    </xf>
    <xf numFmtId="0" fontId="10" fillId="7" borderId="7" xfId="0" applyFont="1" applyFill="1" applyBorder="1" applyAlignment="1">
      <alignment horizontal="center" vertical="top" wrapText="1"/>
    </xf>
    <xf numFmtId="0" fontId="10" fillId="7" borderId="39" xfId="0" applyFont="1" applyFill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12" fillId="2" borderId="71" xfId="0" applyFont="1" applyFill="1" applyBorder="1" applyAlignment="1">
      <alignment horizontal="left"/>
    </xf>
    <xf numFmtId="0" fontId="12" fillId="2" borderId="72" xfId="0" applyFont="1" applyFill="1" applyBorder="1" applyAlignment="1">
      <alignment horizontal="left"/>
    </xf>
    <xf numFmtId="0" fontId="12" fillId="2" borderId="67" xfId="0" applyFont="1" applyFill="1" applyBorder="1" applyAlignment="1">
      <alignment horizontal="left"/>
    </xf>
    <xf numFmtId="0" fontId="12" fillId="2" borderId="81" xfId="0" applyFont="1" applyFill="1" applyBorder="1" applyAlignment="1">
      <alignment horizontal="left"/>
    </xf>
    <xf numFmtId="0" fontId="12" fillId="2" borderId="82" xfId="0" applyFont="1" applyFill="1" applyBorder="1" applyAlignment="1">
      <alignment horizontal="left"/>
    </xf>
    <xf numFmtId="0" fontId="12" fillId="2" borderId="14" xfId="0" applyFont="1" applyFill="1" applyBorder="1" applyAlignment="1">
      <alignment horizontal="left"/>
    </xf>
    <xf numFmtId="0" fontId="12" fillId="6" borderId="83" xfId="0" applyFont="1" applyFill="1" applyBorder="1" applyAlignment="1">
      <alignment horizontal="left"/>
    </xf>
    <xf numFmtId="0" fontId="12" fillId="6" borderId="84" xfId="0" applyFont="1" applyFill="1" applyBorder="1" applyAlignment="1">
      <alignment horizontal="left"/>
    </xf>
    <xf numFmtId="0" fontId="12" fillId="6" borderId="85" xfId="0" applyFont="1" applyFill="1" applyBorder="1" applyAlignment="1">
      <alignment horizontal="left"/>
    </xf>
    <xf numFmtId="0" fontId="12" fillId="2" borderId="176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1" fillId="2" borderId="68" xfId="0" applyFont="1" applyFill="1" applyBorder="1" applyAlignment="1">
      <alignment horizontal="left" vertical="center" wrapText="1"/>
    </xf>
    <xf numFmtId="0" fontId="11" fillId="2" borderId="69" xfId="0" applyFont="1" applyFill="1" applyBorder="1" applyAlignment="1">
      <alignment horizontal="left" vertical="center" wrapText="1"/>
    </xf>
    <xf numFmtId="0" fontId="11" fillId="2" borderId="70" xfId="0" applyFont="1" applyFill="1" applyBorder="1" applyAlignment="1">
      <alignment horizontal="left" vertical="center" wrapText="1"/>
    </xf>
    <xf numFmtId="0" fontId="11" fillId="2" borderId="24" xfId="0" applyFont="1" applyFill="1" applyBorder="1" applyAlignment="1">
      <alignment horizontal="left" vertical="center" wrapText="1"/>
    </xf>
    <xf numFmtId="0" fontId="11" fillId="2" borderId="54" xfId="0" applyFont="1" applyFill="1" applyBorder="1" applyAlignment="1">
      <alignment horizontal="left" vertical="center" wrapText="1"/>
    </xf>
    <xf numFmtId="0" fontId="11" fillId="2" borderId="45" xfId="0" applyFont="1" applyFill="1" applyBorder="1" applyAlignment="1">
      <alignment horizontal="left" vertical="center" wrapText="1"/>
    </xf>
    <xf numFmtId="0" fontId="12" fillId="2" borderId="57" xfId="0" applyFont="1" applyFill="1" applyBorder="1" applyAlignment="1">
      <alignment horizontal="left" vertical="center" wrapText="1"/>
    </xf>
    <xf numFmtId="0" fontId="12" fillId="2" borderId="175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174" xfId="0" applyFont="1" applyFill="1" applyBorder="1" applyAlignment="1">
      <alignment horizontal="left" vertical="center"/>
    </xf>
    <xf numFmtId="0" fontId="12" fillId="2" borderId="72" xfId="0" applyFont="1" applyFill="1" applyBorder="1" applyAlignment="1">
      <alignment horizontal="left" vertical="center"/>
    </xf>
    <xf numFmtId="0" fontId="12" fillId="2" borderId="77" xfId="0" applyFont="1" applyFill="1" applyBorder="1" applyAlignment="1">
      <alignment horizontal="left" vertical="center"/>
    </xf>
    <xf numFmtId="0" fontId="12" fillId="2" borderId="78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166" fontId="20" fillId="2" borderId="62" xfId="0" applyNumberFormat="1" applyFont="1" applyFill="1" applyBorder="1" applyAlignment="1">
      <alignment horizontal="center" vertical="center" wrapText="1"/>
    </xf>
    <xf numFmtId="166" fontId="20" fillId="2" borderId="28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top" wrapText="1"/>
    </xf>
    <xf numFmtId="0" fontId="10" fillId="2" borderId="25" xfId="0" applyFont="1" applyFill="1" applyBorder="1" applyAlignment="1">
      <alignment horizontal="left" vertical="top" wrapText="1"/>
    </xf>
    <xf numFmtId="166" fontId="20" fillId="2" borderId="3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29" xfId="0" applyFont="1" applyFill="1" applyBorder="1" applyAlignment="1">
      <alignment horizontal="left"/>
    </xf>
    <xf numFmtId="0" fontId="12" fillId="6" borderId="171" xfId="0" applyFont="1" applyFill="1" applyBorder="1" applyAlignment="1">
      <alignment horizontal="left" vertical="center" wrapText="1"/>
    </xf>
    <xf numFmtId="0" fontId="12" fillId="6" borderId="126" xfId="0" applyFont="1" applyFill="1" applyBorder="1" applyAlignment="1">
      <alignment horizontal="left" vertical="center" wrapText="1"/>
    </xf>
    <xf numFmtId="0" fontId="12" fillId="6" borderId="172" xfId="0" applyFont="1" applyFill="1" applyBorder="1" applyAlignment="1">
      <alignment horizontal="left" vertical="center" wrapText="1"/>
    </xf>
    <xf numFmtId="0" fontId="12" fillId="6" borderId="124" xfId="0" applyFont="1" applyFill="1" applyBorder="1" applyAlignment="1">
      <alignment horizontal="left" vertical="center" wrapText="1"/>
    </xf>
    <xf numFmtId="0" fontId="12" fillId="10" borderId="1" xfId="0" applyFont="1" applyFill="1" applyBorder="1" applyAlignment="1" applyProtection="1">
      <alignment horizontal="left"/>
      <protection locked="0"/>
    </xf>
    <xf numFmtId="0" fontId="12" fillId="10" borderId="0" xfId="0" applyFont="1" applyFill="1" applyBorder="1" applyAlignment="1" applyProtection="1">
      <alignment horizontal="left"/>
      <protection locked="0"/>
    </xf>
    <xf numFmtId="0" fontId="12" fillId="10" borderId="29" xfId="0" applyFont="1" applyFill="1" applyBorder="1" applyAlignment="1" applyProtection="1">
      <alignment horizontal="left"/>
      <protection locked="0"/>
    </xf>
    <xf numFmtId="0" fontId="12" fillId="6" borderId="24" xfId="0" applyFont="1" applyFill="1" applyBorder="1" applyAlignment="1">
      <alignment horizontal="left"/>
    </xf>
    <xf numFmtId="0" fontId="12" fillId="6" borderId="54" xfId="0" applyFont="1" applyFill="1" applyBorder="1" applyAlignment="1">
      <alignment horizontal="left"/>
    </xf>
    <xf numFmtId="0" fontId="12" fillId="6" borderId="45" xfId="0" applyFont="1" applyFill="1" applyBorder="1" applyAlignment="1">
      <alignment horizontal="left"/>
    </xf>
    <xf numFmtId="0" fontId="12" fillId="2" borderId="21" xfId="0" applyFont="1" applyFill="1" applyBorder="1" applyAlignment="1">
      <alignment horizontal="left"/>
    </xf>
    <xf numFmtId="0" fontId="12" fillId="2" borderId="45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11" fillId="2" borderId="26" xfId="0" applyFont="1" applyFill="1" applyBorder="1" applyAlignment="1">
      <alignment horizontal="left"/>
    </xf>
    <xf numFmtId="0" fontId="11" fillId="2" borderId="27" xfId="0" applyFont="1" applyFill="1" applyBorder="1" applyAlignment="1">
      <alignment horizontal="left"/>
    </xf>
    <xf numFmtId="0" fontId="11" fillId="2" borderId="31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3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34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12" fillId="2" borderId="23" xfId="0" applyFont="1" applyFill="1" applyBorder="1" applyAlignment="1">
      <alignment horizontal="left"/>
    </xf>
    <xf numFmtId="0" fontId="12" fillId="2" borderId="57" xfId="0" applyFont="1" applyFill="1" applyBorder="1" applyAlignment="1">
      <alignment horizontal="left"/>
    </xf>
    <xf numFmtId="0" fontId="12" fillId="2" borderId="56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left" vertical="center"/>
    </xf>
    <xf numFmtId="0" fontId="11" fillId="6" borderId="25" xfId="0" applyFont="1" applyFill="1" applyBorder="1" applyAlignment="1">
      <alignment horizontal="left" vertical="center"/>
    </xf>
    <xf numFmtId="0" fontId="12" fillId="2" borderId="34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4" fillId="12" borderId="26" xfId="0" applyFont="1" applyFill="1" applyBorder="1" applyAlignment="1">
      <alignment horizontal="center" vertical="center" wrapText="1"/>
    </xf>
    <xf numFmtId="0" fontId="4" fillId="12" borderId="27" xfId="0" applyFont="1" applyFill="1" applyBorder="1" applyAlignment="1">
      <alignment horizontal="center" vertical="center" wrapText="1"/>
    </xf>
    <xf numFmtId="166" fontId="20" fillId="2" borderId="19" xfId="0" applyNumberFormat="1" applyFont="1" applyFill="1" applyBorder="1" applyAlignment="1">
      <alignment horizontal="center" vertical="center" wrapText="1"/>
    </xf>
    <xf numFmtId="166" fontId="20" fillId="2" borderId="54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4" fillId="2" borderId="104" xfId="0" applyFont="1" applyFill="1" applyBorder="1" applyAlignment="1">
      <alignment horizontal="left"/>
    </xf>
    <xf numFmtId="0" fontId="0" fillId="0" borderId="95" xfId="0" applyFont="1" applyBorder="1" applyAlignment="1">
      <alignment horizontal="center" vertical="center" wrapText="1"/>
    </xf>
    <xf numFmtId="0" fontId="0" fillId="0" borderId="96" xfId="0" applyFont="1" applyBorder="1" applyAlignment="1">
      <alignment horizontal="center" vertical="center" wrapText="1"/>
    </xf>
    <xf numFmtId="0" fontId="0" fillId="0" borderId="101" xfId="0" applyFont="1" applyBorder="1" applyAlignment="1">
      <alignment horizontal="center" vertical="center" wrapText="1"/>
    </xf>
    <xf numFmtId="0" fontId="0" fillId="0" borderId="180" xfId="0" applyFont="1" applyBorder="1" applyAlignment="1">
      <alignment horizontal="center" vertical="center" wrapText="1"/>
    </xf>
    <xf numFmtId="0" fontId="37" fillId="8" borderId="48" xfId="0" applyFont="1" applyFill="1" applyBorder="1" applyAlignment="1">
      <alignment horizontal="center" vertical="center" wrapText="1"/>
    </xf>
    <xf numFmtId="0" fontId="37" fillId="8" borderId="49" xfId="0" applyFont="1" applyFill="1" applyBorder="1" applyAlignment="1">
      <alignment horizontal="center" vertical="center" wrapText="1"/>
    </xf>
    <xf numFmtId="0" fontId="37" fillId="8" borderId="97" xfId="0" applyFont="1" applyFill="1" applyBorder="1" applyAlignment="1">
      <alignment horizontal="center" vertical="center" wrapText="1"/>
    </xf>
    <xf numFmtId="0" fontId="37" fillId="8" borderId="100" xfId="0" applyFont="1" applyFill="1" applyBorder="1" applyAlignment="1">
      <alignment horizontal="center" vertical="center" wrapText="1"/>
    </xf>
    <xf numFmtId="0" fontId="37" fillId="8" borderId="91" xfId="0" applyFont="1" applyFill="1" applyBorder="1" applyAlignment="1">
      <alignment horizontal="center" vertical="center" wrapText="1"/>
    </xf>
    <xf numFmtId="0" fontId="37" fillId="8" borderId="88" xfId="0" applyFont="1" applyFill="1" applyBorder="1" applyAlignment="1">
      <alignment horizontal="center" vertical="center" wrapText="1"/>
    </xf>
    <xf numFmtId="0" fontId="37" fillId="8" borderId="52" xfId="0" applyFont="1" applyFill="1" applyBorder="1" applyAlignment="1">
      <alignment horizontal="center" vertical="center" wrapText="1"/>
    </xf>
    <xf numFmtId="0" fontId="37" fillId="8" borderId="98" xfId="0" applyFont="1" applyFill="1" applyBorder="1" applyAlignment="1">
      <alignment horizontal="center" vertical="center" wrapText="1"/>
    </xf>
    <xf numFmtId="0" fontId="37" fillId="8" borderId="99" xfId="0" applyFont="1" applyFill="1" applyBorder="1" applyAlignment="1">
      <alignment horizontal="center" vertical="center" wrapText="1"/>
    </xf>
    <xf numFmtId="0" fontId="4" fillId="3" borderId="105" xfId="0" applyFont="1" applyFill="1" applyBorder="1" applyAlignment="1">
      <alignment horizontal="center" vertical="center" wrapText="1"/>
    </xf>
    <xf numFmtId="0" fontId="4" fillId="3" borderId="106" xfId="0" applyFont="1" applyFill="1" applyBorder="1" applyAlignment="1">
      <alignment horizontal="center" vertical="center" wrapText="1"/>
    </xf>
    <xf numFmtId="0" fontId="4" fillId="3" borderId="107" xfId="0" applyFont="1" applyFill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14" fillId="0" borderId="119" xfId="0" applyFont="1" applyBorder="1" applyAlignment="1">
      <alignment horizontal="left" vertical="top" wrapText="1"/>
    </xf>
    <xf numFmtId="0" fontId="14" fillId="0" borderId="120" xfId="0" applyFont="1" applyBorder="1" applyAlignment="1">
      <alignment horizontal="left" vertical="top" wrapText="1"/>
    </xf>
    <xf numFmtId="0" fontId="10" fillId="9" borderId="7" xfId="0" applyFont="1" applyFill="1" applyBorder="1" applyAlignment="1">
      <alignment horizontal="center" vertical="top" wrapText="1"/>
    </xf>
    <xf numFmtId="0" fontId="10" fillId="9" borderId="39" xfId="0" applyFont="1" applyFill="1" applyBorder="1" applyAlignment="1">
      <alignment horizontal="center" vertical="top" wrapText="1"/>
    </xf>
    <xf numFmtId="0" fontId="8" fillId="0" borderId="177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10" fillId="0" borderId="117" xfId="0" applyFont="1" applyBorder="1" applyAlignment="1">
      <alignment horizontal="left" vertical="top" wrapText="1"/>
    </xf>
    <xf numFmtId="0" fontId="10" fillId="0" borderId="110" xfId="0" applyFont="1" applyBorder="1" applyAlignment="1">
      <alignment horizontal="left" vertical="top" wrapText="1"/>
    </xf>
    <xf numFmtId="0" fontId="14" fillId="0" borderId="183" xfId="0" applyFont="1" applyBorder="1" applyAlignment="1">
      <alignment horizontal="left" vertical="top" wrapText="1"/>
    </xf>
    <xf numFmtId="0" fontId="14" fillId="0" borderId="84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54" xfId="0" applyFont="1" applyBorder="1" applyAlignment="1">
      <alignment horizontal="left" vertical="top" wrapText="1"/>
    </xf>
    <xf numFmtId="0" fontId="0" fillId="2" borderId="2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4" fillId="2" borderId="87" xfId="0" applyFont="1" applyFill="1" applyBorder="1" applyAlignment="1">
      <alignment horizontal="center"/>
    </xf>
    <xf numFmtId="0" fontId="4" fillId="12" borderId="105" xfId="0" applyFont="1" applyFill="1" applyBorder="1" applyAlignment="1">
      <alignment horizontal="center" vertical="center" wrapText="1"/>
    </xf>
    <xf numFmtId="0" fontId="4" fillId="12" borderId="106" xfId="0" applyFont="1" applyFill="1" applyBorder="1" applyAlignment="1">
      <alignment horizontal="center" vertical="center" wrapText="1"/>
    </xf>
    <xf numFmtId="0" fontId="4" fillId="12" borderId="107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6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0" fillId="2" borderId="74" xfId="0" applyFill="1" applyBorder="1" applyAlignment="1">
      <alignment horizontal="left"/>
    </xf>
    <xf numFmtId="0" fontId="0" fillId="2" borderId="79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0" xfId="0" applyFill="1" applyBorder="1" applyAlignment="1">
      <alignment horizontal="left" vertical="center" wrapText="1"/>
    </xf>
    <xf numFmtId="0" fontId="34" fillId="2" borderId="26" xfId="0" applyFont="1" applyFill="1" applyBorder="1" applyAlignment="1">
      <alignment horizontal="left" vertical="center"/>
    </xf>
    <xf numFmtId="0" fontId="34" fillId="2" borderId="27" xfId="0" applyFont="1" applyFill="1" applyBorder="1" applyAlignment="1">
      <alignment horizontal="left" vertical="center"/>
    </xf>
    <xf numFmtId="0" fontId="34" fillId="2" borderId="28" xfId="0" applyFont="1" applyFill="1" applyBorder="1" applyAlignment="1">
      <alignment horizontal="left" vertical="center"/>
    </xf>
    <xf numFmtId="0" fontId="0" fillId="2" borderId="69" xfId="0" applyFill="1" applyBorder="1" applyAlignment="1">
      <alignment horizontal="left" wrapText="1"/>
    </xf>
    <xf numFmtId="0" fontId="0" fillId="2" borderId="3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127" xfId="0" applyFill="1" applyBorder="1" applyAlignment="1">
      <alignment horizontal="center" vertical="center"/>
    </xf>
    <xf numFmtId="0" fontId="0" fillId="2" borderId="126" xfId="0" applyFill="1" applyBorder="1" applyAlignment="1">
      <alignment horizontal="center" vertical="center"/>
    </xf>
    <xf numFmtId="0" fontId="0" fillId="2" borderId="67" xfId="0" applyFill="1" applyBorder="1" applyAlignment="1">
      <alignment horizontal="left" vertical="center" wrapText="1"/>
    </xf>
    <xf numFmtId="0" fontId="0" fillId="2" borderId="124" xfId="0" applyFill="1" applyBorder="1" applyAlignment="1">
      <alignment horizontal="left" vertical="center" wrapText="1"/>
    </xf>
    <xf numFmtId="0" fontId="34" fillId="2" borderId="26" xfId="0" applyFont="1" applyFill="1" applyBorder="1" applyAlignment="1">
      <alignment horizontal="left"/>
    </xf>
    <xf numFmtId="0" fontId="34" fillId="2" borderId="27" xfId="0" applyFont="1" applyFill="1" applyBorder="1" applyAlignment="1">
      <alignment horizontal="left"/>
    </xf>
    <xf numFmtId="0" fontId="34" fillId="2" borderId="28" xfId="0" applyFont="1" applyFill="1" applyBorder="1" applyAlignment="1">
      <alignment horizontal="left"/>
    </xf>
    <xf numFmtId="0" fontId="0" fillId="2" borderId="6" xfId="0" applyFill="1" applyBorder="1" applyAlignment="1">
      <alignment horizontal="left" vertical="center"/>
    </xf>
    <xf numFmtId="0" fontId="0" fillId="2" borderId="74" xfId="0" applyFill="1" applyBorder="1" applyAlignment="1">
      <alignment horizontal="left" vertical="center"/>
    </xf>
    <xf numFmtId="0" fontId="0" fillId="2" borderId="124" xfId="0" applyFill="1" applyBorder="1" applyAlignment="1">
      <alignment horizontal="left" vertical="center"/>
    </xf>
    <xf numFmtId="0" fontId="0" fillId="2" borderId="124" xfId="0" applyFill="1" applyBorder="1" applyAlignment="1">
      <alignment horizontal="left"/>
    </xf>
    <xf numFmtId="0" fontId="0" fillId="2" borderId="33" xfId="0" applyFill="1" applyBorder="1" applyAlignment="1">
      <alignment horizontal="left" vertical="center"/>
    </xf>
    <xf numFmtId="0" fontId="0" fillId="2" borderId="56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45" xfId="0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/>
    </xf>
    <xf numFmtId="0" fontId="4" fillId="2" borderId="27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0" fontId="0" fillId="2" borderId="8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6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21" xfId="0" applyFill="1" applyBorder="1" applyAlignment="1">
      <alignment horizontal="center" vertical="center" wrapText="1"/>
    </xf>
    <xf numFmtId="0" fontId="0" fillId="2" borderId="124" xfId="0" applyFill="1" applyBorder="1" applyAlignment="1">
      <alignment horizontal="center" vertical="center"/>
    </xf>
    <xf numFmtId="4" fontId="0" fillId="2" borderId="67" xfId="0" applyNumberFormat="1" applyFill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69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3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4" fontId="0" fillId="2" borderId="34" xfId="0" applyNumberFormat="1" applyFill="1" applyBorder="1" applyAlignment="1">
      <alignment horizontal="center" vertical="center"/>
    </xf>
    <xf numFmtId="4" fontId="0" fillId="2" borderId="3" xfId="0" applyNumberFormat="1" applyFill="1" applyBorder="1" applyAlignment="1">
      <alignment horizontal="center" vertical="center"/>
    </xf>
    <xf numFmtId="4" fontId="0" fillId="2" borderId="47" xfId="0" applyNumberFormat="1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 wrapText="1"/>
    </xf>
    <xf numFmtId="0" fontId="0" fillId="2" borderId="74" xfId="0" applyFill="1" applyBorder="1" applyAlignment="1">
      <alignment horizontal="left" vertical="center" wrapText="1"/>
    </xf>
    <xf numFmtId="0" fontId="0" fillId="2" borderId="79" xfId="0" applyFill="1" applyBorder="1" applyAlignment="1">
      <alignment horizontal="left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79" xfId="0" applyFill="1" applyBorder="1" applyAlignment="1">
      <alignment horizontal="left" vertical="center"/>
    </xf>
  </cellXfs>
  <cellStyles count="10">
    <cellStyle name="Hyperlink" xfId="9" builtinId="8"/>
    <cellStyle name="Normal" xfId="0" builtinId="0"/>
    <cellStyle name="Normal 2" xfId="2"/>
    <cellStyle name="Normal 2 2" xfId="3"/>
    <cellStyle name="Normal 2 3" xfId="5"/>
    <cellStyle name="Normal 2 4" xfId="6"/>
    <cellStyle name="Normal 3" xfId="4"/>
    <cellStyle name="Normal 4" xfId="7"/>
    <cellStyle name="Porcentagem" xfId="1" builtinId="5"/>
    <cellStyle name="Separador de milhares" xfId="8" builtinId="3"/>
  </cellStyles>
  <dxfs count="0"/>
  <tableStyles count="0" defaultTableStyle="TableStyleMedium2" defaultPivotStyle="PivotStyleLight16"/>
  <colors>
    <mruColors>
      <color rgb="FFCCFFCC"/>
      <color rgb="FFCCFFFF"/>
      <color rgb="FF0066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0"/>
  <sheetViews>
    <sheetView tabSelected="1" workbookViewId="0">
      <selection activeCell="N18" sqref="N18"/>
    </sheetView>
  </sheetViews>
  <sheetFormatPr defaultRowHeight="12.75"/>
  <cols>
    <col min="1" max="1" width="7.28515625" customWidth="1"/>
    <col min="2" max="2" width="3.140625" customWidth="1"/>
    <col min="4" max="10" width="10.7109375" customWidth="1"/>
    <col min="11" max="11" width="12.7109375" customWidth="1"/>
    <col min="12" max="15" width="10.7109375" customWidth="1"/>
    <col min="16" max="16" width="13" customWidth="1"/>
  </cols>
  <sheetData>
    <row r="1" spans="1:24" ht="15.75" customHeight="1">
      <c r="A1" s="206"/>
      <c r="B1" s="408" t="s">
        <v>344</v>
      </c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10"/>
      <c r="Q1" s="1"/>
      <c r="R1" s="1"/>
      <c r="S1" s="1"/>
      <c r="T1" s="1"/>
      <c r="U1" s="1"/>
      <c r="V1" s="1"/>
      <c r="W1" s="1"/>
      <c r="X1" s="1"/>
    </row>
    <row r="2" spans="1:24" ht="14.25" customHeight="1">
      <c r="A2" s="207"/>
      <c r="B2" s="411" t="s">
        <v>345</v>
      </c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3"/>
      <c r="Q2" s="1"/>
      <c r="R2" s="1"/>
      <c r="S2" s="1"/>
      <c r="T2" s="1"/>
      <c r="U2" s="1"/>
      <c r="V2" s="1"/>
      <c r="W2" s="1"/>
      <c r="X2" s="1"/>
    </row>
    <row r="3" spans="1:24" ht="30.75" customHeight="1">
      <c r="A3" s="207"/>
      <c r="B3" s="418" t="s">
        <v>573</v>
      </c>
      <c r="C3" s="419"/>
      <c r="D3" s="419"/>
      <c r="E3" s="419"/>
      <c r="F3" s="419"/>
      <c r="G3" s="419"/>
      <c r="H3" s="419"/>
      <c r="I3" s="202" t="s">
        <v>387</v>
      </c>
      <c r="J3" s="203" t="s">
        <v>388</v>
      </c>
      <c r="K3" s="204">
        <v>42844</v>
      </c>
      <c r="L3" s="200"/>
      <c r="M3" s="200"/>
      <c r="N3" s="200"/>
      <c r="O3" s="200"/>
      <c r="P3" s="201"/>
      <c r="Q3" s="1"/>
      <c r="R3" s="1"/>
      <c r="S3" s="1"/>
      <c r="T3" s="1"/>
      <c r="U3" s="1"/>
      <c r="V3" s="1"/>
      <c r="W3" s="1"/>
      <c r="X3" s="1"/>
    </row>
    <row r="4" spans="1:24" ht="15.75">
      <c r="A4" s="207"/>
      <c r="B4" s="420" t="s">
        <v>389</v>
      </c>
      <c r="C4" s="421"/>
      <c r="D4" s="421"/>
      <c r="E4" s="421"/>
      <c r="F4" s="421"/>
      <c r="G4" s="421"/>
      <c r="H4" s="421"/>
      <c r="I4" s="421" t="s">
        <v>390</v>
      </c>
      <c r="J4" s="421"/>
      <c r="K4" s="421"/>
      <c r="L4" s="422"/>
      <c r="M4" s="422"/>
      <c r="N4" s="422"/>
      <c r="O4" s="422"/>
      <c r="P4" s="423"/>
      <c r="Q4" s="1"/>
      <c r="R4" s="1"/>
      <c r="S4" s="1"/>
      <c r="T4" s="1"/>
      <c r="U4" s="1"/>
      <c r="V4" s="1"/>
      <c r="W4" s="1"/>
      <c r="X4" s="1"/>
    </row>
    <row r="5" spans="1:24">
      <c r="A5" s="207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9"/>
      <c r="Q5" s="1"/>
      <c r="R5" s="1"/>
      <c r="S5" s="1"/>
      <c r="T5" s="1"/>
      <c r="U5" s="1"/>
      <c r="V5" s="1"/>
      <c r="W5" s="1"/>
      <c r="X5" s="1"/>
    </row>
    <row r="6" spans="1:24" ht="15.75">
      <c r="A6" s="207"/>
      <c r="B6" s="210" t="s">
        <v>346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414" t="s">
        <v>352</v>
      </c>
      <c r="N6" s="415"/>
      <c r="O6" s="208"/>
      <c r="P6" s="209"/>
      <c r="Q6" s="1"/>
      <c r="R6" s="1"/>
      <c r="S6" s="1"/>
      <c r="T6" s="1"/>
      <c r="U6" s="1"/>
      <c r="V6" s="1"/>
      <c r="W6" s="1"/>
      <c r="X6" s="1"/>
    </row>
    <row r="7" spans="1:24" ht="15.75">
      <c r="A7" s="207" t="s">
        <v>391</v>
      </c>
      <c r="B7" s="211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416">
        <v>12345</v>
      </c>
      <c r="N7" s="417"/>
      <c r="O7" s="208"/>
      <c r="P7" s="209"/>
      <c r="Q7" s="1"/>
      <c r="R7" s="1"/>
      <c r="S7" s="1"/>
      <c r="T7" s="1"/>
      <c r="U7" s="1"/>
      <c r="V7" s="1"/>
      <c r="W7" s="1"/>
      <c r="X7" s="1"/>
    </row>
    <row r="8" spans="1:24">
      <c r="A8" s="212">
        <v>2</v>
      </c>
      <c r="B8" s="213" t="s">
        <v>332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9"/>
      <c r="Q8" s="1"/>
      <c r="R8" s="1"/>
      <c r="S8" s="1"/>
      <c r="T8" s="1"/>
      <c r="U8" s="1"/>
      <c r="V8" s="1"/>
      <c r="W8" s="1"/>
      <c r="X8" s="1"/>
    </row>
    <row r="9" spans="1:24">
      <c r="A9" s="212">
        <v>3</v>
      </c>
      <c r="B9" s="213" t="s">
        <v>335</v>
      </c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9"/>
      <c r="Q9" s="1"/>
      <c r="R9" s="1"/>
      <c r="S9" s="1"/>
      <c r="T9" s="1"/>
      <c r="U9" s="1"/>
      <c r="V9" s="1"/>
      <c r="W9" s="1"/>
      <c r="X9" s="1"/>
    </row>
    <row r="10" spans="1:24">
      <c r="A10" s="212">
        <v>4</v>
      </c>
      <c r="B10" s="213" t="s">
        <v>347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9"/>
      <c r="Q10" s="1"/>
      <c r="R10" s="1"/>
      <c r="S10" s="1"/>
      <c r="T10" s="1"/>
      <c r="U10" s="1"/>
      <c r="V10" s="1"/>
      <c r="W10" s="1"/>
      <c r="X10" s="1"/>
    </row>
    <row r="11" spans="1:24">
      <c r="A11" s="212">
        <v>5</v>
      </c>
      <c r="B11" s="213" t="s">
        <v>350</v>
      </c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9"/>
      <c r="Q11" s="1"/>
      <c r="R11" s="1"/>
      <c r="S11" s="1"/>
      <c r="T11" s="1"/>
      <c r="U11" s="1"/>
      <c r="V11" s="1"/>
      <c r="W11" s="1"/>
      <c r="X11" s="1"/>
    </row>
    <row r="12" spans="1:24">
      <c r="A12" s="212">
        <v>6</v>
      </c>
      <c r="B12" s="213" t="s">
        <v>333</v>
      </c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9"/>
      <c r="Q12" s="1"/>
      <c r="R12" s="1"/>
      <c r="S12" s="1"/>
      <c r="T12" s="1"/>
      <c r="U12" s="1"/>
      <c r="V12" s="1"/>
      <c r="W12" s="1"/>
      <c r="X12" s="1"/>
    </row>
    <row r="13" spans="1:24" ht="14.25">
      <c r="A13" s="214" t="s">
        <v>392</v>
      </c>
      <c r="B13" s="215"/>
      <c r="C13" s="208" t="s">
        <v>334</v>
      </c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9"/>
      <c r="Q13" s="1"/>
      <c r="R13" s="1"/>
      <c r="S13" s="1"/>
      <c r="T13" s="1"/>
      <c r="U13" s="1"/>
      <c r="V13" s="1"/>
      <c r="W13" s="1"/>
      <c r="X13" s="1"/>
    </row>
    <row r="14" spans="1:24" ht="14.25">
      <c r="A14" s="212" t="s">
        <v>393</v>
      </c>
      <c r="B14" s="215"/>
      <c r="C14" s="208" t="s">
        <v>336</v>
      </c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9"/>
      <c r="Q14" s="1"/>
      <c r="R14" s="1"/>
      <c r="S14" s="1"/>
      <c r="T14" s="1"/>
      <c r="U14" s="1"/>
      <c r="V14" s="1"/>
      <c r="W14" s="1"/>
      <c r="X14" s="1"/>
    </row>
    <row r="15" spans="1:24" ht="14.25">
      <c r="A15" s="216"/>
      <c r="B15" s="217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9"/>
      <c r="Q15" s="1"/>
      <c r="R15" s="1"/>
      <c r="S15" s="1"/>
      <c r="T15" s="1"/>
      <c r="U15" s="1"/>
      <c r="V15" s="1"/>
      <c r="W15" s="1"/>
      <c r="X15" s="1"/>
    </row>
    <row r="16" spans="1:24">
      <c r="A16" s="212">
        <v>7</v>
      </c>
      <c r="B16" s="218" t="s">
        <v>337</v>
      </c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9"/>
      <c r="Q16" s="1"/>
      <c r="R16" s="1"/>
      <c r="S16" s="1"/>
      <c r="T16" s="1"/>
      <c r="U16" s="1"/>
      <c r="V16" s="1"/>
      <c r="W16" s="1"/>
      <c r="X16" s="1"/>
    </row>
    <row r="17" spans="1:24" ht="14.25">
      <c r="A17" s="212" t="s">
        <v>394</v>
      </c>
      <c r="B17" s="219"/>
      <c r="C17" s="208" t="s">
        <v>338</v>
      </c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9"/>
      <c r="T17" s="1"/>
      <c r="U17" s="1"/>
      <c r="V17" s="1"/>
      <c r="W17" s="1"/>
      <c r="X17" s="1"/>
    </row>
    <row r="18" spans="1:24" ht="14.25">
      <c r="A18" s="212" t="s">
        <v>395</v>
      </c>
      <c r="B18" s="219"/>
      <c r="C18" s="208" t="s">
        <v>371</v>
      </c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9"/>
      <c r="Q18" s="1"/>
      <c r="R18" s="1"/>
      <c r="S18" s="1"/>
      <c r="T18" s="1"/>
      <c r="U18" s="1"/>
      <c r="V18" s="1"/>
      <c r="W18" s="1"/>
      <c r="X18" s="1"/>
    </row>
    <row r="19" spans="1:24" ht="14.25">
      <c r="A19" s="212" t="s">
        <v>396</v>
      </c>
      <c r="B19" s="219"/>
      <c r="C19" s="208" t="s">
        <v>384</v>
      </c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9"/>
      <c r="Q19" s="1"/>
      <c r="R19" s="1"/>
      <c r="S19" s="1"/>
      <c r="T19" s="1"/>
      <c r="U19" s="1"/>
      <c r="V19" s="1"/>
      <c r="W19" s="1"/>
      <c r="X19" s="1"/>
    </row>
    <row r="20" spans="1:24" ht="14.25">
      <c r="A20" s="212" t="s">
        <v>397</v>
      </c>
      <c r="B20" s="219"/>
      <c r="C20" s="208" t="s">
        <v>372</v>
      </c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9"/>
      <c r="Q20" s="1"/>
      <c r="R20" s="1"/>
      <c r="S20" s="1"/>
      <c r="T20" s="1"/>
      <c r="U20" s="1"/>
      <c r="V20" s="1"/>
      <c r="W20" s="1"/>
      <c r="X20" s="1"/>
    </row>
    <row r="21" spans="1:24" ht="14.25">
      <c r="A21" s="216"/>
      <c r="B21" s="21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9"/>
      <c r="Q21" s="1"/>
      <c r="R21" s="1"/>
      <c r="S21" s="1"/>
      <c r="T21" s="1"/>
      <c r="U21" s="1"/>
      <c r="V21" s="1"/>
      <c r="W21" s="1"/>
      <c r="X21" s="1"/>
    </row>
    <row r="22" spans="1:24">
      <c r="A22" s="212">
        <v>8</v>
      </c>
      <c r="B22" s="218" t="s">
        <v>339</v>
      </c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9"/>
      <c r="Q22" s="1"/>
      <c r="R22" s="1"/>
      <c r="S22" s="1"/>
      <c r="T22" s="1"/>
      <c r="U22" s="1"/>
      <c r="V22" s="1"/>
      <c r="W22" s="1"/>
      <c r="X22" s="1"/>
    </row>
    <row r="23" spans="1:24" ht="14.25">
      <c r="A23" s="212" t="s">
        <v>398</v>
      </c>
      <c r="B23" s="220"/>
      <c r="C23" s="208" t="s">
        <v>341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/>
      <c r="Q23" s="1"/>
      <c r="R23" s="1"/>
      <c r="S23" s="1"/>
      <c r="T23" s="1"/>
      <c r="U23" s="1"/>
      <c r="V23" s="1"/>
      <c r="W23" s="1"/>
      <c r="X23" s="1"/>
    </row>
    <row r="24" spans="1:24" ht="14.25">
      <c r="A24" s="212" t="s">
        <v>399</v>
      </c>
      <c r="B24" s="220"/>
      <c r="C24" s="208" t="s">
        <v>342</v>
      </c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  <c r="Q24" s="1"/>
      <c r="R24" s="1"/>
      <c r="S24" s="1"/>
      <c r="T24" s="1"/>
      <c r="U24" s="1"/>
      <c r="V24" s="1"/>
      <c r="W24" s="1"/>
      <c r="X24" s="1"/>
    </row>
    <row r="25" spans="1:24" ht="14.25">
      <c r="A25" s="212" t="s">
        <v>400</v>
      </c>
      <c r="B25" s="220"/>
      <c r="C25" s="208" t="s">
        <v>343</v>
      </c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9"/>
      <c r="Q25" s="1"/>
      <c r="R25" s="1"/>
      <c r="S25" s="1"/>
      <c r="T25" s="1"/>
      <c r="U25" s="1"/>
      <c r="V25" s="1"/>
      <c r="W25" s="1"/>
      <c r="X25" s="1"/>
    </row>
    <row r="26" spans="1:24">
      <c r="A26" s="212" t="s">
        <v>401</v>
      </c>
      <c r="B26" s="208"/>
      <c r="C26" s="208" t="s">
        <v>385</v>
      </c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9"/>
      <c r="Q26" s="1"/>
      <c r="R26" s="1"/>
      <c r="S26" s="1"/>
      <c r="T26" s="1"/>
      <c r="U26" s="1"/>
      <c r="V26" s="1"/>
      <c r="W26" s="1"/>
      <c r="X26" s="1"/>
    </row>
    <row r="27" spans="1:24">
      <c r="A27" s="221" t="s">
        <v>402</v>
      </c>
      <c r="B27" s="222"/>
      <c r="C27" s="222" t="s">
        <v>386</v>
      </c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3"/>
      <c r="Q27" s="1"/>
      <c r="R27" s="1"/>
      <c r="S27" s="1"/>
      <c r="T27" s="1"/>
      <c r="U27" s="1"/>
      <c r="V27" s="1"/>
      <c r="W27" s="1"/>
      <c r="X27" s="1"/>
    </row>
    <row r="28" spans="1:2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>
      <c r="C29" s="151"/>
      <c r="O29" s="1"/>
      <c r="P29" s="1"/>
    </row>
    <row r="30" spans="1:24">
      <c r="D30" s="151"/>
      <c r="O30" s="1"/>
    </row>
  </sheetData>
  <sheetProtection password="CA9C" sheet="1" objects="1" scenarios="1"/>
  <mergeCells count="8">
    <mergeCell ref="B1:P1"/>
    <mergeCell ref="B2:P2"/>
    <mergeCell ref="M6:N6"/>
    <mergeCell ref="M7:N7"/>
    <mergeCell ref="B3:H3"/>
    <mergeCell ref="B4:H4"/>
    <mergeCell ref="I4:K4"/>
    <mergeCell ref="L4:P4"/>
  </mergeCells>
  <hyperlinks>
    <hyperlink ref="A8" location="'2 Fórmulas Básicas'!A1" display="'2 Fórmulas Básicas'!A1"/>
    <hyperlink ref="A9" location="'3 Dados Financeiros-Contábeis'!A1" display="'3 Dados Financeiros-Contábeis'!A1"/>
    <hyperlink ref="A10" location="'4 Dados-Complementares'!A1" display="'4 Dados-Complementares'!A1"/>
    <hyperlink ref="A11" location="'5 Dados Cadastrais-USUÁRIOS'!A1" display="'5 Dados Cadastrais-USUÁRIOS'!A1"/>
    <hyperlink ref="A12" location="'6 Calc_Custo por Serviço Fim'!A1" display="'6 Calc_Custo por Serviço Fim'!A1"/>
    <hyperlink ref="A14" location="'6 Calc_Custo por Serviço Fim'!A25:A52" display="6.2"/>
    <hyperlink ref="A13" location="'6 Calc_Custo por Serviço Fim'!A2:A23" display="6.1"/>
    <hyperlink ref="A16" location="'7 Calc_VBRs_Taxas-Preços Publ'!A1" display="'7 Calc_VBRs_Taxas-Preços Publ'!A1"/>
    <hyperlink ref="A17" location="'7 Calc_VBRs_Taxas-Preços Publ'!B3:B7" display="7.1"/>
    <hyperlink ref="A18" location="'7 Calc_VBRs_Taxas-Preços Publ'!B9:B13" display="7.2"/>
    <hyperlink ref="A19" location="'7 Calc_VBRs_Taxas-Preços Publ'!B16:B19" display="7.3"/>
    <hyperlink ref="A20" location="'7 Calc_VBRs_Taxas-Preços Publ'!B21:B24" display="7.4"/>
    <hyperlink ref="A22" location="'8 Tabelas-Taxas_PreçosUnitários'!A1" display="'8 Tabelas-Taxas_PreçosUnitários'!A1"/>
    <hyperlink ref="A23" location="'8 Tabelas-Taxas_PreçosUnitários'!A2:A18" display="8.1"/>
    <hyperlink ref="A24" location="'8 Tabelas-Taxas_PreçosUnitários'!M2:Y18" display="8.2"/>
    <hyperlink ref="A25" location="'8 Tabelas-Taxas_PreçosUnitários'!B22:B25" display="8.3"/>
    <hyperlink ref="A26" location="'8 Tabelas-Taxas_PreçosUnitários'!B26:B30" display="8.4"/>
    <hyperlink ref="A27" location="'8 Tabelas-Taxas_PreçosUnitários'!B34:B37" display="8.5"/>
  </hyperlinks>
  <pageMargins left="0.51181102362204722" right="0.51181102362204722" top="0.78740157480314965" bottom="0.78740157480314965" header="0.31496062992125984" footer="0.31496062992125984"/>
  <pageSetup paperSize="9" scale="85" orientation="landscape" r:id="rId1"/>
  <headerFooter>
    <oddFooter>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14999847407452621"/>
    <pageSetUpPr fitToPage="1"/>
  </sheetPr>
  <dimension ref="B1:E104"/>
  <sheetViews>
    <sheetView workbookViewId="0">
      <selection activeCell="D31" sqref="D31"/>
    </sheetView>
  </sheetViews>
  <sheetFormatPr defaultRowHeight="12.75"/>
  <cols>
    <col min="1" max="1" width="6.85546875" customWidth="1"/>
    <col min="2" max="2" width="9.85546875" customWidth="1"/>
    <col min="3" max="3" width="75.140625" customWidth="1"/>
    <col min="4" max="4" width="67.85546875" customWidth="1"/>
  </cols>
  <sheetData>
    <row r="1" spans="2:4" ht="15.75">
      <c r="C1" s="270" t="s">
        <v>256</v>
      </c>
      <c r="D1" s="140" t="s">
        <v>591</v>
      </c>
    </row>
    <row r="2" spans="2:4" ht="15.75">
      <c r="B2" s="140" t="s">
        <v>403</v>
      </c>
    </row>
    <row r="3" spans="2:4" ht="15">
      <c r="B3" s="141" t="s">
        <v>257</v>
      </c>
      <c r="C3" s="141" t="s">
        <v>258</v>
      </c>
      <c r="D3" s="141" t="s">
        <v>259</v>
      </c>
    </row>
    <row r="4" spans="2:4" ht="18.75" customHeight="1">
      <c r="B4" s="224">
        <v>1</v>
      </c>
      <c r="C4" s="225" t="s">
        <v>404</v>
      </c>
      <c r="D4" s="225" t="s">
        <v>405</v>
      </c>
    </row>
    <row r="5" spans="2:4" ht="18.75" customHeight="1">
      <c r="B5" s="272" t="s">
        <v>406</v>
      </c>
      <c r="C5" s="273" t="s">
        <v>407</v>
      </c>
      <c r="D5" s="273" t="s">
        <v>281</v>
      </c>
    </row>
    <row r="6" spans="2:4" ht="18.75" customHeight="1">
      <c r="B6" s="228" t="s">
        <v>408</v>
      </c>
      <c r="C6" s="229" t="s">
        <v>409</v>
      </c>
      <c r="D6" s="229" t="s">
        <v>410</v>
      </c>
    </row>
    <row r="7" spans="2:4" ht="18.75" customHeight="1">
      <c r="B7" s="230">
        <v>2</v>
      </c>
      <c r="C7" s="231" t="s">
        <v>260</v>
      </c>
      <c r="D7" s="231" t="s">
        <v>282</v>
      </c>
    </row>
    <row r="8" spans="2:4" ht="15" customHeight="1">
      <c r="B8" s="230" t="s">
        <v>411</v>
      </c>
      <c r="C8" s="231" t="s">
        <v>412</v>
      </c>
      <c r="D8" s="231" t="s">
        <v>413</v>
      </c>
    </row>
    <row r="9" spans="2:4" ht="15.75">
      <c r="B9" s="226">
        <v>3</v>
      </c>
      <c r="C9" s="144" t="s">
        <v>261</v>
      </c>
      <c r="D9" s="144" t="s">
        <v>262</v>
      </c>
    </row>
    <row r="10" spans="2:4" ht="15.75">
      <c r="B10" s="230">
        <v>4</v>
      </c>
      <c r="C10" s="231" t="s">
        <v>289</v>
      </c>
      <c r="D10" s="231" t="s">
        <v>263</v>
      </c>
    </row>
    <row r="11" spans="2:4" ht="15.75">
      <c r="B11" s="142">
        <v>5</v>
      </c>
      <c r="C11" s="143" t="s">
        <v>414</v>
      </c>
      <c r="D11" s="143" t="s">
        <v>415</v>
      </c>
    </row>
    <row r="12" spans="2:4" ht="15.75">
      <c r="B12" s="142">
        <v>6</v>
      </c>
      <c r="C12" s="143" t="s">
        <v>416</v>
      </c>
      <c r="D12" s="143" t="s">
        <v>417</v>
      </c>
    </row>
    <row r="13" spans="2:4" ht="15.75">
      <c r="B13" s="142">
        <v>7</v>
      </c>
      <c r="C13" s="143" t="s">
        <v>418</v>
      </c>
      <c r="D13" s="143" t="s">
        <v>419</v>
      </c>
    </row>
    <row r="14" spans="2:4" ht="21" customHeight="1">
      <c r="B14" s="230">
        <v>8</v>
      </c>
      <c r="C14" s="231" t="s">
        <v>283</v>
      </c>
      <c r="D14" s="231" t="s">
        <v>264</v>
      </c>
    </row>
    <row r="15" spans="2:4" ht="15.75">
      <c r="B15" s="142">
        <v>9</v>
      </c>
      <c r="C15" s="143" t="s">
        <v>420</v>
      </c>
      <c r="D15" s="143" t="s">
        <v>421</v>
      </c>
    </row>
    <row r="16" spans="2:4" ht="25.5">
      <c r="B16" s="142">
        <v>10</v>
      </c>
      <c r="C16" s="143" t="s">
        <v>422</v>
      </c>
      <c r="D16" s="143" t="s">
        <v>423</v>
      </c>
    </row>
    <row r="17" spans="2:4" ht="25.5">
      <c r="B17" s="226" t="s">
        <v>424</v>
      </c>
      <c r="C17" s="144" t="s">
        <v>284</v>
      </c>
      <c r="D17" s="144" t="s">
        <v>294</v>
      </c>
    </row>
    <row r="18" spans="2:4" ht="21.75" customHeight="1">
      <c r="B18" s="230" t="s">
        <v>425</v>
      </c>
      <c r="C18" s="231" t="s">
        <v>426</v>
      </c>
      <c r="D18" s="231" t="s">
        <v>427</v>
      </c>
    </row>
    <row r="19" spans="2:4">
      <c r="B19" s="230">
        <v>11</v>
      </c>
      <c r="C19" s="231" t="s">
        <v>265</v>
      </c>
      <c r="D19" s="231" t="s">
        <v>266</v>
      </c>
    </row>
    <row r="20" spans="2:4">
      <c r="B20" s="230" t="s">
        <v>428</v>
      </c>
      <c r="C20" s="231" t="s">
        <v>285</v>
      </c>
      <c r="D20" s="231" t="s">
        <v>286</v>
      </c>
    </row>
    <row r="21" spans="2:4" ht="15.75">
      <c r="B21" s="142">
        <v>12</v>
      </c>
      <c r="C21" s="143" t="s">
        <v>429</v>
      </c>
      <c r="D21" s="143" t="s">
        <v>430</v>
      </c>
    </row>
    <row r="22" spans="2:4" ht="25.5">
      <c r="B22" s="226" t="s">
        <v>431</v>
      </c>
      <c r="C22" s="144" t="s">
        <v>287</v>
      </c>
      <c r="D22" s="144" t="s">
        <v>295</v>
      </c>
    </row>
    <row r="23" spans="2:4" ht="15.75">
      <c r="B23" s="230" t="s">
        <v>432</v>
      </c>
      <c r="C23" s="231" t="s">
        <v>433</v>
      </c>
      <c r="D23" s="231" t="s">
        <v>434</v>
      </c>
    </row>
    <row r="24" spans="2:4">
      <c r="B24" s="230">
        <v>13</v>
      </c>
      <c r="C24" s="231" t="s">
        <v>267</v>
      </c>
      <c r="D24" s="231" t="s">
        <v>268</v>
      </c>
    </row>
    <row r="25" spans="2:4">
      <c r="B25" s="230">
        <v>14</v>
      </c>
      <c r="C25" s="231" t="s">
        <v>269</v>
      </c>
      <c r="D25" s="231" t="s">
        <v>290</v>
      </c>
    </row>
    <row r="26" spans="2:4" ht="15.75">
      <c r="B26" s="230">
        <v>15</v>
      </c>
      <c r="C26" s="232" t="s">
        <v>288</v>
      </c>
      <c r="D26" s="231" t="s">
        <v>291</v>
      </c>
    </row>
    <row r="27" spans="2:4" ht="25.5">
      <c r="B27" s="142">
        <v>16</v>
      </c>
      <c r="C27" s="143" t="s">
        <v>435</v>
      </c>
      <c r="D27" s="143" t="s">
        <v>436</v>
      </c>
    </row>
    <row r="28" spans="2:4" ht="25.5">
      <c r="B28" s="226" t="s">
        <v>437</v>
      </c>
      <c r="C28" s="144" t="s">
        <v>293</v>
      </c>
      <c r="D28" s="144" t="s">
        <v>292</v>
      </c>
    </row>
    <row r="29" spans="2:4" ht="25.5">
      <c r="B29" s="230" t="s">
        <v>438</v>
      </c>
      <c r="C29" s="231" t="s">
        <v>439</v>
      </c>
      <c r="D29" s="231" t="s">
        <v>440</v>
      </c>
    </row>
    <row r="30" spans="2:4" ht="25.5">
      <c r="B30" s="226">
        <v>17</v>
      </c>
      <c r="C30" s="144" t="s">
        <v>441</v>
      </c>
      <c r="D30" s="143" t="s">
        <v>442</v>
      </c>
    </row>
    <row r="31" spans="2:4" ht="25.5">
      <c r="B31" s="226" t="s">
        <v>443</v>
      </c>
      <c r="C31" s="144" t="s">
        <v>296</v>
      </c>
      <c r="D31" s="144" t="s">
        <v>297</v>
      </c>
    </row>
    <row r="32" spans="2:4" ht="25.5">
      <c r="B32" s="230" t="s">
        <v>444</v>
      </c>
      <c r="C32" s="231" t="s">
        <v>445</v>
      </c>
      <c r="D32" s="231" t="s">
        <v>446</v>
      </c>
    </row>
    <row r="33" spans="2:4" ht="15.75">
      <c r="B33" s="230">
        <v>18</v>
      </c>
      <c r="C33" s="231" t="s">
        <v>298</v>
      </c>
      <c r="D33" s="231" t="s">
        <v>270</v>
      </c>
    </row>
    <row r="34" spans="2:4" ht="15.75">
      <c r="B34" s="230">
        <v>19</v>
      </c>
      <c r="C34" s="231" t="s">
        <v>299</v>
      </c>
      <c r="D34" s="231" t="s">
        <v>271</v>
      </c>
    </row>
    <row r="35" spans="2:4" ht="15.75">
      <c r="B35" s="230" t="s">
        <v>447</v>
      </c>
      <c r="C35" s="231" t="s">
        <v>300</v>
      </c>
      <c r="D35" s="231" t="s">
        <v>272</v>
      </c>
    </row>
    <row r="36" spans="2:4" ht="15.75">
      <c r="B36" s="142">
        <v>20</v>
      </c>
      <c r="C36" s="143" t="s">
        <v>448</v>
      </c>
      <c r="D36" s="143" t="s">
        <v>449</v>
      </c>
    </row>
    <row r="37" spans="2:4" ht="15.75">
      <c r="B37" s="142">
        <v>21</v>
      </c>
      <c r="C37" s="143" t="s">
        <v>450</v>
      </c>
      <c r="D37" s="143" t="s">
        <v>451</v>
      </c>
    </row>
    <row r="38" spans="2:4" ht="15.75">
      <c r="B38" s="142">
        <v>22</v>
      </c>
      <c r="C38" s="143" t="s">
        <v>452</v>
      </c>
      <c r="D38" s="143" t="s">
        <v>453</v>
      </c>
    </row>
    <row r="39" spans="2:4" ht="15.75">
      <c r="B39" s="142">
        <v>23</v>
      </c>
      <c r="C39" s="143" t="s">
        <v>454</v>
      </c>
      <c r="D39" s="143" t="s">
        <v>455</v>
      </c>
    </row>
    <row r="40" spans="2:4" ht="15.75">
      <c r="B40" s="142">
        <v>24</v>
      </c>
      <c r="C40" s="143" t="s">
        <v>456</v>
      </c>
      <c r="D40" s="143" t="s">
        <v>457</v>
      </c>
    </row>
    <row r="41" spans="2:4" ht="15.75">
      <c r="B41" s="142" t="s">
        <v>458</v>
      </c>
      <c r="C41" s="143" t="s">
        <v>459</v>
      </c>
      <c r="D41" s="143" t="s">
        <v>460</v>
      </c>
    </row>
    <row r="42" spans="2:4" ht="25.5">
      <c r="B42" s="142">
        <v>25</v>
      </c>
      <c r="C42" s="143" t="s">
        <v>461</v>
      </c>
      <c r="D42" s="143" t="s">
        <v>462</v>
      </c>
    </row>
    <row r="43" spans="2:4" ht="25.5">
      <c r="B43" s="142">
        <v>26</v>
      </c>
      <c r="C43" s="227" t="s">
        <v>463</v>
      </c>
      <c r="D43" s="143" t="s">
        <v>464</v>
      </c>
    </row>
    <row r="44" spans="2:4" ht="25.5">
      <c r="B44" s="142">
        <v>27</v>
      </c>
      <c r="C44" s="227" t="s">
        <v>465</v>
      </c>
      <c r="D44" s="143" t="s">
        <v>466</v>
      </c>
    </row>
    <row r="45" spans="2:4" ht="25.5">
      <c r="B45" s="142">
        <v>28</v>
      </c>
      <c r="C45" s="227" t="s">
        <v>467</v>
      </c>
      <c r="D45" s="143" t="s">
        <v>468</v>
      </c>
    </row>
    <row r="46" spans="2:4" ht="28.5">
      <c r="B46" s="142">
        <v>29</v>
      </c>
      <c r="C46" s="143" t="s">
        <v>469</v>
      </c>
      <c r="D46" s="143" t="s">
        <v>470</v>
      </c>
    </row>
    <row r="47" spans="2:4" ht="15.75">
      <c r="B47" s="142">
        <v>30</v>
      </c>
      <c r="C47" s="143" t="s">
        <v>471</v>
      </c>
      <c r="D47" s="143" t="s">
        <v>472</v>
      </c>
    </row>
    <row r="48" spans="2:4" ht="28.5">
      <c r="B48" s="142" t="s">
        <v>473</v>
      </c>
      <c r="C48" s="143" t="s">
        <v>474</v>
      </c>
      <c r="D48" s="143" t="s">
        <v>475</v>
      </c>
    </row>
    <row r="49" spans="2:4" ht="15.75">
      <c r="B49" s="142">
        <v>31</v>
      </c>
      <c r="C49" s="143" t="s">
        <v>476</v>
      </c>
      <c r="D49" s="143" t="s">
        <v>477</v>
      </c>
    </row>
    <row r="50" spans="2:4" ht="15.75">
      <c r="B50" s="142">
        <v>32</v>
      </c>
      <c r="C50" s="143" t="s">
        <v>478</v>
      </c>
      <c r="D50" s="143" t="s">
        <v>479</v>
      </c>
    </row>
    <row r="51" spans="2:4" ht="28.5">
      <c r="B51" s="142">
        <v>33</v>
      </c>
      <c r="C51" s="143" t="s">
        <v>480</v>
      </c>
      <c r="D51" s="143" t="s">
        <v>481</v>
      </c>
    </row>
    <row r="52" spans="2:4" ht="15.75">
      <c r="B52" s="142">
        <v>34</v>
      </c>
      <c r="C52" s="143" t="s">
        <v>482</v>
      </c>
      <c r="D52" s="143" t="s">
        <v>483</v>
      </c>
    </row>
    <row r="53" spans="2:4" ht="15.75">
      <c r="B53" s="142">
        <v>35</v>
      </c>
      <c r="C53" s="143" t="s">
        <v>484</v>
      </c>
      <c r="D53" s="143" t="s">
        <v>485</v>
      </c>
    </row>
    <row r="54" spans="2:4" ht="15.75">
      <c r="B54" s="142" t="s">
        <v>486</v>
      </c>
      <c r="C54" s="143" t="s">
        <v>487</v>
      </c>
      <c r="D54" s="143" t="s">
        <v>488</v>
      </c>
    </row>
    <row r="55" spans="2:4" ht="15.75">
      <c r="B55" s="230">
        <v>36</v>
      </c>
      <c r="C55" s="231" t="s">
        <v>302</v>
      </c>
      <c r="D55" s="231" t="s">
        <v>301</v>
      </c>
    </row>
    <row r="56" spans="2:4" ht="28.5">
      <c r="B56" s="142">
        <v>37</v>
      </c>
      <c r="C56" s="143" t="s">
        <v>489</v>
      </c>
      <c r="D56" s="143" t="s">
        <v>490</v>
      </c>
    </row>
    <row r="57" spans="2:4" ht="28.5">
      <c r="B57" s="226" t="s">
        <v>491</v>
      </c>
      <c r="C57" s="144" t="s">
        <v>492</v>
      </c>
      <c r="D57" s="144" t="s">
        <v>303</v>
      </c>
    </row>
    <row r="58" spans="2:4" ht="28.5">
      <c r="B58" s="230" t="s">
        <v>493</v>
      </c>
      <c r="C58" s="231" t="s">
        <v>494</v>
      </c>
      <c r="D58" s="231" t="s">
        <v>495</v>
      </c>
    </row>
    <row r="59" spans="2:4" ht="28.5">
      <c r="B59" s="142">
        <v>38</v>
      </c>
      <c r="C59" s="143" t="s">
        <v>496</v>
      </c>
      <c r="D59" s="143" t="s">
        <v>497</v>
      </c>
    </row>
    <row r="60" spans="2:4" ht="28.5">
      <c r="B60" s="142" t="s">
        <v>498</v>
      </c>
      <c r="C60" s="143" t="s">
        <v>499</v>
      </c>
      <c r="D60" s="143" t="s">
        <v>304</v>
      </c>
    </row>
    <row r="61" spans="2:4" ht="28.5">
      <c r="B61" s="230" t="s">
        <v>500</v>
      </c>
      <c r="C61" s="231" t="s">
        <v>501</v>
      </c>
      <c r="D61" s="231" t="s">
        <v>502</v>
      </c>
    </row>
    <row r="62" spans="2:4" ht="28.5">
      <c r="B62" s="230">
        <v>39</v>
      </c>
      <c r="C62" s="231" t="s">
        <v>354</v>
      </c>
      <c r="D62" s="231" t="s">
        <v>273</v>
      </c>
    </row>
    <row r="63" spans="2:4" ht="15.75">
      <c r="B63" s="230">
        <v>40</v>
      </c>
      <c r="C63" s="231" t="s">
        <v>355</v>
      </c>
      <c r="D63" s="231" t="s">
        <v>274</v>
      </c>
    </row>
    <row r="64" spans="2:4" ht="15.75">
      <c r="B64" s="230" t="s">
        <v>503</v>
      </c>
      <c r="C64" s="231" t="s">
        <v>566</v>
      </c>
      <c r="D64" s="231" t="s">
        <v>275</v>
      </c>
    </row>
    <row r="65" spans="2:4" ht="15.75">
      <c r="B65" s="142">
        <v>41</v>
      </c>
      <c r="C65" s="143" t="s">
        <v>504</v>
      </c>
      <c r="D65" s="143" t="s">
        <v>505</v>
      </c>
    </row>
    <row r="66" spans="2:4" ht="28.5">
      <c r="B66" s="142">
        <v>42</v>
      </c>
      <c r="C66" s="143" t="s">
        <v>506</v>
      </c>
      <c r="D66" s="143" t="s">
        <v>507</v>
      </c>
    </row>
    <row r="67" spans="2:4" ht="28.5">
      <c r="B67" s="142">
        <v>43</v>
      </c>
      <c r="C67" s="143" t="s">
        <v>508</v>
      </c>
      <c r="D67" s="143" t="s">
        <v>509</v>
      </c>
    </row>
    <row r="68" spans="2:4" ht="18.75">
      <c r="B68" s="142">
        <v>44</v>
      </c>
      <c r="C68" s="143" t="s">
        <v>510</v>
      </c>
      <c r="D68" s="143" t="s">
        <v>511</v>
      </c>
    </row>
    <row r="69" spans="2:4" ht="15.75">
      <c r="B69" s="142">
        <v>45</v>
      </c>
      <c r="C69" s="143" t="s">
        <v>512</v>
      </c>
      <c r="D69" s="143" t="s">
        <v>513</v>
      </c>
    </row>
    <row r="70" spans="2:4" ht="15.75">
      <c r="B70" s="230" t="s">
        <v>514</v>
      </c>
      <c r="C70" s="260" t="s">
        <v>515</v>
      </c>
      <c r="D70" s="261" t="s">
        <v>516</v>
      </c>
    </row>
    <row r="71" spans="2:4" ht="15.75">
      <c r="B71" s="226">
        <v>46</v>
      </c>
      <c r="C71" s="274" t="s">
        <v>305</v>
      </c>
      <c r="D71" s="275" t="s">
        <v>306</v>
      </c>
    </row>
    <row r="72" spans="2:4" ht="15.75">
      <c r="B72" s="142">
        <v>47</v>
      </c>
      <c r="C72" s="150" t="s">
        <v>517</v>
      </c>
      <c r="D72" s="145" t="s">
        <v>518</v>
      </c>
    </row>
    <row r="73" spans="2:4" ht="27">
      <c r="B73" s="226" t="s">
        <v>519</v>
      </c>
      <c r="C73" s="276" t="s">
        <v>307</v>
      </c>
      <c r="D73" s="277" t="s">
        <v>308</v>
      </c>
    </row>
    <row r="74" spans="2:4" ht="27">
      <c r="B74" s="142">
        <v>48</v>
      </c>
      <c r="C74" s="153" t="s">
        <v>520</v>
      </c>
      <c r="D74" s="146" t="s">
        <v>521</v>
      </c>
    </row>
    <row r="75" spans="2:4" ht="27">
      <c r="B75" s="226" t="s">
        <v>522</v>
      </c>
      <c r="C75" s="276" t="s">
        <v>309</v>
      </c>
      <c r="D75" s="277" t="s">
        <v>310</v>
      </c>
    </row>
    <row r="76" spans="2:4" ht="15.75">
      <c r="B76" s="226">
        <v>49</v>
      </c>
      <c r="C76" s="278" t="s">
        <v>311</v>
      </c>
      <c r="D76" s="279" t="s">
        <v>312</v>
      </c>
    </row>
    <row r="77" spans="2:4" ht="15.75">
      <c r="B77" s="226">
        <v>50</v>
      </c>
      <c r="C77" s="278" t="s">
        <v>313</v>
      </c>
      <c r="D77" s="275" t="s">
        <v>314</v>
      </c>
    </row>
    <row r="78" spans="2:4" ht="15.75">
      <c r="B78" s="226">
        <v>51</v>
      </c>
      <c r="C78" s="276" t="s">
        <v>315</v>
      </c>
      <c r="D78" s="275" t="s">
        <v>316</v>
      </c>
    </row>
    <row r="79" spans="2:4" ht="15.75">
      <c r="B79" s="226" t="s">
        <v>523</v>
      </c>
      <c r="C79" s="278" t="s">
        <v>317</v>
      </c>
      <c r="D79" s="275" t="s">
        <v>318</v>
      </c>
    </row>
    <row r="80" spans="2:4" ht="28.5">
      <c r="B80" s="230">
        <v>52</v>
      </c>
      <c r="C80" s="231" t="s">
        <v>321</v>
      </c>
      <c r="D80" s="262" t="s">
        <v>319</v>
      </c>
    </row>
    <row r="81" spans="2:5" ht="28.5" hidden="1">
      <c r="B81" s="230" t="s">
        <v>524</v>
      </c>
      <c r="C81" s="231" t="s">
        <v>322</v>
      </c>
      <c r="D81" s="262" t="s">
        <v>320</v>
      </c>
    </row>
    <row r="82" spans="2:5" ht="15.75">
      <c r="B82" s="230">
        <v>53</v>
      </c>
      <c r="C82" s="263" t="s">
        <v>323</v>
      </c>
      <c r="D82" s="260" t="s">
        <v>324</v>
      </c>
    </row>
    <row r="83" spans="2:5" ht="28.5">
      <c r="B83" s="230">
        <v>54</v>
      </c>
      <c r="C83" s="264" t="s">
        <v>326</v>
      </c>
      <c r="D83" s="265" t="s">
        <v>325</v>
      </c>
    </row>
    <row r="84" spans="2:5" ht="28.5">
      <c r="B84" s="230">
        <v>55</v>
      </c>
      <c r="C84" s="266" t="s">
        <v>327</v>
      </c>
      <c r="D84" s="231" t="s">
        <v>276</v>
      </c>
    </row>
    <row r="85" spans="2:5" ht="28.5">
      <c r="B85" s="142">
        <v>56</v>
      </c>
      <c r="C85" s="149" t="s">
        <v>525</v>
      </c>
      <c r="D85" s="148" t="s">
        <v>526</v>
      </c>
    </row>
    <row r="86" spans="2:5" ht="28.5">
      <c r="B86" s="142">
        <v>57</v>
      </c>
      <c r="C86" s="149" t="s">
        <v>527</v>
      </c>
      <c r="D86" s="143" t="s">
        <v>528</v>
      </c>
    </row>
    <row r="87" spans="2:5" ht="28.5">
      <c r="B87" s="142">
        <v>58</v>
      </c>
      <c r="C87" s="149" t="s">
        <v>529</v>
      </c>
      <c r="D87" s="143" t="s">
        <v>530</v>
      </c>
    </row>
    <row r="88" spans="2:5" ht="28.5">
      <c r="B88" s="142" t="s">
        <v>531</v>
      </c>
      <c r="C88" s="149" t="s">
        <v>532</v>
      </c>
      <c r="D88" s="148" t="s">
        <v>533</v>
      </c>
      <c r="E88" s="147"/>
    </row>
    <row r="89" spans="2:5" ht="29.25">
      <c r="B89" s="230">
        <v>59</v>
      </c>
      <c r="C89" s="264" t="s">
        <v>328</v>
      </c>
      <c r="D89" s="265" t="s">
        <v>329</v>
      </c>
      <c r="E89" s="147"/>
    </row>
    <row r="90" spans="2:5" ht="28.5">
      <c r="B90" s="230">
        <v>60</v>
      </c>
      <c r="C90" s="266" t="s">
        <v>534</v>
      </c>
      <c r="D90" s="265" t="s">
        <v>535</v>
      </c>
    </row>
    <row r="91" spans="2:5" ht="28.5">
      <c r="B91" s="230">
        <v>61</v>
      </c>
      <c r="C91" s="264" t="s">
        <v>331</v>
      </c>
      <c r="D91" s="265" t="s">
        <v>330</v>
      </c>
    </row>
    <row r="92" spans="2:5" ht="28.5">
      <c r="B92" s="142">
        <v>62</v>
      </c>
      <c r="C92" s="143" t="s">
        <v>536</v>
      </c>
      <c r="D92" s="143" t="s">
        <v>537</v>
      </c>
    </row>
    <row r="93" spans="2:5" ht="28.5">
      <c r="B93" s="142">
        <v>63</v>
      </c>
      <c r="C93" s="143" t="s">
        <v>538</v>
      </c>
      <c r="D93" s="143" t="s">
        <v>539</v>
      </c>
    </row>
    <row r="94" spans="2:5" ht="28.5">
      <c r="B94" s="230">
        <v>64</v>
      </c>
      <c r="C94" s="231" t="s">
        <v>277</v>
      </c>
      <c r="D94" s="231" t="s">
        <v>278</v>
      </c>
    </row>
    <row r="95" spans="2:5" ht="28.5">
      <c r="B95" s="230">
        <v>65</v>
      </c>
      <c r="C95" s="231" t="s">
        <v>279</v>
      </c>
      <c r="D95" s="231" t="s">
        <v>280</v>
      </c>
    </row>
    <row r="96" spans="2:5" ht="28.5">
      <c r="B96" s="142">
        <v>66</v>
      </c>
      <c r="C96" s="143" t="s">
        <v>540</v>
      </c>
      <c r="D96" s="143" t="s">
        <v>541</v>
      </c>
    </row>
    <row r="97" spans="2:4" ht="28.5">
      <c r="B97" s="142">
        <v>67</v>
      </c>
      <c r="C97" s="153" t="s">
        <v>542</v>
      </c>
      <c r="D97" s="148" t="s">
        <v>543</v>
      </c>
    </row>
    <row r="98" spans="2:4" ht="15.75">
      <c r="B98" s="142">
        <v>68</v>
      </c>
      <c r="C98" s="150" t="s">
        <v>544</v>
      </c>
      <c r="D98" s="148" t="s">
        <v>545</v>
      </c>
    </row>
    <row r="99" spans="2:4" ht="28.5">
      <c r="B99" s="142">
        <v>69</v>
      </c>
      <c r="C99" s="143" t="s">
        <v>546</v>
      </c>
      <c r="D99" s="148" t="s">
        <v>547</v>
      </c>
    </row>
    <row r="100" spans="2:4" ht="15.75">
      <c r="B100" s="142">
        <v>70</v>
      </c>
      <c r="C100" s="148" t="s">
        <v>548</v>
      </c>
      <c r="D100" s="148" t="s">
        <v>549</v>
      </c>
    </row>
    <row r="101" spans="2:4" ht="15.75">
      <c r="B101" s="142">
        <v>71</v>
      </c>
      <c r="C101" s="148" t="s">
        <v>550</v>
      </c>
      <c r="D101" s="148" t="s">
        <v>551</v>
      </c>
    </row>
    <row r="102" spans="2:4" ht="15.75">
      <c r="B102" s="142">
        <v>72</v>
      </c>
      <c r="C102" s="150" t="s">
        <v>552</v>
      </c>
      <c r="D102" s="148" t="s">
        <v>553</v>
      </c>
    </row>
    <row r="103" spans="2:4" ht="15.75">
      <c r="B103" s="230">
        <v>73</v>
      </c>
      <c r="C103" s="260" t="s">
        <v>554</v>
      </c>
      <c r="D103" s="265" t="s">
        <v>555</v>
      </c>
    </row>
    <row r="104" spans="2:4" ht="15.75">
      <c r="B104" s="267">
        <v>74</v>
      </c>
      <c r="C104" s="268" t="s">
        <v>567</v>
      </c>
      <c r="D104" s="269" t="s">
        <v>568</v>
      </c>
    </row>
  </sheetData>
  <sheetProtection password="CA9C" sheet="1" objects="1" scenarios="1"/>
  <hyperlinks>
    <hyperlink ref="C1" location="'1 ÍNDICE'!A1" display="RETORNAR AO INDICE GERAL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4" fitToHeight="4" orientation="landscape" r:id="rId1"/>
  <headerFooter>
    <oddHeader>Página &amp;P de &amp;N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CFFCC"/>
  </sheetPr>
  <dimension ref="A1:H166"/>
  <sheetViews>
    <sheetView topLeftCell="A2" zoomScaleNormal="100" workbookViewId="0">
      <selection activeCell="J15" sqref="J15"/>
    </sheetView>
  </sheetViews>
  <sheetFormatPr defaultRowHeight="12.75"/>
  <cols>
    <col min="1" max="1" width="1.5703125" customWidth="1"/>
    <col min="2" max="2" width="21.5703125" customWidth="1"/>
    <col min="3" max="3" width="74.140625" customWidth="1"/>
    <col min="4" max="4" width="14.42578125" customWidth="1"/>
    <col min="5" max="5" width="16.140625" customWidth="1"/>
    <col min="6" max="6" width="8" customWidth="1"/>
    <col min="7" max="7" width="15" customWidth="1"/>
    <col min="8" max="8" width="13.42578125" style="105" customWidth="1"/>
  </cols>
  <sheetData>
    <row r="1" spans="1:7" ht="13.5" thickBot="1">
      <c r="B1" s="270" t="s">
        <v>256</v>
      </c>
    </row>
    <row r="2" spans="1:7" ht="19.5" customHeight="1" thickTop="1">
      <c r="A2" s="1"/>
      <c r="B2" s="433" t="s">
        <v>592</v>
      </c>
      <c r="C2" s="434"/>
      <c r="D2" s="434"/>
      <c r="E2" s="434"/>
      <c r="F2" s="424" t="s">
        <v>241</v>
      </c>
    </row>
    <row r="3" spans="1:7" ht="15" customHeight="1">
      <c r="A3" s="1"/>
      <c r="B3" s="446" t="s">
        <v>11</v>
      </c>
      <c r="C3" s="448" t="s">
        <v>80</v>
      </c>
      <c r="D3" s="450" t="s">
        <v>17</v>
      </c>
      <c r="E3" s="451"/>
      <c r="F3" s="425"/>
    </row>
    <row r="4" spans="1:7" ht="15" customHeight="1">
      <c r="A4" s="1"/>
      <c r="B4" s="447"/>
      <c r="C4" s="449"/>
      <c r="D4" s="39" t="s">
        <v>353</v>
      </c>
      <c r="E4" s="152" t="s">
        <v>51</v>
      </c>
      <c r="F4" s="426"/>
    </row>
    <row r="5" spans="1:7" ht="15" customHeight="1">
      <c r="A5" s="1"/>
      <c r="B5" s="435" t="s">
        <v>231</v>
      </c>
      <c r="C5" s="11" t="s">
        <v>73</v>
      </c>
      <c r="D5" s="43"/>
      <c r="E5" s="25"/>
      <c r="F5" s="1"/>
      <c r="G5" s="2"/>
    </row>
    <row r="6" spans="1:7" ht="15" customHeight="1">
      <c r="A6" s="1"/>
      <c r="B6" s="435"/>
      <c r="C6" s="12" t="s">
        <v>556</v>
      </c>
      <c r="D6" s="114">
        <v>0</v>
      </c>
      <c r="E6" s="115">
        <v>0</v>
      </c>
      <c r="F6" s="1"/>
      <c r="G6" s="2"/>
    </row>
    <row r="7" spans="1:7" ht="15" customHeight="1">
      <c r="A7" s="1"/>
      <c r="B7" s="435"/>
      <c r="C7" s="233" t="s">
        <v>557</v>
      </c>
      <c r="D7" s="234">
        <v>0</v>
      </c>
      <c r="E7" s="235">
        <v>0</v>
      </c>
      <c r="F7" s="1"/>
      <c r="G7" s="2"/>
    </row>
    <row r="8" spans="1:7" ht="15" customHeight="1">
      <c r="A8" s="1"/>
      <c r="B8" s="435"/>
      <c r="C8" s="64" t="s">
        <v>74</v>
      </c>
      <c r="D8" s="116">
        <v>0</v>
      </c>
      <c r="E8" s="117">
        <v>0</v>
      </c>
      <c r="F8" s="1"/>
      <c r="G8" s="2"/>
    </row>
    <row r="9" spans="1:7" ht="15" customHeight="1">
      <c r="A9" s="1"/>
      <c r="B9" s="435"/>
      <c r="C9" s="9" t="s">
        <v>12</v>
      </c>
      <c r="D9" s="114">
        <v>0</v>
      </c>
      <c r="E9" s="115">
        <v>0</v>
      </c>
      <c r="F9" s="1"/>
    </row>
    <row r="10" spans="1:7" ht="15" customHeight="1">
      <c r="A10" s="1"/>
      <c r="B10" s="435"/>
      <c r="C10" s="9" t="s">
        <v>1</v>
      </c>
      <c r="D10" s="114">
        <v>0</v>
      </c>
      <c r="E10" s="115">
        <v>0</v>
      </c>
      <c r="F10" s="1"/>
    </row>
    <row r="11" spans="1:7" ht="15" customHeight="1">
      <c r="A11" s="1"/>
      <c r="B11" s="435"/>
      <c r="C11" s="9" t="s">
        <v>2</v>
      </c>
      <c r="D11" s="114">
        <v>0</v>
      </c>
      <c r="E11" s="115">
        <v>0</v>
      </c>
      <c r="F11" s="1"/>
    </row>
    <row r="12" spans="1:7" ht="15" customHeight="1">
      <c r="A12" s="1"/>
      <c r="B12" s="435"/>
      <c r="C12" s="9" t="s">
        <v>574</v>
      </c>
      <c r="D12" s="114">
        <v>0</v>
      </c>
      <c r="E12" s="115">
        <v>0</v>
      </c>
      <c r="F12" s="1"/>
    </row>
    <row r="13" spans="1:7" ht="15" customHeight="1">
      <c r="A13" s="1"/>
      <c r="B13" s="435"/>
      <c r="C13" s="9" t="s">
        <v>26</v>
      </c>
      <c r="D13" s="114">
        <v>0</v>
      </c>
      <c r="E13" s="115">
        <v>0</v>
      </c>
      <c r="F13" s="1"/>
    </row>
    <row r="14" spans="1:7" ht="15" customHeight="1" thickBot="1">
      <c r="A14" s="1"/>
      <c r="B14" s="436"/>
      <c r="C14" s="10" t="s">
        <v>3</v>
      </c>
      <c r="D14" s="42">
        <f>SUM(D6:D13)</f>
        <v>0</v>
      </c>
      <c r="E14" s="24">
        <f>SUM(E6:E13)</f>
        <v>0</v>
      </c>
      <c r="F14" s="1"/>
      <c r="G14" s="2"/>
    </row>
    <row r="15" spans="1:7" ht="15" customHeight="1">
      <c r="A15" s="1"/>
      <c r="B15" s="439" t="s">
        <v>356</v>
      </c>
      <c r="C15" s="13" t="s">
        <v>76</v>
      </c>
      <c r="D15" s="44"/>
      <c r="E15" s="199"/>
    </row>
    <row r="16" spans="1:7" ht="15" customHeight="1">
      <c r="A16" s="1"/>
      <c r="B16" s="435"/>
      <c r="C16" s="11" t="s">
        <v>13</v>
      </c>
      <c r="D16" s="43"/>
      <c r="E16" s="25"/>
      <c r="F16" s="1"/>
    </row>
    <row r="17" spans="1:6" ht="15" customHeight="1">
      <c r="A17" s="1"/>
      <c r="B17" s="435"/>
      <c r="C17" s="12" t="s">
        <v>75</v>
      </c>
      <c r="D17" s="114">
        <v>0</v>
      </c>
      <c r="E17" s="115">
        <v>0</v>
      </c>
      <c r="F17" s="1"/>
    </row>
    <row r="18" spans="1:6" ht="15" customHeight="1">
      <c r="A18" s="1"/>
      <c r="B18" s="435"/>
      <c r="C18" s="64" t="s">
        <v>74</v>
      </c>
      <c r="D18" s="116">
        <v>0</v>
      </c>
      <c r="E18" s="117">
        <v>0</v>
      </c>
      <c r="F18" s="1"/>
    </row>
    <row r="19" spans="1:6" ht="15" customHeight="1">
      <c r="A19" s="1"/>
      <c r="B19" s="435"/>
      <c r="C19" s="9" t="s">
        <v>78</v>
      </c>
      <c r="D19" s="114">
        <v>0</v>
      </c>
      <c r="E19" s="115">
        <v>0</v>
      </c>
      <c r="F19" s="1"/>
    </row>
    <row r="20" spans="1:6" ht="15" customHeight="1">
      <c r="A20" s="1"/>
      <c r="B20" s="435"/>
      <c r="C20" s="9" t="s">
        <v>77</v>
      </c>
      <c r="D20" s="114">
        <v>0</v>
      </c>
      <c r="E20" s="115">
        <v>0</v>
      </c>
      <c r="F20" s="1"/>
    </row>
    <row r="21" spans="1:6" ht="15" customHeight="1">
      <c r="A21" s="1"/>
      <c r="B21" s="435"/>
      <c r="C21" s="14" t="s">
        <v>4</v>
      </c>
      <c r="D21" s="118">
        <v>0</v>
      </c>
      <c r="E21" s="119">
        <v>0</v>
      </c>
      <c r="F21" s="1"/>
    </row>
    <row r="22" spans="1:6" ht="15" customHeight="1" thickBot="1">
      <c r="A22" s="1"/>
      <c r="B22" s="436"/>
      <c r="C22" s="10" t="s">
        <v>578</v>
      </c>
      <c r="D22" s="42">
        <f>SUM(D17:D21)</f>
        <v>0</v>
      </c>
      <c r="E22" s="24">
        <f>SUM(E17:E21)</f>
        <v>0</v>
      </c>
      <c r="F22" s="127" t="e">
        <f>D22/(D22+D34)</f>
        <v>#DIV/0!</v>
      </c>
    </row>
    <row r="23" spans="1:6" ht="15" customHeight="1">
      <c r="A23" s="1"/>
      <c r="B23" s="439" t="s">
        <v>357</v>
      </c>
      <c r="C23" s="15" t="s">
        <v>14</v>
      </c>
      <c r="D23" s="46"/>
      <c r="E23" s="128"/>
    </row>
    <row r="24" spans="1:6" ht="15" customHeight="1">
      <c r="A24" s="1"/>
      <c r="B24" s="435"/>
      <c r="C24" s="11" t="s">
        <v>13</v>
      </c>
      <c r="D24" s="43"/>
      <c r="E24" s="25"/>
      <c r="F24" s="1"/>
    </row>
    <row r="25" spans="1:6" ht="15" customHeight="1">
      <c r="A25" s="1"/>
      <c r="B25" s="435"/>
      <c r="C25" s="12" t="s">
        <v>75</v>
      </c>
      <c r="D25" s="114">
        <v>0</v>
      </c>
      <c r="E25" s="115">
        <v>0</v>
      </c>
      <c r="F25" s="1"/>
    </row>
    <row r="26" spans="1:6" ht="15" customHeight="1">
      <c r="A26" s="1"/>
      <c r="B26" s="435"/>
      <c r="C26" s="64" t="s">
        <v>74</v>
      </c>
      <c r="D26" s="116">
        <v>0</v>
      </c>
      <c r="E26" s="117">
        <v>0</v>
      </c>
      <c r="F26" s="1"/>
    </row>
    <row r="27" spans="1:6" ht="15" customHeight="1">
      <c r="A27" s="1"/>
      <c r="B27" s="435"/>
      <c r="C27" s="11" t="s">
        <v>0</v>
      </c>
      <c r="D27" s="43"/>
      <c r="E27" s="25"/>
      <c r="F27" s="1"/>
    </row>
    <row r="28" spans="1:6" ht="15" customHeight="1">
      <c r="A28" s="1"/>
      <c r="B28" s="435"/>
      <c r="C28" s="12" t="s">
        <v>79</v>
      </c>
      <c r="D28" s="114">
        <v>0</v>
      </c>
      <c r="E28" s="120">
        <v>0</v>
      </c>
      <c r="F28" s="1"/>
    </row>
    <row r="29" spans="1:6" ht="15" customHeight="1">
      <c r="A29" s="1"/>
      <c r="B29" s="435"/>
      <c r="C29" s="12" t="s">
        <v>16</v>
      </c>
      <c r="D29" s="114">
        <v>0</v>
      </c>
      <c r="E29" s="120">
        <v>0</v>
      </c>
      <c r="F29" s="1"/>
    </row>
    <row r="30" spans="1:6" ht="15" customHeight="1">
      <c r="A30" s="1"/>
      <c r="B30" s="435"/>
      <c r="C30" s="12" t="s">
        <v>15</v>
      </c>
      <c r="D30" s="114">
        <v>0</v>
      </c>
      <c r="E30" s="120">
        <v>0</v>
      </c>
      <c r="F30" s="1"/>
    </row>
    <row r="31" spans="1:6" ht="15" customHeight="1">
      <c r="A31" s="1"/>
      <c r="B31" s="435"/>
      <c r="C31" s="17" t="s">
        <v>5</v>
      </c>
      <c r="D31" s="114">
        <v>0</v>
      </c>
      <c r="E31" s="115">
        <v>0</v>
      </c>
      <c r="F31" s="1"/>
    </row>
    <row r="32" spans="1:6" ht="15" customHeight="1">
      <c r="A32" s="1"/>
      <c r="B32" s="435"/>
      <c r="C32" s="17" t="s">
        <v>2</v>
      </c>
      <c r="D32" s="114">
        <v>0</v>
      </c>
      <c r="E32" s="115">
        <v>0</v>
      </c>
      <c r="F32" s="1"/>
    </row>
    <row r="33" spans="1:7" ht="15" customHeight="1">
      <c r="A33" s="1"/>
      <c r="B33" s="435"/>
      <c r="C33" s="9" t="s">
        <v>4</v>
      </c>
      <c r="D33" s="114">
        <v>0</v>
      </c>
      <c r="E33" s="115">
        <v>0</v>
      </c>
      <c r="F33" s="1"/>
    </row>
    <row r="34" spans="1:7" ht="15" customHeight="1" thickBot="1">
      <c r="A34" s="1"/>
      <c r="B34" s="436"/>
      <c r="C34" s="16" t="s">
        <v>579</v>
      </c>
      <c r="D34" s="42">
        <f>SUM(D25:D33)</f>
        <v>0</v>
      </c>
      <c r="E34" s="24">
        <f>SUM(E25:E33)</f>
        <v>0</v>
      </c>
      <c r="F34" s="127" t="e">
        <f>D34/(D22+D34)</f>
        <v>#DIV/0!</v>
      </c>
    </row>
    <row r="35" spans="1:7" ht="15" customHeight="1" thickBot="1">
      <c r="A35" s="1"/>
      <c r="B35" s="437" t="s">
        <v>580</v>
      </c>
      <c r="C35" s="438"/>
      <c r="D35" s="48">
        <f>D14+D22+D34</f>
        <v>0</v>
      </c>
      <c r="E35" s="29">
        <f>E14+D22+E34</f>
        <v>0</v>
      </c>
      <c r="F35" s="1"/>
    </row>
    <row r="36" spans="1:7" ht="15" customHeight="1">
      <c r="A36" s="1"/>
      <c r="B36" s="439" t="s">
        <v>6</v>
      </c>
      <c r="C36" s="9" t="s">
        <v>358</v>
      </c>
      <c r="D36" s="114">
        <v>0</v>
      </c>
      <c r="E36" s="115">
        <v>0</v>
      </c>
      <c r="F36" s="1"/>
    </row>
    <row r="37" spans="1:7" ht="15" customHeight="1">
      <c r="A37" s="1"/>
      <c r="B37" s="435"/>
      <c r="C37" s="9" t="s">
        <v>18</v>
      </c>
      <c r="D37" s="114">
        <v>0</v>
      </c>
      <c r="E37" s="115">
        <v>0</v>
      </c>
      <c r="F37" s="1"/>
    </row>
    <row r="38" spans="1:7" ht="15" customHeight="1">
      <c r="A38" s="1"/>
      <c r="B38" s="435"/>
      <c r="C38" s="9" t="s">
        <v>19</v>
      </c>
      <c r="D38" s="114">
        <v>0</v>
      </c>
      <c r="E38" s="115">
        <v>0</v>
      </c>
      <c r="F38" s="1"/>
    </row>
    <row r="39" spans="1:7" ht="15" customHeight="1" thickBot="1">
      <c r="A39" s="1"/>
      <c r="B39" s="436"/>
      <c r="C39" s="18" t="s">
        <v>581</v>
      </c>
      <c r="D39" s="49">
        <f>SUM(D36:D38)</f>
        <v>0</v>
      </c>
      <c r="E39" s="28">
        <f>SUM(E36:E38)</f>
        <v>0</v>
      </c>
      <c r="F39" s="1"/>
    </row>
    <row r="40" spans="1:7" ht="15" customHeight="1">
      <c r="A40" s="1"/>
      <c r="B40" s="439" t="s">
        <v>575</v>
      </c>
      <c r="C40" s="19" t="s">
        <v>20</v>
      </c>
      <c r="D40" s="114">
        <v>0</v>
      </c>
      <c r="E40" s="115">
        <v>0</v>
      </c>
      <c r="F40" s="1"/>
    </row>
    <row r="41" spans="1:7" ht="15" customHeight="1">
      <c r="A41" s="1"/>
      <c r="B41" s="435"/>
      <c r="C41" s="19" t="s">
        <v>52</v>
      </c>
      <c r="D41" s="114">
        <v>0</v>
      </c>
      <c r="E41" s="115">
        <v>0</v>
      </c>
      <c r="F41" s="1"/>
    </row>
    <row r="42" spans="1:7" ht="15" customHeight="1">
      <c r="A42" s="1"/>
      <c r="B42" s="435"/>
      <c r="C42" s="19" t="s">
        <v>114</v>
      </c>
      <c r="D42" s="114">
        <v>0</v>
      </c>
      <c r="E42" s="115">
        <v>0</v>
      </c>
      <c r="F42" s="1"/>
    </row>
    <row r="43" spans="1:7" ht="15" customHeight="1" thickBot="1">
      <c r="A43" s="1"/>
      <c r="B43" s="436"/>
      <c r="C43" s="20" t="s">
        <v>582</v>
      </c>
      <c r="D43" s="49">
        <f>SUM(D40:D42)</f>
        <v>0</v>
      </c>
      <c r="E43" s="28">
        <f>SUM(E40:E42)</f>
        <v>0</v>
      </c>
      <c r="F43" s="1"/>
    </row>
    <row r="44" spans="1:7" ht="15" customHeight="1">
      <c r="A44" s="1"/>
      <c r="B44" s="439" t="s">
        <v>7</v>
      </c>
      <c r="C44" s="21" t="s">
        <v>583</v>
      </c>
      <c r="D44" s="121">
        <v>0</v>
      </c>
      <c r="E44" s="122">
        <v>0</v>
      </c>
      <c r="F44" s="1"/>
    </row>
    <row r="45" spans="1:7" ht="15" customHeight="1" thickBot="1">
      <c r="A45" s="1"/>
      <c r="B45" s="436"/>
      <c r="C45" s="22" t="s">
        <v>584</v>
      </c>
      <c r="D45" s="123">
        <v>0</v>
      </c>
      <c r="E45" s="115">
        <v>0</v>
      </c>
    </row>
    <row r="46" spans="1:7" ht="15" customHeight="1" thickBot="1">
      <c r="A46" s="1"/>
      <c r="B46" s="444" t="s">
        <v>585</v>
      </c>
      <c r="C46" s="445"/>
      <c r="D46" s="50">
        <f>D35+D39+D43+D44+D45</f>
        <v>0</v>
      </c>
      <c r="E46" s="30">
        <f>E35+E39+E43+E44+E45</f>
        <v>0</v>
      </c>
      <c r="F46" s="3"/>
      <c r="G46" s="3"/>
    </row>
    <row r="47" spans="1:7" ht="15" customHeight="1">
      <c r="B47" s="31" t="s">
        <v>115</v>
      </c>
      <c r="C47" s="1"/>
      <c r="D47" s="1"/>
      <c r="E47" s="1"/>
    </row>
    <row r="48" spans="1:7" ht="15" customHeight="1">
      <c r="B48" s="4" t="s">
        <v>9</v>
      </c>
      <c r="C48" s="1"/>
      <c r="D48" s="1"/>
      <c r="E48" s="1"/>
    </row>
    <row r="49" spans="1:7" ht="15" customHeight="1">
      <c r="B49" s="443" t="s">
        <v>10</v>
      </c>
      <c r="C49" s="443"/>
      <c r="D49" s="443"/>
      <c r="E49" s="443"/>
    </row>
    <row r="50" spans="1:7" ht="15" customHeight="1">
      <c r="B50" s="5" t="s">
        <v>576</v>
      </c>
      <c r="C50" s="6"/>
      <c r="D50" s="6"/>
      <c r="E50" s="6"/>
    </row>
    <row r="51" spans="1:7" ht="28.5" customHeight="1">
      <c r="B51" s="443" t="s">
        <v>577</v>
      </c>
      <c r="C51" s="443"/>
      <c r="D51" s="443"/>
      <c r="E51" s="443"/>
    </row>
    <row r="52" spans="1:7" ht="9" customHeight="1" thickBot="1"/>
    <row r="53" spans="1:7" ht="18" customHeight="1" thickTop="1">
      <c r="B53" s="433" t="s">
        <v>593</v>
      </c>
      <c r="C53" s="434"/>
      <c r="D53" s="434"/>
      <c r="E53" s="457"/>
    </row>
    <row r="54" spans="1:7" ht="14.25" customHeight="1">
      <c r="B54" s="427" t="s">
        <v>23</v>
      </c>
      <c r="C54" s="429" t="s">
        <v>24</v>
      </c>
      <c r="D54" s="431" t="s">
        <v>17</v>
      </c>
      <c r="E54" s="432"/>
    </row>
    <row r="55" spans="1:7" ht="13.5" customHeight="1">
      <c r="A55" s="1"/>
      <c r="B55" s="428"/>
      <c r="C55" s="430"/>
      <c r="D55" s="67" t="s">
        <v>353</v>
      </c>
      <c r="E55" s="40" t="s">
        <v>30</v>
      </c>
      <c r="F55" s="3"/>
      <c r="G55" s="3"/>
    </row>
    <row r="56" spans="1:7" ht="13.5" customHeight="1">
      <c r="A56" s="1"/>
      <c r="B56" s="454" t="s">
        <v>81</v>
      </c>
      <c r="C56" s="54" t="s">
        <v>53</v>
      </c>
      <c r="D56" s="154">
        <v>0</v>
      </c>
      <c r="E56" s="155">
        <v>0</v>
      </c>
      <c r="F56" s="3"/>
      <c r="G56" s="3"/>
    </row>
    <row r="57" spans="1:7" ht="13.5" customHeight="1">
      <c r="A57" s="1"/>
      <c r="B57" s="455"/>
      <c r="C57" s="54" t="s">
        <v>54</v>
      </c>
      <c r="D57" s="156">
        <v>0</v>
      </c>
      <c r="E57" s="157">
        <v>0</v>
      </c>
      <c r="F57" s="3"/>
      <c r="G57" s="3"/>
    </row>
    <row r="58" spans="1:7" ht="13.5" customHeight="1">
      <c r="A58" s="1"/>
      <c r="B58" s="455"/>
      <c r="C58" s="55" t="s">
        <v>55</v>
      </c>
      <c r="D58" s="52">
        <f>SUM(D56:D57)</f>
        <v>0</v>
      </c>
      <c r="E58" s="62">
        <f>SUM(E56:E57)</f>
        <v>0</v>
      </c>
      <c r="F58" s="3"/>
      <c r="G58" s="3"/>
    </row>
    <row r="59" spans="1:7" ht="13.5" customHeight="1">
      <c r="A59" s="1"/>
      <c r="B59" s="455"/>
      <c r="C59" s="54" t="s">
        <v>56</v>
      </c>
      <c r="D59" s="156">
        <v>0</v>
      </c>
      <c r="E59" s="157">
        <v>0</v>
      </c>
      <c r="F59" s="3"/>
      <c r="G59" s="3"/>
    </row>
    <row r="60" spans="1:7" ht="13.5" customHeight="1">
      <c r="A60" s="1"/>
      <c r="B60" s="455"/>
      <c r="C60" s="54" t="s">
        <v>57</v>
      </c>
      <c r="D60" s="156">
        <v>0</v>
      </c>
      <c r="E60" s="157">
        <v>0</v>
      </c>
      <c r="F60" s="3"/>
      <c r="G60" s="3"/>
    </row>
    <row r="61" spans="1:7" ht="13.5" customHeight="1">
      <c r="A61" s="1"/>
      <c r="B61" s="455"/>
      <c r="C61" s="54" t="s">
        <v>58</v>
      </c>
      <c r="D61" s="156">
        <v>0</v>
      </c>
      <c r="E61" s="157">
        <v>0</v>
      </c>
      <c r="F61" s="3"/>
      <c r="G61" s="3"/>
    </row>
    <row r="62" spans="1:7" ht="13.5" customHeight="1">
      <c r="A62" s="1"/>
      <c r="B62" s="456"/>
      <c r="C62" s="56" t="s">
        <v>59</v>
      </c>
      <c r="D62" s="53">
        <f>SUM(D59:D61)</f>
        <v>0</v>
      </c>
      <c r="E62" s="63">
        <f>SUM(E59:E61)</f>
        <v>0</v>
      </c>
      <c r="F62" s="3"/>
      <c r="G62" s="3"/>
    </row>
    <row r="63" spans="1:7" ht="13.5" customHeight="1">
      <c r="A63" s="1"/>
      <c r="B63" s="454" t="s">
        <v>176</v>
      </c>
      <c r="C63" s="54" t="s">
        <v>82</v>
      </c>
      <c r="D63" s="156">
        <v>0</v>
      </c>
      <c r="E63" s="157">
        <v>0</v>
      </c>
      <c r="F63" s="3"/>
      <c r="G63" s="3"/>
    </row>
    <row r="64" spans="1:7" ht="13.5" customHeight="1">
      <c r="A64" s="1"/>
      <c r="B64" s="455"/>
      <c r="C64" s="54" t="s">
        <v>359</v>
      </c>
      <c r="D64" s="156">
        <v>0</v>
      </c>
      <c r="E64" s="157">
        <v>0</v>
      </c>
      <c r="F64" s="3"/>
      <c r="G64" s="3"/>
    </row>
    <row r="65" spans="1:7" ht="13.5" customHeight="1">
      <c r="A65" s="1"/>
      <c r="B65" s="455"/>
      <c r="C65" s="54" t="s">
        <v>360</v>
      </c>
      <c r="D65" s="156">
        <v>0</v>
      </c>
      <c r="E65" s="157">
        <v>0</v>
      </c>
      <c r="F65" s="3"/>
      <c r="G65" s="3"/>
    </row>
    <row r="66" spans="1:7" ht="13.5" customHeight="1">
      <c r="A66" s="1"/>
      <c r="B66" s="455"/>
      <c r="C66" s="54" t="s">
        <v>558</v>
      </c>
      <c r="D66" s="156">
        <v>0</v>
      </c>
      <c r="E66" s="157">
        <v>0</v>
      </c>
      <c r="F66" s="3"/>
      <c r="G66" s="3"/>
    </row>
    <row r="67" spans="1:7" ht="13.5" customHeight="1">
      <c r="A67" s="1"/>
      <c r="B67" s="455"/>
      <c r="C67" s="54" t="s">
        <v>54</v>
      </c>
      <c r="D67" s="156">
        <v>0</v>
      </c>
      <c r="E67" s="157">
        <v>0</v>
      </c>
      <c r="F67" s="3"/>
      <c r="G67" s="3"/>
    </row>
    <row r="68" spans="1:7" ht="13.5" customHeight="1">
      <c r="A68" s="1"/>
      <c r="B68" s="455"/>
      <c r="C68" s="55" t="s">
        <v>60</v>
      </c>
      <c r="D68" s="52">
        <f>SUM(D63:D67)</f>
        <v>0</v>
      </c>
      <c r="E68" s="62">
        <f>SUM(E63:E67)</f>
        <v>0</v>
      </c>
      <c r="F68" s="3"/>
      <c r="G68" s="3"/>
    </row>
    <row r="69" spans="1:7" ht="13.5" customHeight="1">
      <c r="A69" s="1"/>
      <c r="B69" s="455"/>
      <c r="C69" s="54" t="s">
        <v>56</v>
      </c>
      <c r="D69" s="51"/>
      <c r="E69" s="61"/>
      <c r="F69" s="3"/>
      <c r="G69" s="3"/>
    </row>
    <row r="70" spans="1:7" ht="13.5" customHeight="1">
      <c r="A70" s="1"/>
      <c r="B70" s="455"/>
      <c r="C70" s="57" t="s">
        <v>83</v>
      </c>
      <c r="D70" s="156">
        <v>0</v>
      </c>
      <c r="E70" s="157">
        <v>0</v>
      </c>
      <c r="F70" s="3"/>
      <c r="G70" s="3"/>
    </row>
    <row r="71" spans="1:7" ht="13.5" customHeight="1">
      <c r="A71" s="1"/>
      <c r="B71" s="455"/>
      <c r="C71" s="57" t="s">
        <v>361</v>
      </c>
      <c r="D71" s="156">
        <v>0</v>
      </c>
      <c r="E71" s="157">
        <v>0</v>
      </c>
      <c r="F71" s="3"/>
      <c r="G71" s="3"/>
    </row>
    <row r="72" spans="1:7" ht="13.5" customHeight="1">
      <c r="A72" s="1"/>
      <c r="B72" s="455"/>
      <c r="C72" s="57" t="s">
        <v>362</v>
      </c>
      <c r="D72" s="156">
        <v>0</v>
      </c>
      <c r="E72" s="157">
        <v>0</v>
      </c>
      <c r="F72" s="3"/>
      <c r="G72" s="3"/>
    </row>
    <row r="73" spans="1:7" ht="13.5" customHeight="1">
      <c r="A73" s="1"/>
      <c r="B73" s="455"/>
      <c r="C73" s="57" t="s">
        <v>559</v>
      </c>
      <c r="D73" s="156">
        <v>0</v>
      </c>
      <c r="E73" s="157">
        <v>0</v>
      </c>
      <c r="F73" s="3"/>
      <c r="G73" s="3"/>
    </row>
    <row r="74" spans="1:7" ht="13.5" customHeight="1">
      <c r="A74" s="1"/>
      <c r="B74" s="455"/>
      <c r="C74" s="54" t="s">
        <v>57</v>
      </c>
      <c r="D74" s="156">
        <v>0</v>
      </c>
      <c r="E74" s="157">
        <v>0</v>
      </c>
      <c r="F74" s="3"/>
      <c r="G74" s="3"/>
    </row>
    <row r="75" spans="1:7" ht="13.5" customHeight="1">
      <c r="A75" s="1"/>
      <c r="B75" s="456"/>
      <c r="C75" s="56" t="s">
        <v>61</v>
      </c>
      <c r="D75" s="53">
        <f>SUM(D70:D74)</f>
        <v>0</v>
      </c>
      <c r="E75" s="63">
        <f>SUM(E70:E74)</f>
        <v>0</v>
      </c>
      <c r="F75" s="3"/>
      <c r="G75" s="3"/>
    </row>
    <row r="76" spans="1:7" ht="13.5" customHeight="1">
      <c r="A76" s="1"/>
      <c r="B76" s="440" t="s">
        <v>25</v>
      </c>
      <c r="C76" s="54" t="s">
        <v>62</v>
      </c>
      <c r="D76" s="156">
        <v>0</v>
      </c>
      <c r="E76" s="157">
        <v>0</v>
      </c>
      <c r="F76" s="3"/>
      <c r="G76" s="3"/>
    </row>
    <row r="77" spans="1:7" ht="13.5" customHeight="1">
      <c r="A77" s="1"/>
      <c r="B77" s="441"/>
      <c r="C77" s="54" t="s">
        <v>84</v>
      </c>
      <c r="D77" s="156">
        <v>0</v>
      </c>
      <c r="E77" s="157">
        <v>0</v>
      </c>
      <c r="F77" s="3"/>
      <c r="G77" s="3"/>
    </row>
    <row r="78" spans="1:7" ht="13.5" customHeight="1">
      <c r="A78" s="1"/>
      <c r="B78" s="441"/>
      <c r="C78" s="58" t="s">
        <v>63</v>
      </c>
      <c r="D78" s="156">
        <v>0</v>
      </c>
      <c r="E78" s="157">
        <v>0</v>
      </c>
      <c r="F78" s="3"/>
      <c r="G78" s="3"/>
    </row>
    <row r="79" spans="1:7" ht="13.5" customHeight="1">
      <c r="A79" s="1"/>
      <c r="B79" s="441"/>
      <c r="C79" s="58" t="s">
        <v>64</v>
      </c>
      <c r="D79" s="156">
        <v>0</v>
      </c>
      <c r="E79" s="157">
        <v>0</v>
      </c>
      <c r="F79" s="3"/>
      <c r="G79" s="3"/>
    </row>
    <row r="80" spans="1:7" ht="13.5" customHeight="1">
      <c r="A80" s="1"/>
      <c r="B80" s="441"/>
      <c r="C80" s="54" t="s">
        <v>85</v>
      </c>
      <c r="D80" s="156">
        <v>0</v>
      </c>
      <c r="E80" s="157">
        <v>0</v>
      </c>
      <c r="F80" s="3"/>
      <c r="G80" s="3"/>
    </row>
    <row r="81" spans="1:7" ht="13.5" customHeight="1">
      <c r="A81" s="1"/>
      <c r="B81" s="441"/>
      <c r="C81" s="54" t="s">
        <v>65</v>
      </c>
      <c r="D81" s="156">
        <v>0</v>
      </c>
      <c r="E81" s="157">
        <v>0</v>
      </c>
      <c r="F81" s="3"/>
      <c r="G81" s="3"/>
    </row>
    <row r="82" spans="1:7" ht="13.5" customHeight="1">
      <c r="A82" s="1"/>
      <c r="B82" s="442"/>
      <c r="C82" s="56" t="s">
        <v>66</v>
      </c>
      <c r="D82" s="53">
        <f>SUM(D76:D81)</f>
        <v>0</v>
      </c>
      <c r="E82" s="63">
        <f>SUM(E76:E81)</f>
        <v>0</v>
      </c>
      <c r="F82" s="3"/>
      <c r="G82" s="3"/>
    </row>
    <row r="83" spans="1:7" ht="13.5" customHeight="1">
      <c r="A83" s="1"/>
      <c r="B83" s="8" t="s">
        <v>86</v>
      </c>
      <c r="C83" s="56" t="s">
        <v>87</v>
      </c>
      <c r="D83" s="158">
        <v>0</v>
      </c>
      <c r="E83" s="159">
        <v>0</v>
      </c>
      <c r="F83" s="3"/>
      <c r="G83" s="3"/>
    </row>
    <row r="84" spans="1:7" ht="15.75" customHeight="1">
      <c r="A84" s="1"/>
      <c r="B84" s="452" t="s">
        <v>67</v>
      </c>
      <c r="C84" s="59" t="s">
        <v>68</v>
      </c>
      <c r="D84" s="160">
        <v>0</v>
      </c>
      <c r="E84" s="161">
        <v>0</v>
      </c>
      <c r="F84" s="3"/>
      <c r="G84" s="3"/>
    </row>
    <row r="85" spans="1:7" ht="17.25" customHeight="1" thickBot="1">
      <c r="A85" s="1"/>
      <c r="B85" s="453"/>
      <c r="C85" s="60" t="s">
        <v>229</v>
      </c>
      <c r="D85" s="162">
        <v>0</v>
      </c>
      <c r="E85" s="163">
        <v>0</v>
      </c>
      <c r="F85" s="3"/>
      <c r="G85" s="3"/>
    </row>
    <row r="86" spans="1:7" ht="18" customHeight="1" thickBot="1">
      <c r="A86" s="1"/>
      <c r="B86" s="444" t="s">
        <v>116</v>
      </c>
      <c r="C86" s="445"/>
      <c r="D86" s="50">
        <f>D62+D75+D82+D83+D84+D85</f>
        <v>0</v>
      </c>
      <c r="E86" s="30">
        <f>E62+E75+E82+E83+E84+E85</f>
        <v>0</v>
      </c>
      <c r="F86" s="3"/>
      <c r="G86" s="3"/>
    </row>
    <row r="87" spans="1:7" ht="12.95" customHeight="1">
      <c r="A87" s="1"/>
      <c r="B87" s="31" t="s">
        <v>115</v>
      </c>
      <c r="C87" s="1"/>
      <c r="D87" s="1"/>
      <c r="E87" s="1"/>
      <c r="F87" s="1"/>
    </row>
    <row r="88" spans="1:7" ht="12.95" customHeight="1">
      <c r="A88" s="1"/>
      <c r="B88" s="4" t="s">
        <v>9</v>
      </c>
      <c r="C88" s="1"/>
      <c r="D88" s="1"/>
      <c r="E88" s="1"/>
      <c r="F88" s="1"/>
    </row>
    <row r="89" spans="1:7" ht="24.75" customHeight="1">
      <c r="B89" s="443" t="s">
        <v>47</v>
      </c>
      <c r="C89" s="443"/>
      <c r="D89" s="443"/>
      <c r="E89" s="443"/>
    </row>
    <row r="90" spans="1:7" ht="14.25" customHeight="1">
      <c r="B90" s="1" t="s">
        <v>48</v>
      </c>
      <c r="C90" s="1"/>
      <c r="D90" s="1"/>
      <c r="E90" s="1"/>
    </row>
    <row r="91" spans="1:7" ht="12.95" customHeight="1">
      <c r="B91" s="1" t="s">
        <v>49</v>
      </c>
      <c r="C91" s="1"/>
      <c r="D91" s="1"/>
      <c r="E91" s="1"/>
    </row>
    <row r="92" spans="1:7" ht="12.95" customHeight="1"/>
    <row r="93" spans="1:7" ht="12.95" customHeight="1"/>
    <row r="94" spans="1:7" ht="12.95" customHeight="1"/>
    <row r="95" spans="1:7" ht="12.95" customHeight="1"/>
    <row r="96" spans="1:7" ht="12.95" customHeight="1"/>
    <row r="97" ht="12.95" customHeight="1"/>
    <row r="98" ht="12.95" customHeight="1"/>
    <row r="99" ht="12.95" customHeight="1"/>
    <row r="100" ht="12.95" customHeight="1"/>
    <row r="101" ht="12.95" customHeight="1"/>
    <row r="102" ht="12.95" customHeight="1"/>
    <row r="103" ht="12.95" customHeight="1"/>
    <row r="104" ht="12.95" customHeight="1"/>
    <row r="105" ht="12.95" customHeight="1"/>
    <row r="106" ht="5.25" customHeight="1"/>
    <row r="113" hidden="1"/>
    <row r="114" hidden="1"/>
    <row r="122" ht="6" customHeight="1"/>
    <row r="123" ht="17.25" customHeight="1"/>
    <row r="124" ht="14.25" customHeight="1"/>
    <row r="125" ht="15" customHeight="1"/>
    <row r="126" ht="10.5" customHeight="1"/>
    <row r="137" ht="14.25" customHeight="1"/>
    <row r="143" ht="5.25" customHeight="1"/>
    <row r="144" ht="18.75" customHeight="1"/>
    <row r="145" ht="4.5" customHeight="1"/>
    <row r="149" ht="4.5" customHeight="1"/>
    <row r="156" ht="15.75" customHeight="1"/>
    <row r="157" ht="15.75" customHeight="1"/>
    <row r="158" ht="15" customHeight="1"/>
    <row r="159" ht="12.75" customHeight="1"/>
    <row r="160" ht="12.75" customHeight="1"/>
    <row r="163" ht="17.25" customHeight="1"/>
    <row r="164" ht="3" customHeight="1"/>
    <row r="166" ht="15" customHeight="1"/>
  </sheetData>
  <sheetProtection password="CA9C" sheet="1" objects="1" scenarios="1"/>
  <mergeCells count="25">
    <mergeCell ref="B76:B82"/>
    <mergeCell ref="B89:E89"/>
    <mergeCell ref="B86:C86"/>
    <mergeCell ref="B3:B4"/>
    <mergeCell ref="C3:C4"/>
    <mergeCell ref="D3:E3"/>
    <mergeCell ref="B84:B85"/>
    <mergeCell ref="B49:E49"/>
    <mergeCell ref="B51:E51"/>
    <mergeCell ref="B44:B45"/>
    <mergeCell ref="B46:C46"/>
    <mergeCell ref="B56:B62"/>
    <mergeCell ref="B63:B75"/>
    <mergeCell ref="B53:E53"/>
    <mergeCell ref="B36:B39"/>
    <mergeCell ref="F2:F4"/>
    <mergeCell ref="B54:B55"/>
    <mergeCell ref="C54:C55"/>
    <mergeCell ref="D54:E54"/>
    <mergeCell ref="B2:E2"/>
    <mergeCell ref="B5:B14"/>
    <mergeCell ref="B35:C35"/>
    <mergeCell ref="B15:B22"/>
    <mergeCell ref="B23:B34"/>
    <mergeCell ref="B40:B43"/>
  </mergeCells>
  <hyperlinks>
    <hyperlink ref="B1" location="'1 ÍNDICE'!A1" display="RETORNAR AO INDICE GERAL"/>
  </hyperlinks>
  <printOptions horizontalCentered="1" verticalCentered="1"/>
  <pageMargins left="0.59055118110236227" right="0.39370078740157483" top="0.59055118110236227" bottom="0.59055118110236227" header="0.31496062992125984" footer="0.11811023622047245"/>
  <pageSetup paperSize="9" scale="75" orientation="portrait" horizontalDpi="300" verticalDpi="300" r:id="rId1"/>
  <headerFooter alignWithMargins="0">
    <oddHeader>Página &amp;P de &amp;N</oddHeader>
    <oddFooter>&amp;A</oddFooter>
  </headerFooter>
  <rowBreaks count="1" manualBreakCount="1">
    <brk id="51" min="1" max="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CFFCC"/>
  </sheetPr>
  <dimension ref="B1:H72"/>
  <sheetViews>
    <sheetView zoomScaleNormal="100" workbookViewId="0">
      <selection activeCell="I2" sqref="I2"/>
    </sheetView>
  </sheetViews>
  <sheetFormatPr defaultRowHeight="12.75"/>
  <cols>
    <col min="1" max="1" width="4" customWidth="1"/>
    <col min="2" max="2" width="22.42578125" customWidth="1"/>
    <col min="3" max="3" width="28.140625" customWidth="1"/>
    <col min="4" max="4" width="49.7109375" customWidth="1"/>
    <col min="5" max="5" width="14.7109375" customWidth="1"/>
    <col min="6" max="6" width="14.42578125" customWidth="1"/>
    <col min="7" max="7" width="14.5703125" customWidth="1"/>
    <col min="8" max="8" width="14.85546875" customWidth="1"/>
    <col min="9" max="9" width="10.7109375" customWidth="1"/>
    <col min="10" max="11" width="11.28515625" bestFit="1" customWidth="1"/>
    <col min="12" max="12" width="13.28515625" customWidth="1"/>
    <col min="13" max="13" width="12.7109375" customWidth="1"/>
  </cols>
  <sheetData>
    <row r="1" spans="2:8" ht="13.5" thickBot="1">
      <c r="B1" s="270" t="s">
        <v>256</v>
      </c>
      <c r="C1" s="7"/>
    </row>
    <row r="2" spans="2:8" ht="22.5" customHeight="1" thickTop="1">
      <c r="B2" s="529" t="s">
        <v>594</v>
      </c>
      <c r="C2" s="530"/>
      <c r="D2" s="530"/>
      <c r="E2" s="530"/>
      <c r="F2" s="530"/>
      <c r="G2" s="458" t="s">
        <v>46</v>
      </c>
      <c r="H2" s="458" t="s">
        <v>242</v>
      </c>
    </row>
    <row r="3" spans="2:8" ht="15">
      <c r="B3" s="533" t="s">
        <v>27</v>
      </c>
      <c r="C3" s="534"/>
      <c r="D3" s="535"/>
      <c r="E3" s="531" t="s">
        <v>17</v>
      </c>
      <c r="F3" s="532"/>
      <c r="G3" s="459"/>
      <c r="H3" s="459"/>
    </row>
    <row r="4" spans="2:8" ht="15">
      <c r="B4" s="282" t="s">
        <v>28</v>
      </c>
      <c r="C4" s="283" t="s">
        <v>32</v>
      </c>
      <c r="D4" s="284" t="s">
        <v>31</v>
      </c>
      <c r="E4" s="285" t="s">
        <v>29</v>
      </c>
      <c r="F4" s="286" t="s">
        <v>30</v>
      </c>
      <c r="G4" s="460"/>
      <c r="H4" s="460"/>
    </row>
    <row r="5" spans="2:8" ht="15" customHeight="1">
      <c r="B5" s="516" t="s">
        <v>90</v>
      </c>
      <c r="C5" s="287" t="s">
        <v>88</v>
      </c>
      <c r="D5" s="288" t="s">
        <v>21</v>
      </c>
      <c r="E5" s="164">
        <v>0</v>
      </c>
      <c r="F5" s="165">
        <v>0</v>
      </c>
      <c r="G5" s="289"/>
      <c r="H5" s="424" t="e">
        <f>SUM(E5:E11)/(E25+E26-SUM(E18:E24))</f>
        <v>#DIV/0!</v>
      </c>
    </row>
    <row r="6" spans="2:8" ht="15">
      <c r="B6" s="517"/>
      <c r="C6" s="514" t="s">
        <v>89</v>
      </c>
      <c r="D6" s="290" t="s">
        <v>230</v>
      </c>
      <c r="E6" s="166">
        <v>0</v>
      </c>
      <c r="F6" s="167">
        <v>0</v>
      </c>
      <c r="G6" s="291"/>
      <c r="H6" s="425"/>
    </row>
    <row r="7" spans="2:8" ht="15">
      <c r="B7" s="517"/>
      <c r="C7" s="524"/>
      <c r="D7" s="292" t="s">
        <v>22</v>
      </c>
      <c r="E7" s="168">
        <v>0</v>
      </c>
      <c r="F7" s="169">
        <v>0</v>
      </c>
      <c r="G7" s="293">
        <v>0.02</v>
      </c>
      <c r="H7" s="425"/>
    </row>
    <row r="8" spans="2:8" ht="15">
      <c r="B8" s="517"/>
      <c r="C8" s="528" t="s">
        <v>34</v>
      </c>
      <c r="D8" s="294" t="s">
        <v>21</v>
      </c>
      <c r="E8" s="166">
        <v>0</v>
      </c>
      <c r="F8" s="167">
        <v>0</v>
      </c>
      <c r="G8" s="291"/>
      <c r="H8" s="425"/>
    </row>
    <row r="9" spans="2:8" ht="15">
      <c r="B9" s="517"/>
      <c r="C9" s="524"/>
      <c r="D9" s="295" t="s">
        <v>22</v>
      </c>
      <c r="E9" s="168">
        <v>0</v>
      </c>
      <c r="F9" s="169">
        <v>0</v>
      </c>
      <c r="G9" s="293">
        <v>0.1</v>
      </c>
      <c r="H9" s="425"/>
    </row>
    <row r="10" spans="2:8" ht="15">
      <c r="B10" s="517"/>
      <c r="C10" s="514" t="s">
        <v>35</v>
      </c>
      <c r="D10" s="294" t="s">
        <v>21</v>
      </c>
      <c r="E10" s="166">
        <v>0</v>
      </c>
      <c r="F10" s="167">
        <v>0</v>
      </c>
      <c r="G10" s="291"/>
      <c r="H10" s="425"/>
    </row>
    <row r="11" spans="2:8" ht="15">
      <c r="B11" s="518"/>
      <c r="C11" s="515"/>
      <c r="D11" s="296" t="s">
        <v>22</v>
      </c>
      <c r="E11" s="170">
        <v>0</v>
      </c>
      <c r="F11" s="171">
        <v>0</v>
      </c>
      <c r="G11" s="297">
        <v>0.1</v>
      </c>
      <c r="H11" s="426"/>
    </row>
    <row r="12" spans="2:8" ht="15">
      <c r="B12" s="516" t="s">
        <v>363</v>
      </c>
      <c r="C12" s="527" t="s">
        <v>33</v>
      </c>
      <c r="D12" s="298" t="s">
        <v>230</v>
      </c>
      <c r="E12" s="172">
        <v>0</v>
      </c>
      <c r="F12" s="173">
        <v>0</v>
      </c>
      <c r="G12" s="289"/>
      <c r="H12" s="424" t="e">
        <f>SUM(E12:E17)/(E25+E26-SUM(E18:E24))</f>
        <v>#DIV/0!</v>
      </c>
    </row>
    <row r="13" spans="2:8" ht="15">
      <c r="B13" s="517"/>
      <c r="C13" s="524"/>
      <c r="D13" s="292" t="s">
        <v>36</v>
      </c>
      <c r="E13" s="168">
        <v>0</v>
      </c>
      <c r="F13" s="169">
        <v>0</v>
      </c>
      <c r="G13" s="293">
        <v>0.04</v>
      </c>
      <c r="H13" s="425"/>
    </row>
    <row r="14" spans="2:8" ht="15">
      <c r="B14" s="517"/>
      <c r="C14" s="528" t="s">
        <v>34</v>
      </c>
      <c r="D14" s="294" t="s">
        <v>21</v>
      </c>
      <c r="E14" s="166">
        <v>0</v>
      </c>
      <c r="F14" s="167">
        <v>0</v>
      </c>
      <c r="G14" s="291"/>
      <c r="H14" s="425"/>
    </row>
    <row r="15" spans="2:8" ht="15">
      <c r="B15" s="517"/>
      <c r="C15" s="524"/>
      <c r="D15" s="295" t="s">
        <v>22</v>
      </c>
      <c r="E15" s="168">
        <v>0</v>
      </c>
      <c r="F15" s="169">
        <v>0</v>
      </c>
      <c r="G15" s="293">
        <v>0.1</v>
      </c>
      <c r="H15" s="425"/>
    </row>
    <row r="16" spans="2:8" ht="15">
      <c r="B16" s="517"/>
      <c r="C16" s="514" t="s">
        <v>35</v>
      </c>
      <c r="D16" s="294" t="s">
        <v>21</v>
      </c>
      <c r="E16" s="166">
        <v>0</v>
      </c>
      <c r="F16" s="167">
        <v>0</v>
      </c>
      <c r="G16" s="291"/>
      <c r="H16" s="425"/>
    </row>
    <row r="17" spans="2:8" ht="15">
      <c r="B17" s="518"/>
      <c r="C17" s="515"/>
      <c r="D17" s="296" t="s">
        <v>22</v>
      </c>
      <c r="E17" s="170">
        <v>0</v>
      </c>
      <c r="F17" s="171">
        <v>0</v>
      </c>
      <c r="G17" s="297">
        <v>0.1</v>
      </c>
      <c r="H17" s="426"/>
    </row>
    <row r="18" spans="2:8" ht="15.75" customHeight="1">
      <c r="B18" s="516" t="s">
        <v>364</v>
      </c>
      <c r="C18" s="287" t="s">
        <v>88</v>
      </c>
      <c r="D18" s="288" t="s">
        <v>21</v>
      </c>
      <c r="E18" s="164">
        <v>0</v>
      </c>
      <c r="F18" s="165">
        <v>0</v>
      </c>
      <c r="G18" s="289"/>
      <c r="H18" s="1"/>
    </row>
    <row r="19" spans="2:8" ht="15.75" customHeight="1">
      <c r="B19" s="517"/>
      <c r="C19" s="514" t="s">
        <v>89</v>
      </c>
      <c r="D19" s="290" t="s">
        <v>21</v>
      </c>
      <c r="E19" s="166">
        <v>0</v>
      </c>
      <c r="F19" s="167">
        <v>0</v>
      </c>
      <c r="G19" s="291"/>
      <c r="H19" s="1"/>
    </row>
    <row r="20" spans="2:8" ht="15">
      <c r="B20" s="517"/>
      <c r="C20" s="524"/>
      <c r="D20" s="292" t="s">
        <v>22</v>
      </c>
      <c r="E20" s="168">
        <v>0</v>
      </c>
      <c r="F20" s="169">
        <v>0</v>
      </c>
      <c r="G20" s="293">
        <v>0.02</v>
      </c>
      <c r="H20" s="1"/>
    </row>
    <row r="21" spans="2:8" ht="15">
      <c r="B21" s="517"/>
      <c r="C21" s="528" t="s">
        <v>34</v>
      </c>
      <c r="D21" s="294" t="s">
        <v>21</v>
      </c>
      <c r="E21" s="166">
        <v>0</v>
      </c>
      <c r="F21" s="167">
        <v>0</v>
      </c>
      <c r="G21" s="291"/>
      <c r="H21" s="1"/>
    </row>
    <row r="22" spans="2:8" ht="15">
      <c r="B22" s="517"/>
      <c r="C22" s="524"/>
      <c r="D22" s="295" t="s">
        <v>22</v>
      </c>
      <c r="E22" s="168">
        <v>0</v>
      </c>
      <c r="F22" s="169">
        <v>0</v>
      </c>
      <c r="G22" s="293">
        <v>0.1</v>
      </c>
      <c r="H22" s="1"/>
    </row>
    <row r="23" spans="2:8" ht="15">
      <c r="B23" s="517"/>
      <c r="C23" s="514" t="s">
        <v>35</v>
      </c>
      <c r="D23" s="294" t="s">
        <v>21</v>
      </c>
      <c r="E23" s="166">
        <v>0</v>
      </c>
      <c r="F23" s="167">
        <v>0</v>
      </c>
      <c r="G23" s="291"/>
      <c r="H23" s="1"/>
    </row>
    <row r="24" spans="2:8" ht="15.75" thickBot="1">
      <c r="B24" s="517"/>
      <c r="C24" s="514"/>
      <c r="D24" s="299" t="s">
        <v>22</v>
      </c>
      <c r="E24" s="174">
        <v>0</v>
      </c>
      <c r="F24" s="175">
        <v>0</v>
      </c>
      <c r="G24" s="297">
        <v>0.1</v>
      </c>
      <c r="H24" s="1"/>
    </row>
    <row r="25" spans="2:8" ht="15.75" customHeight="1">
      <c r="B25" s="498" t="s">
        <v>226</v>
      </c>
      <c r="C25" s="500" t="s">
        <v>227</v>
      </c>
      <c r="D25" s="403" t="s">
        <v>21</v>
      </c>
      <c r="E25" s="236">
        <f>E5+E6+E8+E10+E12+E14+E16+E18+E19+E21+E23</f>
        <v>0</v>
      </c>
      <c r="F25" s="237">
        <f>F5+F6+F8+F10+F12+F14+F16+F18+F19+F21+F23</f>
        <v>0</v>
      </c>
      <c r="G25" s="1"/>
      <c r="H25" s="1"/>
    </row>
    <row r="26" spans="2:8" ht="15.75" customHeight="1" thickBot="1">
      <c r="B26" s="499"/>
      <c r="C26" s="501"/>
      <c r="D26" s="404" t="s">
        <v>228</v>
      </c>
      <c r="E26" s="238">
        <f>E7+E9+E11+E13+E15+E17+E20+E22+E24</f>
        <v>0</v>
      </c>
      <c r="F26" s="239">
        <f>F7+F9+F11+F13+F15+F17+F20+F22+F24</f>
        <v>0</v>
      </c>
      <c r="G26" s="1"/>
      <c r="H26" s="1"/>
    </row>
    <row r="27" spans="2:8" ht="4.5" customHeight="1" thickTop="1">
      <c r="B27" s="34"/>
      <c r="C27" s="34"/>
      <c r="D27" s="35"/>
      <c r="E27" s="36"/>
      <c r="F27" s="36"/>
      <c r="G27" s="1"/>
      <c r="H27" s="1"/>
    </row>
    <row r="28" spans="2:8" ht="15">
      <c r="B28" s="516" t="s">
        <v>38</v>
      </c>
      <c r="C28" s="519" t="s">
        <v>39</v>
      </c>
      <c r="D28" s="519"/>
      <c r="E28" s="172">
        <v>0</v>
      </c>
      <c r="F28" s="173">
        <v>0</v>
      </c>
      <c r="G28" s="1"/>
      <c r="H28" s="1"/>
    </row>
    <row r="29" spans="2:8" ht="15">
      <c r="B29" s="517"/>
      <c r="C29" s="520" t="s">
        <v>40</v>
      </c>
      <c r="D29" s="520"/>
      <c r="E29" s="174">
        <v>0</v>
      </c>
      <c r="F29" s="175">
        <v>0</v>
      </c>
      <c r="G29" s="1"/>
      <c r="H29" s="1"/>
    </row>
    <row r="30" spans="2:8" ht="15">
      <c r="B30" s="518"/>
      <c r="C30" s="510" t="s">
        <v>41</v>
      </c>
      <c r="D30" s="510"/>
      <c r="E30" s="170">
        <v>0</v>
      </c>
      <c r="F30" s="171">
        <v>0</v>
      </c>
      <c r="G30" s="1"/>
      <c r="H30" s="1"/>
    </row>
    <row r="31" spans="2:8" ht="15">
      <c r="B31" s="405" t="s">
        <v>72</v>
      </c>
      <c r="C31" s="525" t="s">
        <v>248</v>
      </c>
      <c r="D31" s="526"/>
      <c r="E31" s="240">
        <f>E25+E26+SUM(E28:E30)</f>
        <v>0</v>
      </c>
      <c r="F31" s="241">
        <f>F25+F26+SUM(F28:F30)</f>
        <v>0</v>
      </c>
      <c r="G31" s="1"/>
      <c r="H31" s="1"/>
    </row>
    <row r="32" spans="2:8" ht="14.25" customHeight="1">
      <c r="B32" s="1" t="s">
        <v>117</v>
      </c>
      <c r="C32" s="34"/>
      <c r="D32" s="35"/>
      <c r="E32" s="36"/>
      <c r="F32" s="36"/>
      <c r="G32" s="1"/>
      <c r="H32" s="1"/>
    </row>
    <row r="33" spans="2:8" ht="15">
      <c r="B33" s="37" t="s">
        <v>45</v>
      </c>
      <c r="C33" s="34"/>
      <c r="D33" s="35"/>
      <c r="E33" s="36"/>
      <c r="F33" s="36"/>
      <c r="G33" s="1"/>
      <c r="H33" s="1"/>
    </row>
    <row r="34" spans="2:8" ht="15">
      <c r="B34" s="521" t="s">
        <v>91</v>
      </c>
      <c r="C34" s="522"/>
      <c r="D34" s="523"/>
      <c r="E34" s="172">
        <v>0</v>
      </c>
      <c r="F34" s="173">
        <v>0</v>
      </c>
      <c r="G34" s="1"/>
      <c r="H34" s="1"/>
    </row>
    <row r="35" spans="2:8" ht="15">
      <c r="B35" s="495" t="s">
        <v>232</v>
      </c>
      <c r="C35" s="496"/>
      <c r="D35" s="497"/>
      <c r="E35" s="174">
        <v>0</v>
      </c>
      <c r="F35" s="175">
        <v>0</v>
      </c>
      <c r="G35" s="1"/>
      <c r="H35" s="1"/>
    </row>
    <row r="36" spans="2:8" ht="15">
      <c r="B36" s="495" t="s">
        <v>50</v>
      </c>
      <c r="C36" s="496"/>
      <c r="D36" s="497"/>
      <c r="E36" s="176">
        <v>0.01</v>
      </c>
      <c r="F36" s="177">
        <v>0.01</v>
      </c>
      <c r="G36" s="1"/>
      <c r="H36" s="1"/>
    </row>
    <row r="37" spans="2:8" ht="15">
      <c r="B37" s="495" t="s">
        <v>560</v>
      </c>
      <c r="C37" s="496"/>
      <c r="D37" s="497"/>
      <c r="E37" s="176">
        <v>0</v>
      </c>
      <c r="F37" s="177">
        <v>0</v>
      </c>
      <c r="G37" s="1"/>
      <c r="H37" s="1"/>
    </row>
    <row r="38" spans="2:8" ht="15">
      <c r="B38" s="502"/>
      <c r="C38" s="503"/>
      <c r="D38" s="504"/>
      <c r="E38" s="176"/>
      <c r="F38" s="177"/>
      <c r="G38" s="1"/>
      <c r="H38" s="1"/>
    </row>
    <row r="39" spans="2:8" ht="15">
      <c r="B39" s="495" t="s">
        <v>42</v>
      </c>
      <c r="C39" s="496"/>
      <c r="D39" s="497"/>
      <c r="E39" s="176">
        <v>0</v>
      </c>
      <c r="F39" s="177">
        <v>0</v>
      </c>
      <c r="G39" s="1"/>
      <c r="H39" s="1"/>
    </row>
    <row r="40" spans="2:8" ht="15">
      <c r="B40" s="495" t="s">
        <v>43</v>
      </c>
      <c r="C40" s="496"/>
      <c r="D40" s="497"/>
      <c r="E40" s="176">
        <v>0</v>
      </c>
      <c r="F40" s="177">
        <v>0</v>
      </c>
      <c r="G40" s="1"/>
      <c r="H40" s="1"/>
    </row>
    <row r="41" spans="2:8" ht="17.25">
      <c r="B41" s="495" t="s">
        <v>92</v>
      </c>
      <c r="C41" s="496"/>
      <c r="D41" s="497"/>
      <c r="E41" s="176">
        <v>0</v>
      </c>
      <c r="F41" s="177">
        <v>0</v>
      </c>
      <c r="G41" s="1"/>
      <c r="H41" s="1"/>
    </row>
    <row r="42" spans="2:8" ht="15">
      <c r="B42" s="505" t="s">
        <v>44</v>
      </c>
      <c r="C42" s="506"/>
      <c r="D42" s="507"/>
      <c r="E42" s="32" t="e">
        <f>(E34/(E34+E35)*(E40+E41)+(E35/(E34+E35)*E39))</f>
        <v>#DIV/0!</v>
      </c>
      <c r="F42" s="33" t="e">
        <f>(F34/(F34+F35)*(F40+F41)+(F35/(F34+F35)*F39))</f>
        <v>#DIV/0!</v>
      </c>
      <c r="G42" s="1"/>
      <c r="H42" s="1"/>
    </row>
    <row r="43" spans="2:8" ht="12" customHeight="1">
      <c r="B43" s="1" t="s">
        <v>118</v>
      </c>
      <c r="C43" s="34"/>
      <c r="D43" s="35"/>
      <c r="E43" s="36"/>
      <c r="F43" s="36"/>
      <c r="G43" s="1"/>
      <c r="H43" s="1"/>
    </row>
    <row r="44" spans="2:8" ht="13.5" thickBot="1">
      <c r="B44" s="37" t="s">
        <v>93</v>
      </c>
      <c r="C44" s="1"/>
      <c r="D44" s="1"/>
      <c r="E44" s="1"/>
      <c r="F44" s="1"/>
      <c r="G44" s="1"/>
      <c r="H44" s="1"/>
    </row>
    <row r="45" spans="2:8" ht="15.75" thickTop="1">
      <c r="B45" s="511" t="s">
        <v>37</v>
      </c>
      <c r="C45" s="512"/>
      <c r="D45" s="513"/>
      <c r="E45" s="300" t="s">
        <v>29</v>
      </c>
      <c r="F45" s="301" t="s">
        <v>30</v>
      </c>
      <c r="G45" s="1"/>
      <c r="H45" s="1"/>
    </row>
    <row r="46" spans="2:8" ht="14.25">
      <c r="B46" s="508" t="s">
        <v>178</v>
      </c>
      <c r="C46" s="509"/>
      <c r="D46" s="510"/>
      <c r="E46" s="178"/>
      <c r="F46" s="178"/>
      <c r="G46" s="1"/>
      <c r="H46" s="1"/>
    </row>
    <row r="47" spans="2:8" ht="14.25">
      <c r="B47" s="508" t="s">
        <v>94</v>
      </c>
      <c r="C47" s="509"/>
      <c r="D47" s="510"/>
      <c r="E47" s="178"/>
      <c r="F47" s="178"/>
      <c r="G47" s="1"/>
      <c r="H47" s="1"/>
    </row>
    <row r="48" spans="2:8" ht="14.25">
      <c r="B48" s="508" t="s">
        <v>179</v>
      </c>
      <c r="C48" s="509"/>
      <c r="D48" s="510"/>
      <c r="E48" s="178"/>
      <c r="F48" s="178"/>
      <c r="G48" s="1"/>
      <c r="H48" s="1"/>
    </row>
    <row r="49" spans="2:8" ht="14.25">
      <c r="B49" s="508" t="s">
        <v>95</v>
      </c>
      <c r="C49" s="509"/>
      <c r="D49" s="510"/>
      <c r="E49" s="178"/>
      <c r="F49" s="178"/>
      <c r="G49" s="1"/>
      <c r="H49" s="1"/>
    </row>
    <row r="50" spans="2:8">
      <c r="B50" s="1" t="s">
        <v>119</v>
      </c>
      <c r="C50" s="1"/>
      <c r="D50" s="1"/>
      <c r="E50" s="1"/>
      <c r="F50" s="1"/>
      <c r="G50" s="1"/>
      <c r="H50" s="1"/>
    </row>
    <row r="51" spans="2:8" ht="3" customHeight="1" thickBot="1">
      <c r="B51" s="1"/>
      <c r="C51" s="1"/>
      <c r="D51" s="1"/>
      <c r="E51" s="1"/>
      <c r="F51" s="1"/>
      <c r="G51" s="1"/>
      <c r="H51" s="1"/>
    </row>
    <row r="52" spans="2:8" ht="21" customHeight="1" thickTop="1">
      <c r="B52" s="511" t="s">
        <v>8</v>
      </c>
      <c r="C52" s="512"/>
      <c r="D52" s="512"/>
      <c r="E52" s="300" t="s">
        <v>29</v>
      </c>
      <c r="F52" s="300" t="s">
        <v>30</v>
      </c>
      <c r="G52" s="1"/>
      <c r="H52" s="1"/>
    </row>
    <row r="53" spans="2:8" ht="15" customHeight="1">
      <c r="B53" s="491" t="s">
        <v>587</v>
      </c>
      <c r="C53" s="492"/>
      <c r="D53" s="493"/>
      <c r="E53" s="179"/>
      <c r="F53" s="179"/>
      <c r="G53" s="1"/>
      <c r="H53" s="1"/>
    </row>
    <row r="54" spans="2:8" ht="15" customHeight="1">
      <c r="B54" s="491" t="s">
        <v>588</v>
      </c>
      <c r="C54" s="492"/>
      <c r="D54" s="493"/>
      <c r="E54" s="179"/>
      <c r="F54" s="179"/>
      <c r="G54" s="1"/>
      <c r="H54" s="1"/>
    </row>
    <row r="55" spans="2:8" ht="15" customHeight="1">
      <c r="B55" s="491" t="s">
        <v>365</v>
      </c>
      <c r="C55" s="492"/>
      <c r="D55" s="493"/>
      <c r="E55" s="179"/>
      <c r="F55" s="179"/>
      <c r="G55" s="1"/>
      <c r="H55" s="1"/>
    </row>
    <row r="56" spans="2:8" ht="15" customHeight="1">
      <c r="B56" s="491" t="s">
        <v>366</v>
      </c>
      <c r="C56" s="492"/>
      <c r="D56" s="493"/>
      <c r="E56" s="179"/>
      <c r="F56" s="179"/>
      <c r="G56" s="1"/>
      <c r="H56" s="1"/>
    </row>
    <row r="57" spans="2:8" ht="14.25" customHeight="1">
      <c r="B57" s="491" t="s">
        <v>367</v>
      </c>
      <c r="C57" s="492"/>
      <c r="D57" s="493"/>
      <c r="E57" s="179"/>
      <c r="F57" s="179"/>
      <c r="G57" s="1"/>
      <c r="H57" s="1"/>
    </row>
    <row r="58" spans="2:8">
      <c r="B58" s="1" t="s">
        <v>96</v>
      </c>
      <c r="C58" s="1"/>
      <c r="D58" s="1"/>
      <c r="E58" s="1"/>
      <c r="F58" s="1"/>
      <c r="G58" s="1"/>
      <c r="H58" s="1"/>
    </row>
    <row r="59" spans="2:8" ht="3.75" customHeight="1">
      <c r="B59" s="38"/>
      <c r="C59" s="1"/>
      <c r="D59" s="1"/>
      <c r="E59" s="1"/>
      <c r="F59" s="1"/>
      <c r="G59" s="1"/>
      <c r="H59" s="1"/>
    </row>
    <row r="60" spans="2:8" ht="13.5" thickBot="1">
      <c r="B60" s="37" t="s">
        <v>120</v>
      </c>
      <c r="C60" s="37"/>
      <c r="D60" s="37"/>
      <c r="E60" s="68"/>
      <c r="F60" s="68"/>
      <c r="G60" s="1"/>
      <c r="H60" s="1"/>
    </row>
    <row r="61" spans="2:8" ht="13.5" thickTop="1">
      <c r="B61" s="472" t="s">
        <v>69</v>
      </c>
      <c r="C61" s="473"/>
      <c r="D61" s="474"/>
      <c r="E61" s="489" t="s">
        <v>29</v>
      </c>
      <c r="F61" s="494"/>
      <c r="G61" s="489" t="s">
        <v>30</v>
      </c>
      <c r="H61" s="490"/>
    </row>
    <row r="62" spans="2:8" ht="18" customHeight="1">
      <c r="B62" s="475"/>
      <c r="C62" s="476"/>
      <c r="D62" s="477"/>
      <c r="E62" s="302" t="s">
        <v>99</v>
      </c>
      <c r="F62" s="302" t="s">
        <v>97</v>
      </c>
      <c r="G62" s="302" t="s">
        <v>99</v>
      </c>
      <c r="H62" s="302" t="s">
        <v>97</v>
      </c>
    </row>
    <row r="63" spans="2:8" ht="14.25">
      <c r="B63" s="480" t="s">
        <v>234</v>
      </c>
      <c r="C63" s="482" t="s">
        <v>235</v>
      </c>
      <c r="D63" s="483"/>
      <c r="E63" s="180"/>
      <c r="F63" s="180"/>
      <c r="G63" s="180"/>
      <c r="H63" s="181"/>
    </row>
    <row r="64" spans="2:8" ht="14.25">
      <c r="B64" s="481"/>
      <c r="C64" s="484" t="s">
        <v>236</v>
      </c>
      <c r="D64" s="485"/>
      <c r="E64" s="182"/>
      <c r="F64" s="182"/>
      <c r="G64" s="182"/>
      <c r="H64" s="183"/>
    </row>
    <row r="65" spans="2:8" ht="15" customHeight="1">
      <c r="B65" s="486" t="s">
        <v>233</v>
      </c>
      <c r="C65" s="478" t="s">
        <v>237</v>
      </c>
      <c r="D65" s="303" t="s">
        <v>586</v>
      </c>
      <c r="E65" s="184"/>
      <c r="F65" s="184"/>
      <c r="G65" s="184"/>
      <c r="H65" s="185"/>
    </row>
    <row r="66" spans="2:8" ht="15" customHeight="1">
      <c r="B66" s="487"/>
      <c r="C66" s="479"/>
      <c r="D66" s="34" t="s">
        <v>238</v>
      </c>
      <c r="E66" s="186"/>
      <c r="F66" s="186"/>
      <c r="G66" s="186"/>
      <c r="H66" s="187"/>
    </row>
    <row r="67" spans="2:8" ht="14.25">
      <c r="B67" s="487"/>
      <c r="C67" s="470" t="s">
        <v>70</v>
      </c>
      <c r="D67" s="304" t="s">
        <v>98</v>
      </c>
      <c r="E67" s="188"/>
      <c r="F67" s="188"/>
      <c r="G67" s="188"/>
      <c r="H67" s="189"/>
    </row>
    <row r="68" spans="2:8" ht="14.25">
      <c r="B68" s="488"/>
      <c r="C68" s="471"/>
      <c r="D68" s="304" t="s">
        <v>71</v>
      </c>
      <c r="E68" s="188"/>
      <c r="F68" s="188"/>
      <c r="G68" s="188"/>
      <c r="H68" s="189"/>
    </row>
    <row r="69" spans="2:8" ht="14.25">
      <c r="B69" s="461" t="s">
        <v>239</v>
      </c>
      <c r="C69" s="462"/>
      <c r="D69" s="463"/>
      <c r="E69" s="180"/>
      <c r="F69" s="180"/>
      <c r="G69" s="180"/>
      <c r="H69" s="181"/>
    </row>
    <row r="70" spans="2:8" ht="14.25">
      <c r="B70" s="464" t="s">
        <v>240</v>
      </c>
      <c r="C70" s="465"/>
      <c r="D70" s="466"/>
      <c r="E70" s="188"/>
      <c r="F70" s="188"/>
      <c r="G70" s="188"/>
      <c r="H70" s="189"/>
    </row>
    <row r="71" spans="2:8" ht="15" thickBot="1">
      <c r="B71" s="467" t="s">
        <v>72</v>
      </c>
      <c r="C71" s="468"/>
      <c r="D71" s="469"/>
      <c r="E71" s="406">
        <f>SUM(E63:E69)</f>
        <v>0</v>
      </c>
      <c r="F71" s="406">
        <f t="shared" ref="F71:H71" si="0">SUM(F63:F69)</f>
        <v>0</v>
      </c>
      <c r="G71" s="406">
        <f t="shared" si="0"/>
        <v>0</v>
      </c>
      <c r="H71" s="407">
        <f t="shared" si="0"/>
        <v>0</v>
      </c>
    </row>
    <row r="72" spans="2:8" ht="13.5" thickTop="1">
      <c r="B72" s="1" t="s">
        <v>100</v>
      </c>
      <c r="C72" s="1"/>
      <c r="D72" s="1"/>
      <c r="E72" s="1"/>
      <c r="F72" s="1"/>
      <c r="G72" s="1"/>
      <c r="H72" s="1"/>
    </row>
  </sheetData>
  <sheetProtection password="CA9C" sheet="1" objects="1" scenarios="1"/>
  <mergeCells count="58">
    <mergeCell ref="B2:F2"/>
    <mergeCell ref="C8:C9"/>
    <mergeCell ref="C10:C11"/>
    <mergeCell ref="E3:F3"/>
    <mergeCell ref="B3:D3"/>
    <mergeCell ref="B5:B11"/>
    <mergeCell ref="C6:C7"/>
    <mergeCell ref="C16:C17"/>
    <mergeCell ref="B18:B24"/>
    <mergeCell ref="B40:D40"/>
    <mergeCell ref="B28:B30"/>
    <mergeCell ref="C28:D28"/>
    <mergeCell ref="C29:D29"/>
    <mergeCell ref="C30:D30"/>
    <mergeCell ref="B34:D34"/>
    <mergeCell ref="C19:C20"/>
    <mergeCell ref="B12:B17"/>
    <mergeCell ref="C31:D31"/>
    <mergeCell ref="C12:C13"/>
    <mergeCell ref="C14:C15"/>
    <mergeCell ref="C21:C22"/>
    <mergeCell ref="C23:C24"/>
    <mergeCell ref="B35:D35"/>
    <mergeCell ref="B38:D38"/>
    <mergeCell ref="B41:D41"/>
    <mergeCell ref="B42:D42"/>
    <mergeCell ref="B53:D53"/>
    <mergeCell ref="B47:D47"/>
    <mergeCell ref="B52:D52"/>
    <mergeCell ref="B45:D45"/>
    <mergeCell ref="B48:D48"/>
    <mergeCell ref="B46:D46"/>
    <mergeCell ref="B49:D49"/>
    <mergeCell ref="B70:D70"/>
    <mergeCell ref="B71:D71"/>
    <mergeCell ref="C67:C68"/>
    <mergeCell ref="B61:D62"/>
    <mergeCell ref="C65:C66"/>
    <mergeCell ref="B63:B64"/>
    <mergeCell ref="C63:D63"/>
    <mergeCell ref="C64:D64"/>
    <mergeCell ref="B65:B68"/>
    <mergeCell ref="G2:G4"/>
    <mergeCell ref="H2:H4"/>
    <mergeCell ref="H5:H11"/>
    <mergeCell ref="H12:H17"/>
    <mergeCell ref="B69:D69"/>
    <mergeCell ref="G61:H61"/>
    <mergeCell ref="B57:D57"/>
    <mergeCell ref="B54:D54"/>
    <mergeCell ref="B55:D55"/>
    <mergeCell ref="B56:D56"/>
    <mergeCell ref="E61:F61"/>
    <mergeCell ref="B39:D39"/>
    <mergeCell ref="B36:D36"/>
    <mergeCell ref="B37:D37"/>
    <mergeCell ref="B25:B26"/>
    <mergeCell ref="C25:C26"/>
  </mergeCells>
  <hyperlinks>
    <hyperlink ref="B1" location="'1 ÍNDICE'!A1" display="RETORNAR AO INDICE GERAL"/>
  </hyperlinks>
  <pageMargins left="0.51181102362204722" right="0.51181102362204722" top="0.78740157480314965" bottom="0.78740157480314965" header="0.31496062992125984" footer="0.31496062992125984"/>
  <pageSetup paperSize="9" scale="87" fitToHeight="3" orientation="landscape" horizontalDpi="300" verticalDpi="300" r:id="rId1"/>
  <headerFooter>
    <oddHeader>Página &amp;P de &amp;N</oddHeader>
    <oddFooter>&amp;A</oddFooter>
  </headerFooter>
  <rowBreaks count="1" manualBreakCount="1">
    <brk id="32" min="1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CFFCC"/>
  </sheetPr>
  <dimension ref="B1:H14"/>
  <sheetViews>
    <sheetView workbookViewId="0">
      <selection activeCell="C23" sqref="C23"/>
    </sheetView>
  </sheetViews>
  <sheetFormatPr defaultRowHeight="12.75"/>
  <cols>
    <col min="1" max="1" width="4.7109375" customWidth="1"/>
    <col min="2" max="2" width="17.140625" customWidth="1"/>
    <col min="3" max="3" width="33.5703125" customWidth="1"/>
    <col min="4" max="4" width="17" customWidth="1"/>
    <col min="5" max="5" width="15" customWidth="1"/>
    <col min="6" max="6" width="14.7109375" customWidth="1"/>
    <col min="7" max="7" width="12.85546875" customWidth="1"/>
    <col min="8" max="8" width="14.28515625" customWidth="1"/>
  </cols>
  <sheetData>
    <row r="1" spans="2:8">
      <c r="B1" s="271" t="s">
        <v>256</v>
      </c>
    </row>
    <row r="2" spans="2:8" ht="21" customHeight="1" thickBot="1">
      <c r="B2" s="536" t="s">
        <v>595</v>
      </c>
      <c r="C2" s="536"/>
      <c r="D2" s="536"/>
      <c r="E2" s="536"/>
      <c r="F2" s="536"/>
      <c r="G2" s="536"/>
      <c r="H2" s="536"/>
    </row>
    <row r="3" spans="2:8" ht="29.25" customHeight="1">
      <c r="B3" s="548" t="s">
        <v>103</v>
      </c>
      <c r="C3" s="543" t="s">
        <v>112</v>
      </c>
      <c r="D3" s="546" t="s">
        <v>101</v>
      </c>
      <c r="E3" s="541" t="s">
        <v>348</v>
      </c>
      <c r="F3" s="545"/>
      <c r="G3" s="541" t="s">
        <v>349</v>
      </c>
      <c r="H3" s="542"/>
    </row>
    <row r="4" spans="2:8" ht="14.25">
      <c r="B4" s="549"/>
      <c r="C4" s="544"/>
      <c r="D4" s="547"/>
      <c r="E4" s="124" t="s">
        <v>29</v>
      </c>
      <c r="F4" s="125" t="s">
        <v>30</v>
      </c>
      <c r="G4" s="124" t="s">
        <v>29</v>
      </c>
      <c r="H4" s="126" t="s">
        <v>30</v>
      </c>
    </row>
    <row r="5" spans="2:8" ht="15" customHeight="1">
      <c r="B5" s="537" t="s">
        <v>104</v>
      </c>
      <c r="C5" s="108" t="s">
        <v>105</v>
      </c>
      <c r="D5" s="109" t="s">
        <v>102</v>
      </c>
      <c r="E5" s="248"/>
      <c r="F5" s="248"/>
      <c r="G5" s="248"/>
      <c r="H5" s="249"/>
    </row>
    <row r="6" spans="2:8" ht="25.5" customHeight="1">
      <c r="B6" s="538"/>
      <c r="C6" s="110" t="s">
        <v>106</v>
      </c>
      <c r="D6" s="111" t="s">
        <v>102</v>
      </c>
      <c r="E6" s="250"/>
      <c r="F6" s="250"/>
      <c r="G6" s="250"/>
      <c r="H6" s="251"/>
    </row>
    <row r="7" spans="2:8" ht="25.5">
      <c r="B7" s="538"/>
      <c r="C7" s="110" t="s">
        <v>107</v>
      </c>
      <c r="D7" s="111" t="s">
        <v>102</v>
      </c>
      <c r="E7" s="250"/>
      <c r="F7" s="250"/>
      <c r="G7" s="250"/>
      <c r="H7" s="251"/>
    </row>
    <row r="8" spans="2:8" ht="25.5">
      <c r="B8" s="538"/>
      <c r="C8" s="110" t="s">
        <v>108</v>
      </c>
      <c r="D8" s="111" t="s">
        <v>102</v>
      </c>
      <c r="E8" s="250"/>
      <c r="F8" s="250"/>
      <c r="G8" s="250"/>
      <c r="H8" s="251"/>
    </row>
    <row r="9" spans="2:8" ht="25.5" customHeight="1">
      <c r="B9" s="539"/>
      <c r="C9" s="112" t="s">
        <v>113</v>
      </c>
      <c r="D9" s="113" t="s">
        <v>109</v>
      </c>
      <c r="E9" s="244"/>
      <c r="F9" s="244"/>
      <c r="G9" s="252"/>
      <c r="H9" s="253"/>
    </row>
    <row r="10" spans="2:8" ht="19.5" customHeight="1">
      <c r="B10" s="537" t="s">
        <v>368</v>
      </c>
      <c r="C10" s="108" t="s">
        <v>369</v>
      </c>
      <c r="D10" s="109" t="s">
        <v>109</v>
      </c>
      <c r="E10" s="245"/>
      <c r="F10" s="245"/>
      <c r="G10" s="254"/>
      <c r="H10" s="255"/>
    </row>
    <row r="11" spans="2:8" ht="19.5" customHeight="1">
      <c r="B11" s="538"/>
      <c r="C11" s="110" t="s">
        <v>110</v>
      </c>
      <c r="D11" s="111" t="s">
        <v>109</v>
      </c>
      <c r="E11" s="246"/>
      <c r="F11" s="246"/>
      <c r="G11" s="256"/>
      <c r="H11" s="257"/>
    </row>
    <row r="12" spans="2:8" ht="25.5" customHeight="1" thickBot="1">
      <c r="B12" s="540"/>
      <c r="C12" s="242" t="s">
        <v>111</v>
      </c>
      <c r="D12" s="243" t="s">
        <v>109</v>
      </c>
      <c r="E12" s="247"/>
      <c r="F12" s="247"/>
      <c r="G12" s="258"/>
      <c r="H12" s="259"/>
    </row>
    <row r="13" spans="2:8">
      <c r="B13" s="1" t="s">
        <v>561</v>
      </c>
      <c r="C13" s="1"/>
      <c r="D13" s="1"/>
      <c r="E13" s="1"/>
      <c r="F13" s="1"/>
      <c r="G13" s="1"/>
      <c r="H13" s="1"/>
    </row>
    <row r="14" spans="2:8">
      <c r="B14" s="1"/>
      <c r="C14" s="1"/>
      <c r="D14" s="1"/>
      <c r="E14" s="1"/>
      <c r="F14" s="1"/>
      <c r="G14" s="1"/>
      <c r="H14" s="1"/>
    </row>
  </sheetData>
  <sheetProtection password="CA9C" sheet="1" objects="1" scenarios="1"/>
  <mergeCells count="8">
    <mergeCell ref="B2:H2"/>
    <mergeCell ref="B5:B9"/>
    <mergeCell ref="B10:B12"/>
    <mergeCell ref="G3:H3"/>
    <mergeCell ref="C3:C4"/>
    <mergeCell ref="E3:F3"/>
    <mergeCell ref="D3:D4"/>
    <mergeCell ref="B3:B4"/>
  </mergeCells>
  <hyperlinks>
    <hyperlink ref="B1" location="'1 ÍNDICE'!A1" display="RETORNAR AO INDICE GERAL"/>
  </hyperlinks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I51"/>
  <sheetViews>
    <sheetView workbookViewId="0">
      <selection activeCell="J22" sqref="J22"/>
    </sheetView>
  </sheetViews>
  <sheetFormatPr defaultRowHeight="12.75"/>
  <cols>
    <col min="1" max="1" width="1.5703125" customWidth="1"/>
    <col min="2" max="2" width="20.140625" customWidth="1"/>
    <col min="3" max="3" width="69.85546875" customWidth="1"/>
    <col min="4" max="4" width="14.140625" customWidth="1"/>
    <col min="5" max="5" width="18.140625" customWidth="1"/>
    <col min="6" max="6" width="8" customWidth="1"/>
    <col min="7" max="7" width="10.7109375" bestFit="1" customWidth="1"/>
    <col min="9" max="9" width="14.85546875" customWidth="1"/>
  </cols>
  <sheetData>
    <row r="1" spans="1:5" ht="13.5" thickBot="1">
      <c r="A1" s="1"/>
      <c r="B1" s="270" t="s">
        <v>256</v>
      </c>
      <c r="C1" s="1"/>
      <c r="D1" s="1"/>
      <c r="E1" s="1"/>
    </row>
    <row r="2" spans="1:5" ht="17.25" thickTop="1" thickBot="1">
      <c r="B2" s="550" t="s">
        <v>596</v>
      </c>
      <c r="C2" s="551"/>
      <c r="D2" s="551"/>
      <c r="E2" s="552"/>
    </row>
    <row r="3" spans="1:5" ht="21" customHeight="1">
      <c r="B3" s="553" t="s">
        <v>135</v>
      </c>
      <c r="C3" s="554"/>
      <c r="D3" s="73" t="s">
        <v>29</v>
      </c>
      <c r="E3" s="74" t="s">
        <v>30</v>
      </c>
    </row>
    <row r="4" spans="1:5" ht="16.5" customHeight="1">
      <c r="B4" s="455" t="s">
        <v>136</v>
      </c>
      <c r="C4" s="11" t="s">
        <v>13</v>
      </c>
      <c r="D4" s="43"/>
      <c r="E4" s="25"/>
    </row>
    <row r="5" spans="1:5">
      <c r="B5" s="455"/>
      <c r="C5" s="12" t="s">
        <v>75</v>
      </c>
      <c r="D5" s="41">
        <f>'3 Dados Financeiros-Contábeis'!D17</f>
        <v>0</v>
      </c>
      <c r="E5" s="23">
        <f>'3 Dados Financeiros-Contábeis'!E17</f>
        <v>0</v>
      </c>
    </row>
    <row r="6" spans="1:5">
      <c r="B6" s="455"/>
      <c r="C6" s="64" t="s">
        <v>74</v>
      </c>
      <c r="D6" s="65">
        <f>'3 Dados Financeiros-Contábeis'!D18</f>
        <v>0</v>
      </c>
      <c r="E6" s="66">
        <f>'3 Dados Financeiros-Contábeis'!E18</f>
        <v>0</v>
      </c>
    </row>
    <row r="7" spans="1:5" ht="12.75" customHeight="1">
      <c r="B7" s="455"/>
      <c r="C7" s="9" t="s">
        <v>78</v>
      </c>
      <c r="D7" s="41">
        <f>'3 Dados Financeiros-Contábeis'!D19</f>
        <v>0</v>
      </c>
      <c r="E7" s="26">
        <f>'3 Dados Financeiros-Contábeis'!E19</f>
        <v>0</v>
      </c>
    </row>
    <row r="8" spans="1:5">
      <c r="B8" s="455"/>
      <c r="C8" s="9" t="s">
        <v>77</v>
      </c>
      <c r="D8" s="41">
        <f>'3 Dados Financeiros-Contábeis'!D20</f>
        <v>0</v>
      </c>
      <c r="E8" s="26">
        <f>'3 Dados Financeiros-Contábeis'!E20</f>
        <v>0</v>
      </c>
    </row>
    <row r="9" spans="1:5">
      <c r="B9" s="455"/>
      <c r="C9" s="14" t="s">
        <v>4</v>
      </c>
      <c r="D9" s="45">
        <f>'3 Dados Financeiros-Contábeis'!D21</f>
        <v>0</v>
      </c>
      <c r="E9" s="27">
        <f>'3 Dados Financeiros-Contábeis'!E21</f>
        <v>0</v>
      </c>
    </row>
    <row r="10" spans="1:5">
      <c r="B10" s="455"/>
      <c r="C10" s="75" t="s">
        <v>137</v>
      </c>
      <c r="D10" s="76">
        <f>SUM(D4:D9)</f>
        <v>0</v>
      </c>
      <c r="E10" s="77">
        <f>SUM(E4:E9)</f>
        <v>0</v>
      </c>
    </row>
    <row r="11" spans="1:5" ht="14.25">
      <c r="B11" s="78" t="s">
        <v>121</v>
      </c>
      <c r="C11" s="79" t="s">
        <v>125</v>
      </c>
      <c r="D11" s="80" t="e">
        <f>'3 Dados Financeiros-Contábeis'!F22*'3 Dados Financeiros-Contábeis'!D14</f>
        <v>#DIV/0!</v>
      </c>
      <c r="E11" s="86" t="e">
        <f>'3 Dados Financeiros-Contábeis'!F22*'3 Dados Financeiros-Contábeis'!E14</f>
        <v>#DIV/0!</v>
      </c>
    </row>
    <row r="12" spans="1:5" ht="12.75" customHeight="1">
      <c r="B12" s="435" t="s">
        <v>122</v>
      </c>
      <c r="C12" s="9" t="s">
        <v>126</v>
      </c>
      <c r="D12" s="69">
        <f>'3 Dados Financeiros-Contábeis'!D36</f>
        <v>0</v>
      </c>
      <c r="E12" s="87">
        <f>'3 Dados Financeiros-Contábeis'!E36</f>
        <v>0</v>
      </c>
    </row>
    <row r="13" spans="1:5" ht="14.25">
      <c r="B13" s="435"/>
      <c r="C13" s="9" t="s">
        <v>127</v>
      </c>
      <c r="D13" s="69" t="e">
        <f>'3 Dados Financeiros-Contábeis'!F22*'3 Dados Financeiros-Contábeis'!D38</f>
        <v>#DIV/0!</v>
      </c>
      <c r="E13" s="87" t="e">
        <f>'3 Dados Financeiros-Contábeis'!F22*'3 Dados Financeiros-Contábeis'!E38</f>
        <v>#DIV/0!</v>
      </c>
    </row>
    <row r="14" spans="1:5">
      <c r="B14" s="435"/>
      <c r="C14" s="84" t="s">
        <v>128</v>
      </c>
      <c r="D14" s="81" t="e">
        <f>SUM(D12:D13)</f>
        <v>#DIV/0!</v>
      </c>
      <c r="E14" s="88" t="e">
        <f>SUM(E12:E13)</f>
        <v>#DIV/0!</v>
      </c>
    </row>
    <row r="15" spans="1:5" ht="30.75" customHeight="1">
      <c r="B15" s="83" t="s">
        <v>123</v>
      </c>
      <c r="C15" s="82" t="s">
        <v>129</v>
      </c>
      <c r="D15" s="131" t="e">
        <f>'4 Dados-Complementares'!H5*'4 Dados-Complementares'!E42*'4 Dados-Complementares'!E31</f>
        <v>#DIV/0!</v>
      </c>
      <c r="E15" s="137" t="e">
        <f>'4 Dados-Complementares'!H5*'4 Dados-Complementares'!F42*'4 Dados-Complementares'!F31</f>
        <v>#DIV/0!</v>
      </c>
    </row>
    <row r="16" spans="1:5" ht="15" thickBot="1">
      <c r="B16" s="107" t="s">
        <v>246</v>
      </c>
      <c r="C16" s="85" t="s">
        <v>130</v>
      </c>
      <c r="D16" s="93" t="e">
        <f>'3 Dados Financeiros-Contábeis'!F22*'3 Dados Financeiros-Contábeis'!D44</f>
        <v>#DIV/0!</v>
      </c>
      <c r="E16" s="89" t="e">
        <f>'3 Dados Financeiros-Contábeis'!F22*'3 Dados Financeiros-Contábeis'!E44</f>
        <v>#DIV/0!</v>
      </c>
    </row>
    <row r="17" spans="2:6" ht="15.75" thickBot="1">
      <c r="B17" s="557" t="s">
        <v>131</v>
      </c>
      <c r="C17" s="558"/>
      <c r="D17" s="72" t="e">
        <f>D10+D11+D14+D15+D16</f>
        <v>#DIV/0!</v>
      </c>
      <c r="E17" s="91" t="e">
        <f>E10+E11+E14+E15+E16</f>
        <v>#DIV/0!</v>
      </c>
      <c r="F17" s="71"/>
    </row>
    <row r="18" spans="2:6" ht="13.5" customHeight="1">
      <c r="B18" s="559" t="s">
        <v>249</v>
      </c>
      <c r="C18" s="132" t="s">
        <v>251</v>
      </c>
      <c r="D18" s="190">
        <f>('3 Dados Financeiros-Contábeis'!D58-'3 Dados Financeiros-Contábeis'!D62)+'3 Dados Financeiros-Contábeis'!D61+('3 Dados Financeiros-Contábeis'!D63-'3 Dados Financeiros-Contábeis'!D70)</f>
        <v>0</v>
      </c>
      <c r="E18" s="191">
        <f>('3 Dados Financeiros-Contábeis'!E58-'3 Dados Financeiros-Contábeis'!E62)+'3 Dados Financeiros-Contábeis'!E61+('3 Dados Financeiros-Contábeis'!E63-'3 Dados Financeiros-Contábeis'!E70)</f>
        <v>0</v>
      </c>
    </row>
    <row r="19" spans="2:6" ht="16.5" thickBot="1">
      <c r="B19" s="560"/>
      <c r="C19" s="133" t="s">
        <v>252</v>
      </c>
      <c r="D19" s="192" t="e">
        <f>'3 Dados Financeiros-Contábeis'!F22*'3 Dados Financeiros-Contábeis'!D82+'3 Dados Financeiros-Contábeis'!D60</f>
        <v>#DIV/0!</v>
      </c>
      <c r="E19" s="193" t="e">
        <f>'3 Dados Financeiros-Contábeis'!F22*'3 Dados Financeiros-Contábeis'!E82+'3 Dados Financeiros-Contábeis'!E60</f>
        <v>#DIV/0!</v>
      </c>
    </row>
    <row r="20" spans="2:6" ht="15.75" thickBot="1">
      <c r="B20" s="444" t="s">
        <v>250</v>
      </c>
      <c r="C20" s="445"/>
      <c r="D20" s="70" t="e">
        <f>D17+D18+D19</f>
        <v>#DIV/0!</v>
      </c>
      <c r="E20" s="135" t="e">
        <f>E17+E18+E19</f>
        <v>#DIV/0!</v>
      </c>
      <c r="F20" s="71"/>
    </row>
    <row r="21" spans="2:6" ht="3" customHeight="1" thickBot="1">
      <c r="D21" s="94"/>
    </row>
    <row r="22" spans="2:6" ht="17.25" customHeight="1">
      <c r="B22" s="561" t="s">
        <v>138</v>
      </c>
      <c r="C22" s="562"/>
      <c r="D22" s="134" t="e">
        <f>D20/D23</f>
        <v>#DIV/0!</v>
      </c>
      <c r="E22" s="136" t="e">
        <f>E20/E23</f>
        <v>#DIV/0!</v>
      </c>
    </row>
    <row r="23" spans="2:6" ht="15" thickBot="1">
      <c r="B23" s="555" t="s">
        <v>139</v>
      </c>
      <c r="C23" s="556"/>
      <c r="D23" s="129">
        <f>'4 Dados-Complementares'!E53</f>
        <v>0</v>
      </c>
      <c r="E23" s="130">
        <f>'4 Dados-Complementares'!F53</f>
        <v>0</v>
      </c>
    </row>
    <row r="24" spans="2:6" ht="9.75" customHeight="1" thickTop="1" thickBot="1"/>
    <row r="25" spans="2:6" ht="17.25" thickTop="1" thickBot="1">
      <c r="B25" s="550" t="s">
        <v>597</v>
      </c>
      <c r="C25" s="551"/>
      <c r="D25" s="551"/>
      <c r="E25" s="552"/>
    </row>
    <row r="26" spans="2:6" ht="20.25" customHeight="1">
      <c r="B26" s="553" t="s">
        <v>135</v>
      </c>
      <c r="C26" s="554"/>
      <c r="D26" s="73" t="s">
        <v>29</v>
      </c>
      <c r="E26" s="74" t="s">
        <v>30</v>
      </c>
      <c r="F26" s="270" t="s">
        <v>256</v>
      </c>
    </row>
    <row r="27" spans="2:6">
      <c r="B27" s="455" t="s">
        <v>140</v>
      </c>
      <c r="C27" s="99" t="s">
        <v>132</v>
      </c>
      <c r="D27" s="97">
        <f>SUM(D28:D37)</f>
        <v>0</v>
      </c>
      <c r="E27" s="98">
        <f>SUM(E28:E37)</f>
        <v>0</v>
      </c>
    </row>
    <row r="28" spans="2:6">
      <c r="B28" s="455"/>
      <c r="C28" s="11" t="s">
        <v>13</v>
      </c>
      <c r="D28" s="43"/>
      <c r="E28" s="100"/>
    </row>
    <row r="29" spans="2:6">
      <c r="B29" s="455"/>
      <c r="C29" s="12" t="s">
        <v>75</v>
      </c>
      <c r="D29" s="41">
        <f>'3 Dados Financeiros-Contábeis'!D25</f>
        <v>0</v>
      </c>
      <c r="E29" s="87">
        <f>'3 Dados Financeiros-Contábeis'!E25</f>
        <v>0</v>
      </c>
    </row>
    <row r="30" spans="2:6">
      <c r="B30" s="455"/>
      <c r="C30" s="64" t="s">
        <v>74</v>
      </c>
      <c r="D30" s="65">
        <f>'3 Dados Financeiros-Contábeis'!D26</f>
        <v>0</v>
      </c>
      <c r="E30" s="102">
        <f>'3 Dados Financeiros-Contábeis'!E26</f>
        <v>0</v>
      </c>
    </row>
    <row r="31" spans="2:6">
      <c r="B31" s="455"/>
      <c r="C31" s="11" t="s">
        <v>0</v>
      </c>
      <c r="D31" s="43"/>
      <c r="E31" s="100"/>
    </row>
    <row r="32" spans="2:6">
      <c r="B32" s="455"/>
      <c r="C32" s="12" t="s">
        <v>79</v>
      </c>
      <c r="D32" s="41">
        <f>'3 Dados Financeiros-Contábeis'!D28</f>
        <v>0</v>
      </c>
      <c r="E32" s="103">
        <f>'3 Dados Financeiros-Contábeis'!E28</f>
        <v>0</v>
      </c>
    </row>
    <row r="33" spans="2:9">
      <c r="B33" s="455"/>
      <c r="C33" s="12" t="s">
        <v>16</v>
      </c>
      <c r="D33" s="41">
        <f>'3 Dados Financeiros-Contábeis'!D29</f>
        <v>0</v>
      </c>
      <c r="E33" s="103">
        <f>'3 Dados Financeiros-Contábeis'!E29</f>
        <v>0</v>
      </c>
    </row>
    <row r="34" spans="2:9">
      <c r="B34" s="455"/>
      <c r="C34" s="12" t="s">
        <v>15</v>
      </c>
      <c r="D34" s="41">
        <f>'3 Dados Financeiros-Contábeis'!D30</f>
        <v>0</v>
      </c>
      <c r="E34" s="103">
        <f>'3 Dados Financeiros-Contábeis'!E30</f>
        <v>0</v>
      </c>
    </row>
    <row r="35" spans="2:9">
      <c r="B35" s="455"/>
      <c r="C35" s="17" t="s">
        <v>5</v>
      </c>
      <c r="D35" s="47">
        <f>'3 Dados Financeiros-Contábeis'!D31</f>
        <v>0</v>
      </c>
      <c r="E35" s="90">
        <f>'3 Dados Financeiros-Contábeis'!E31</f>
        <v>0</v>
      </c>
    </row>
    <row r="36" spans="2:9">
      <c r="B36" s="455"/>
      <c r="C36" s="17" t="s">
        <v>2</v>
      </c>
      <c r="D36" s="47">
        <f>'3 Dados Financeiros-Contábeis'!D32</f>
        <v>0</v>
      </c>
      <c r="E36" s="90">
        <f>'3 Dados Financeiros-Contábeis'!E32</f>
        <v>0</v>
      </c>
    </row>
    <row r="37" spans="2:9">
      <c r="B37" s="455"/>
      <c r="C37" s="9" t="s">
        <v>4</v>
      </c>
      <c r="D37" s="41">
        <f>'3 Dados Financeiros-Contábeis'!D33</f>
        <v>0</v>
      </c>
      <c r="E37" s="90">
        <f>'3 Dados Financeiros-Contábeis'!E33</f>
        <v>0</v>
      </c>
    </row>
    <row r="38" spans="2:9" ht="14.25">
      <c r="B38" s="78" t="s">
        <v>121</v>
      </c>
      <c r="C38" s="79" t="s">
        <v>243</v>
      </c>
      <c r="D38" s="80" t="e">
        <f>'3 Dados Financeiros-Contábeis'!F34*'3 Dados Financeiros-Contábeis'!D14</f>
        <v>#DIV/0!</v>
      </c>
      <c r="E38" s="86" t="e">
        <f>'3 Dados Financeiros-Contábeis'!F34*'3 Dados Financeiros-Contábeis'!E14</f>
        <v>#DIV/0!</v>
      </c>
    </row>
    <row r="39" spans="2:9" ht="14.25">
      <c r="B39" s="435" t="s">
        <v>122</v>
      </c>
      <c r="C39" s="9" t="s">
        <v>133</v>
      </c>
      <c r="D39" s="69">
        <f>'3 Dados Financeiros-Contábeis'!D37</f>
        <v>0</v>
      </c>
      <c r="E39" s="87">
        <f>'3 Dados Financeiros-Contábeis'!E37</f>
        <v>0</v>
      </c>
    </row>
    <row r="40" spans="2:9" ht="14.25">
      <c r="B40" s="435"/>
      <c r="C40" s="9" t="s">
        <v>134</v>
      </c>
      <c r="D40" s="69" t="e">
        <f>'3 Dados Financeiros-Contábeis'!F34*'3 Dados Financeiros-Contábeis'!D38</f>
        <v>#DIV/0!</v>
      </c>
      <c r="E40" s="87" t="e">
        <f>'3 Dados Financeiros-Contábeis'!F34*'3 Dados Financeiros-Contábeis'!E38</f>
        <v>#DIV/0!</v>
      </c>
    </row>
    <row r="41" spans="2:9">
      <c r="B41" s="435"/>
      <c r="C41" s="101" t="s">
        <v>128</v>
      </c>
      <c r="D41" s="76" t="e">
        <f>SUM(D39:D40)</f>
        <v>#DIV/0!</v>
      </c>
      <c r="E41" s="98" t="e">
        <f>SUM(E39:E40)</f>
        <v>#DIV/0!</v>
      </c>
    </row>
    <row r="42" spans="2:9" ht="28.5" customHeight="1">
      <c r="B42" s="83" t="s">
        <v>123</v>
      </c>
      <c r="C42" s="82" t="s">
        <v>244</v>
      </c>
      <c r="D42" s="131" t="e">
        <f>'4 Dados-Complementares'!H12*'4 Dados-Complementares'!E42*'4 Dados-Complementares'!E31</f>
        <v>#DIV/0!</v>
      </c>
      <c r="E42" s="137" t="e">
        <f>'4 Dados-Complementares'!H12*'4 Dados-Complementares'!F42*'4 Dados-Complementares'!F31</f>
        <v>#DIV/0!</v>
      </c>
    </row>
    <row r="43" spans="2:9" ht="15" thickBot="1">
      <c r="B43" s="107" t="s">
        <v>124</v>
      </c>
      <c r="C43" s="85" t="s">
        <v>245</v>
      </c>
      <c r="D43" s="93" t="e">
        <f>'3 Dados Financeiros-Contábeis'!F34*'3 Dados Financeiros-Contábeis'!D44</f>
        <v>#DIV/0!</v>
      </c>
      <c r="E43" s="89" t="e">
        <f>'3 Dados Financeiros-Contábeis'!F34*'3 Dados Financeiros-Contábeis'!E44</f>
        <v>#DIV/0!</v>
      </c>
    </row>
    <row r="44" spans="2:9" ht="15.75" thickBot="1">
      <c r="B44" s="557" t="s">
        <v>247</v>
      </c>
      <c r="C44" s="558"/>
      <c r="D44" s="72" t="e">
        <f>D27+D38+D41+D42+D43</f>
        <v>#DIV/0!</v>
      </c>
      <c r="E44" s="91" t="e">
        <f>E27+E38+E41+E42+E43</f>
        <v>#DIV/0!</v>
      </c>
      <c r="F44" s="71"/>
    </row>
    <row r="45" spans="2:9" ht="13.5" customHeight="1">
      <c r="B45" s="559" t="s">
        <v>249</v>
      </c>
      <c r="C45" s="132" t="s">
        <v>253</v>
      </c>
      <c r="D45" s="190">
        <v>0</v>
      </c>
      <c r="E45" s="191">
        <v>0</v>
      </c>
    </row>
    <row r="46" spans="2:9" ht="16.5" thickBot="1">
      <c r="B46" s="560"/>
      <c r="C46" s="133" t="s">
        <v>254</v>
      </c>
      <c r="D46" s="192" t="e">
        <f>'3 Dados Financeiros-Contábeis'!F34*'3 Dados Financeiros-Contábeis'!D82</f>
        <v>#DIV/0!</v>
      </c>
      <c r="E46" s="193" t="e">
        <f>'3 Dados Financeiros-Contábeis'!F34*'3 Dados Financeiros-Contábeis'!E82</f>
        <v>#DIV/0!</v>
      </c>
    </row>
    <row r="47" spans="2:9" ht="19.5" customHeight="1" thickBot="1">
      <c r="B47" s="444" t="s">
        <v>255</v>
      </c>
      <c r="C47" s="445"/>
      <c r="D47" s="70" t="e">
        <f>D44+D45+D46</f>
        <v>#DIV/0!</v>
      </c>
      <c r="E47" s="92" t="e">
        <f>E44+E45+E46</f>
        <v>#DIV/0!</v>
      </c>
      <c r="F47" s="71"/>
      <c r="I47" s="2"/>
    </row>
    <row r="48" spans="2:9" ht="3.75" customHeight="1">
      <c r="D48" s="94"/>
    </row>
    <row r="49" spans="2:5" ht="18" customHeight="1">
      <c r="B49" s="565" t="s">
        <v>589</v>
      </c>
      <c r="C49" s="566"/>
      <c r="D49" s="138" t="e">
        <f>D47/D50</f>
        <v>#DIV/0!</v>
      </c>
      <c r="E49" s="139" t="e">
        <f>E47/E50</f>
        <v>#DIV/0!</v>
      </c>
    </row>
    <row r="50" spans="2:5" ht="18" customHeight="1" thickBot="1">
      <c r="B50" s="563" t="s">
        <v>590</v>
      </c>
      <c r="C50" s="564"/>
      <c r="D50" s="95">
        <f>'4 Dados-Complementares'!E55+'4 Dados-Complementares'!E56</f>
        <v>0</v>
      </c>
      <c r="E50" s="96">
        <f>'4 Dados-Complementares'!F55+'4 Dados-Complementares'!F56</f>
        <v>0</v>
      </c>
    </row>
    <row r="51" spans="2:5" ht="9" customHeight="1" thickTop="1"/>
  </sheetData>
  <sheetProtection password="CA9C" sheet="1" objects="1" scenarios="1"/>
  <mergeCells count="18">
    <mergeCell ref="B25:E25"/>
    <mergeCell ref="B26:C26"/>
    <mergeCell ref="B27:B37"/>
    <mergeCell ref="B39:B41"/>
    <mergeCell ref="B50:C50"/>
    <mergeCell ref="B44:C44"/>
    <mergeCell ref="B47:C47"/>
    <mergeCell ref="B49:C49"/>
    <mergeCell ref="B45:B46"/>
    <mergeCell ref="B20:C20"/>
    <mergeCell ref="B2:E2"/>
    <mergeCell ref="B3:C3"/>
    <mergeCell ref="B4:B10"/>
    <mergeCell ref="B23:C23"/>
    <mergeCell ref="B12:B14"/>
    <mergeCell ref="B17:C17"/>
    <mergeCell ref="B18:B19"/>
    <mergeCell ref="B22:C22"/>
  </mergeCells>
  <hyperlinks>
    <hyperlink ref="B1" location="'1 ÍNDICE'!A1" display="RETORNAR AO INDICE GERAL"/>
    <hyperlink ref="F26" location="'1 ÍNDICE'!A1" display="RETORNAR AO INDICE GERAL"/>
  </hyperlinks>
  <printOptions horizontalCentered="1" verticalCentered="1"/>
  <pageMargins left="0.59055118110236227" right="0.39370078740157483" top="0.59055118110236227" bottom="0.59055118110236227" header="0.31496062992125984" footer="0.11811023622047245"/>
  <pageSetup paperSize="9" scale="77" orientation="portrait" horizontalDpi="300" verticalDpi="300" r:id="rId1"/>
  <headerFooter alignWithMargins="0">
    <oddFooter>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F26"/>
  <sheetViews>
    <sheetView workbookViewId="0">
      <selection activeCell="J9" sqref="J9"/>
    </sheetView>
  </sheetViews>
  <sheetFormatPr defaultRowHeight="12.75"/>
  <cols>
    <col min="1" max="1" width="1.5703125" customWidth="1"/>
    <col min="2" max="2" width="63.7109375" customWidth="1"/>
    <col min="3" max="3" width="15.85546875" customWidth="1"/>
    <col min="4" max="4" width="16.140625" customWidth="1"/>
    <col min="5" max="5" width="8" customWidth="1"/>
    <col min="6" max="6" width="10.7109375" bestFit="1" customWidth="1"/>
  </cols>
  <sheetData>
    <row r="1" spans="1:6">
      <c r="B1" s="270" t="s">
        <v>256</v>
      </c>
    </row>
    <row r="2" spans="1:6" ht="16.5" thickBot="1">
      <c r="A2" s="1"/>
      <c r="B2" s="569"/>
      <c r="C2" s="569"/>
      <c r="D2" s="569"/>
    </row>
    <row r="3" spans="1:6" ht="31.5" customHeight="1" thickTop="1" thickBot="1">
      <c r="A3" s="1"/>
      <c r="B3" s="570" t="s">
        <v>562</v>
      </c>
      <c r="C3" s="571"/>
      <c r="D3" s="572"/>
      <c r="E3" s="1"/>
      <c r="F3" s="1"/>
    </row>
    <row r="4" spans="1:6">
      <c r="A4" s="1"/>
      <c r="B4" s="305" t="s">
        <v>177</v>
      </c>
      <c r="C4" s="306" t="s">
        <v>351</v>
      </c>
      <c r="D4" s="307" t="s">
        <v>30</v>
      </c>
      <c r="E4" s="1"/>
      <c r="F4" s="1"/>
    </row>
    <row r="5" spans="1:6">
      <c r="A5" s="1"/>
      <c r="B5" s="308" t="s">
        <v>370</v>
      </c>
      <c r="C5" s="309" t="e">
        <f>'6 Calc_Custo por Serviço Fim'!D22</f>
        <v>#DIV/0!</v>
      </c>
      <c r="D5" s="310" t="e">
        <f>'6 Calc_Custo por Serviço Fim'!E22</f>
        <v>#DIV/0!</v>
      </c>
      <c r="E5" s="1"/>
      <c r="F5" s="1"/>
    </row>
    <row r="6" spans="1:6">
      <c r="A6" s="1"/>
      <c r="B6" s="308" t="s">
        <v>182</v>
      </c>
      <c r="C6" s="309" t="e">
        <f>'6 Calc_Custo por Serviço Fim'!D49</f>
        <v>#DIV/0!</v>
      </c>
      <c r="D6" s="310" t="e">
        <f>'6 Calc_Custo por Serviço Fim'!E49</f>
        <v>#DIV/0!</v>
      </c>
      <c r="E6" s="1"/>
      <c r="F6" s="1"/>
    </row>
    <row r="7" spans="1:6" ht="15.75" thickBot="1">
      <c r="A7" s="1"/>
      <c r="B7" s="311" t="s">
        <v>204</v>
      </c>
      <c r="C7" s="312" t="e">
        <f>SUM(C5:C6)</f>
        <v>#DIV/0!</v>
      </c>
      <c r="D7" s="313" t="e">
        <f>SUM(D5:D6)</f>
        <v>#DIV/0!</v>
      </c>
      <c r="E7" s="1"/>
      <c r="F7" s="1"/>
    </row>
    <row r="8" spans="1:6" ht="6.75" customHeight="1" thickTop="1" thickBot="1">
      <c r="A8" s="1"/>
      <c r="B8" s="1"/>
      <c r="C8" s="1"/>
      <c r="D8" s="1"/>
      <c r="E8" s="1"/>
      <c r="F8" s="1"/>
    </row>
    <row r="9" spans="1:6" ht="29.25" customHeight="1" thickTop="1" thickBot="1">
      <c r="A9" s="1"/>
      <c r="B9" s="570" t="s">
        <v>563</v>
      </c>
      <c r="C9" s="571"/>
      <c r="D9" s="572"/>
      <c r="E9" s="1"/>
      <c r="F9" s="1"/>
    </row>
    <row r="10" spans="1:6" ht="18" customHeight="1">
      <c r="A10" s="1"/>
      <c r="B10" s="305" t="s">
        <v>177</v>
      </c>
      <c r="C10" s="306" t="s">
        <v>351</v>
      </c>
      <c r="D10" s="307" t="s">
        <v>30</v>
      </c>
      <c r="E10" s="1"/>
      <c r="F10" s="1"/>
    </row>
    <row r="11" spans="1:6" ht="14.25" customHeight="1">
      <c r="A11" s="1"/>
      <c r="B11" s="308" t="s">
        <v>370</v>
      </c>
      <c r="C11" s="314" t="e">
        <f>'6 Calc_Custo por Serviço Fim'!D22</f>
        <v>#DIV/0!</v>
      </c>
      <c r="D11" s="315" t="e">
        <f>'6 Calc_Custo por Serviço Fim'!E22</f>
        <v>#DIV/0!</v>
      </c>
      <c r="E11" s="1"/>
      <c r="F11" s="1"/>
    </row>
    <row r="12" spans="1:6" ht="14.25" customHeight="1">
      <c r="A12" s="1"/>
      <c r="B12" s="308" t="s">
        <v>182</v>
      </c>
      <c r="C12" s="314" t="e">
        <f>'6 Calc_Custo por Serviço Fim'!D49</f>
        <v>#DIV/0!</v>
      </c>
      <c r="D12" s="315" t="e">
        <f>'6 Calc_Custo por Serviço Fim'!E49</f>
        <v>#DIV/0!</v>
      </c>
      <c r="E12" s="1"/>
      <c r="F12" s="1"/>
    </row>
    <row r="13" spans="1:6" ht="18.75" customHeight="1" thickBot="1">
      <c r="B13" s="311" t="s">
        <v>205</v>
      </c>
      <c r="C13" s="312" t="e">
        <f>SUM(C11:C12)</f>
        <v>#DIV/0!</v>
      </c>
      <c r="D13" s="313" t="e">
        <f>SUM(D11:D12)</f>
        <v>#DIV/0!</v>
      </c>
      <c r="E13" s="1"/>
      <c r="F13" s="1"/>
    </row>
    <row r="14" spans="1:6" ht="5.25" customHeight="1" thickTop="1">
      <c r="B14" s="1"/>
      <c r="C14" s="1"/>
      <c r="D14" s="1"/>
      <c r="E14" s="1"/>
      <c r="F14" s="1"/>
    </row>
    <row r="15" spans="1:6" ht="6.75" customHeight="1" thickBot="1">
      <c r="B15" s="1"/>
      <c r="C15" s="1"/>
      <c r="D15" s="1"/>
      <c r="E15" s="1"/>
      <c r="F15" s="1"/>
    </row>
    <row r="16" spans="1:6" ht="30.75" customHeight="1" thickTop="1" thickBot="1">
      <c r="B16" s="570" t="s">
        <v>564</v>
      </c>
      <c r="C16" s="571"/>
      <c r="D16" s="572"/>
      <c r="E16" s="1"/>
      <c r="F16" s="1"/>
    </row>
    <row r="17" spans="2:6" ht="17.25" customHeight="1">
      <c r="B17" s="305" t="s">
        <v>382</v>
      </c>
      <c r="C17" s="306" t="s">
        <v>351</v>
      </c>
      <c r="D17" s="307" t="s">
        <v>30</v>
      </c>
      <c r="E17" s="1"/>
      <c r="F17" s="1"/>
    </row>
    <row r="18" spans="2:6" ht="12.75" customHeight="1">
      <c r="B18" s="308" t="s">
        <v>181</v>
      </c>
      <c r="C18" s="316" t="e">
        <f>'6 Calc_Custo por Serviço Fim'!D49</f>
        <v>#DIV/0!</v>
      </c>
      <c r="D18" s="317" t="e">
        <f>'6 Calc_Custo por Serviço Fim'!E49</f>
        <v>#DIV/0!</v>
      </c>
      <c r="E18" s="1"/>
      <c r="F18" s="1"/>
    </row>
    <row r="19" spans="2:6" ht="12.75" customHeight="1">
      <c r="B19" s="318" t="s">
        <v>180</v>
      </c>
      <c r="C19" s="316" t="e">
        <f>'6 Calc_Custo por Serviço Fim'!D49</f>
        <v>#DIV/0!</v>
      </c>
      <c r="D19" s="317" t="e">
        <f>'6 Calc_Custo por Serviço Fim'!E49</f>
        <v>#DIV/0!</v>
      </c>
      <c r="E19" s="1"/>
      <c r="F19" s="1"/>
    </row>
    <row r="20" spans="2:6" ht="6.75" customHeight="1" thickBot="1">
      <c r="B20" s="1"/>
      <c r="C20" s="1"/>
      <c r="D20" s="1"/>
      <c r="E20" s="1"/>
      <c r="F20" s="1"/>
    </row>
    <row r="21" spans="2:6" ht="33" customHeight="1" thickTop="1" thickBot="1">
      <c r="B21" s="570" t="s">
        <v>565</v>
      </c>
      <c r="C21" s="571"/>
      <c r="D21" s="572"/>
      <c r="E21" s="567" t="s">
        <v>569</v>
      </c>
      <c r="F21" s="568"/>
    </row>
    <row r="22" spans="2:6" ht="19.5" customHeight="1">
      <c r="B22" s="305" t="s">
        <v>382</v>
      </c>
      <c r="C22" s="306" t="s">
        <v>351</v>
      </c>
      <c r="D22" s="307" t="s">
        <v>30</v>
      </c>
      <c r="E22" s="567"/>
      <c r="F22" s="568"/>
    </row>
    <row r="23" spans="2:6" ht="25.5">
      <c r="B23" s="308" t="s">
        <v>383</v>
      </c>
      <c r="C23" s="319" t="e">
        <f>'6 Calc_Custo por Serviço Fim'!D49/1000*E23</f>
        <v>#DIV/0!</v>
      </c>
      <c r="D23" s="320" t="e">
        <f>'6 Calc_Custo por Serviço Fim'!E49/1000*E23</f>
        <v>#DIV/0!</v>
      </c>
      <c r="E23" s="280">
        <v>5</v>
      </c>
      <c r="F23" s="321" t="s">
        <v>571</v>
      </c>
    </row>
    <row r="24" spans="2:6" ht="27.75" customHeight="1">
      <c r="B24" s="308" t="s">
        <v>373</v>
      </c>
      <c r="C24" s="319" t="e">
        <f>'6 Calc_Custo por Serviço Fim'!D49/1000*E24</f>
        <v>#DIV/0!</v>
      </c>
      <c r="D24" s="320" t="e">
        <f>'6 Calc_Custo por Serviço Fim'!E49/1000*E24</f>
        <v>#DIV/0!</v>
      </c>
      <c r="E24" s="281">
        <v>8</v>
      </c>
      <c r="F24" s="321" t="s">
        <v>570</v>
      </c>
    </row>
    <row r="26" spans="2:6" ht="7.5" customHeight="1"/>
  </sheetData>
  <sheetProtection password="CA9C" sheet="1" objects="1" scenarios="1"/>
  <mergeCells count="6">
    <mergeCell ref="E21:F22"/>
    <mergeCell ref="B2:D2"/>
    <mergeCell ref="B21:D21"/>
    <mergeCell ref="B3:D3"/>
    <mergeCell ref="B9:D9"/>
    <mergeCell ref="B16:D16"/>
  </mergeCells>
  <hyperlinks>
    <hyperlink ref="B1" location="'1 ÍNDICE'!A1" display="RETORNAR AO INDICE GERAL"/>
  </hyperlinks>
  <printOptions horizontalCentered="1" verticalCentered="1"/>
  <pageMargins left="0.59055118110236227" right="0.39370078740157483" top="0.59055118110236227" bottom="0.59055118110236227" header="0.31496062992125984" footer="0.11811023622047245"/>
  <pageSetup paperSize="9" orientation="landscape" horizontalDpi="300" verticalDpi="300" r:id="rId1"/>
  <headerFooter alignWithMargins="0">
    <oddFooter>&amp;A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Y59"/>
  <sheetViews>
    <sheetView zoomScaleNormal="100" workbookViewId="0">
      <selection activeCell="B1" sqref="B1"/>
    </sheetView>
  </sheetViews>
  <sheetFormatPr defaultRowHeight="12.75"/>
  <cols>
    <col min="1" max="1" width="7.140625" customWidth="1"/>
    <col min="2" max="2" width="30.42578125" customWidth="1"/>
    <col min="3" max="3" width="10.5703125" customWidth="1"/>
    <col min="4" max="4" width="16.42578125" customWidth="1"/>
    <col min="5" max="5" width="17" customWidth="1"/>
    <col min="6" max="6" width="13.28515625" customWidth="1"/>
    <col min="7" max="7" width="12.28515625" customWidth="1"/>
    <col min="8" max="8" width="10.140625" customWidth="1"/>
    <col min="9" max="9" width="11.7109375" customWidth="1"/>
    <col min="10" max="10" width="8.42578125" customWidth="1"/>
    <col min="11" max="11" width="10.5703125" customWidth="1"/>
    <col min="12" max="12" width="11" customWidth="1"/>
    <col min="13" max="13" width="9.42578125" customWidth="1"/>
    <col min="14" max="14" width="19.140625" customWidth="1"/>
    <col min="15" max="15" width="12.85546875" customWidth="1"/>
    <col min="16" max="16" width="18.28515625" customWidth="1"/>
    <col min="17" max="17" width="9.42578125" customWidth="1"/>
    <col min="18" max="18" width="7" customWidth="1"/>
    <col min="19" max="19" width="7.140625" customWidth="1"/>
    <col min="20" max="20" width="7.28515625" customWidth="1"/>
    <col min="21" max="21" width="8.7109375" customWidth="1"/>
    <col min="22" max="22" width="10" customWidth="1"/>
    <col min="23" max="24" width="8.7109375" customWidth="1"/>
    <col min="25" max="25" width="10.85546875" customWidth="1"/>
  </cols>
  <sheetData>
    <row r="1" spans="1:25" ht="16.5" thickBot="1">
      <c r="A1" s="1"/>
      <c r="B1" s="322" t="s">
        <v>256</v>
      </c>
      <c r="C1" s="1"/>
      <c r="D1" s="323" t="s">
        <v>591</v>
      </c>
      <c r="E1" s="1"/>
      <c r="F1" s="1"/>
      <c r="G1" s="1"/>
      <c r="H1" s="1"/>
      <c r="I1" s="1"/>
      <c r="J1" s="1"/>
      <c r="K1" s="1"/>
      <c r="L1" s="1"/>
      <c r="M1" s="1"/>
      <c r="N1" s="322" t="s">
        <v>256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6.5" thickTop="1">
      <c r="A2" s="606" t="s">
        <v>341</v>
      </c>
      <c r="B2" s="607"/>
      <c r="C2" s="607"/>
      <c r="D2" s="607"/>
      <c r="E2" s="607"/>
      <c r="F2" s="607"/>
      <c r="G2" s="607"/>
      <c r="H2" s="607"/>
      <c r="I2" s="608"/>
      <c r="J2" s="1"/>
      <c r="K2" s="1"/>
      <c r="L2" s="1"/>
      <c r="M2" s="606" t="s">
        <v>342</v>
      </c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8"/>
    </row>
    <row r="3" spans="1:25" ht="27" customHeight="1">
      <c r="A3" s="324" t="s">
        <v>188</v>
      </c>
      <c r="B3" s="325" t="s">
        <v>187</v>
      </c>
      <c r="C3" s="609" t="s">
        <v>192</v>
      </c>
      <c r="D3" s="609"/>
      <c r="E3" s="326" t="s">
        <v>191</v>
      </c>
      <c r="F3" s="205" t="s">
        <v>147</v>
      </c>
      <c r="G3" s="205" t="s">
        <v>222</v>
      </c>
      <c r="H3" s="326" t="s">
        <v>189</v>
      </c>
      <c r="I3" s="327" t="s">
        <v>206</v>
      </c>
      <c r="J3" s="1"/>
      <c r="K3" s="1"/>
      <c r="L3" s="1"/>
      <c r="M3" s="585" t="s">
        <v>188</v>
      </c>
      <c r="N3" s="424" t="s">
        <v>187</v>
      </c>
      <c r="O3" s="636" t="s">
        <v>192</v>
      </c>
      <c r="P3" s="637"/>
      <c r="Q3" s="424" t="s">
        <v>224</v>
      </c>
      <c r="R3" s="633" t="s">
        <v>225</v>
      </c>
      <c r="S3" s="634"/>
      <c r="T3" s="567"/>
      <c r="U3" s="424" t="s">
        <v>147</v>
      </c>
      <c r="V3" s="424" t="s">
        <v>211</v>
      </c>
      <c r="W3" s="633" t="s">
        <v>221</v>
      </c>
      <c r="X3" s="634"/>
      <c r="Y3" s="635"/>
    </row>
    <row r="4" spans="1:25" ht="25.5">
      <c r="A4" s="611">
        <v>1</v>
      </c>
      <c r="B4" s="591" t="s">
        <v>193</v>
      </c>
      <c r="C4" s="600" t="s">
        <v>194</v>
      </c>
      <c r="D4" s="601"/>
      <c r="E4" s="328" t="s">
        <v>195</v>
      </c>
      <c r="F4" s="610" t="s">
        <v>203</v>
      </c>
      <c r="G4" s="194">
        <v>0.4</v>
      </c>
      <c r="H4" s="616" t="e">
        <f>'7 Calc_VBRs_Taxas-Preços Publ'!D7</f>
        <v>#DIV/0!</v>
      </c>
      <c r="I4" s="329" t="e">
        <f>G4*H4</f>
        <v>#DIV/0!</v>
      </c>
      <c r="J4" s="1"/>
      <c r="K4" s="1"/>
      <c r="L4" s="1"/>
      <c r="M4" s="614"/>
      <c r="N4" s="426"/>
      <c r="O4" s="638"/>
      <c r="P4" s="639"/>
      <c r="Q4" s="426"/>
      <c r="R4" s="330" t="s">
        <v>208</v>
      </c>
      <c r="S4" s="331" t="s">
        <v>209</v>
      </c>
      <c r="T4" s="332" t="s">
        <v>210</v>
      </c>
      <c r="U4" s="426"/>
      <c r="V4" s="426"/>
      <c r="W4" s="330" t="s">
        <v>208</v>
      </c>
      <c r="X4" s="331" t="s">
        <v>209</v>
      </c>
      <c r="Y4" s="333" t="s">
        <v>210</v>
      </c>
    </row>
    <row r="5" spans="1:25" ht="12.75" customHeight="1">
      <c r="A5" s="588"/>
      <c r="B5" s="641"/>
      <c r="C5" s="602"/>
      <c r="D5" s="603"/>
      <c r="E5" s="334" t="s">
        <v>196</v>
      </c>
      <c r="F5" s="575"/>
      <c r="G5" s="195">
        <v>0.6</v>
      </c>
      <c r="H5" s="575"/>
      <c r="I5" s="335" t="e">
        <f>G5*H4</f>
        <v>#DIV/0!</v>
      </c>
      <c r="J5" s="1"/>
      <c r="K5" s="1"/>
      <c r="L5" s="1"/>
      <c r="M5" s="618">
        <v>1</v>
      </c>
      <c r="N5" s="621" t="s">
        <v>193</v>
      </c>
      <c r="O5" s="612" t="s">
        <v>194</v>
      </c>
      <c r="P5" s="612"/>
      <c r="Q5" s="194">
        <v>0.5</v>
      </c>
      <c r="R5" s="385">
        <v>0.8</v>
      </c>
      <c r="S5" s="386">
        <v>1.2</v>
      </c>
      <c r="T5" s="387">
        <v>1.2</v>
      </c>
      <c r="U5" s="626" t="s">
        <v>203</v>
      </c>
      <c r="V5" s="629" t="e">
        <f>'7 Calc_VBRs_Taxas-Preços Publ'!D7</f>
        <v>#DIV/0!</v>
      </c>
      <c r="W5" s="336" t="e">
        <f t="shared" ref="W5:W17" si="0">$V$5*Q5*R5</f>
        <v>#DIV/0!</v>
      </c>
      <c r="X5" s="337" t="e">
        <f t="shared" ref="X5:X17" si="1">$V$5*Q5*S5</f>
        <v>#DIV/0!</v>
      </c>
      <c r="Y5" s="338" t="e">
        <f t="shared" ref="Y5:Y17" si="2">$V$5*Q5*T5</f>
        <v>#DIV/0!</v>
      </c>
    </row>
    <row r="6" spans="1:25" ht="12.75" customHeight="1">
      <c r="A6" s="588"/>
      <c r="B6" s="641"/>
      <c r="C6" s="604"/>
      <c r="D6" s="605"/>
      <c r="E6" s="339" t="s">
        <v>197</v>
      </c>
      <c r="F6" s="576"/>
      <c r="G6" s="196">
        <v>0.8</v>
      </c>
      <c r="H6" s="576"/>
      <c r="I6" s="340" t="e">
        <f>G6*H4</f>
        <v>#DIV/0!</v>
      </c>
      <c r="J6" s="1"/>
      <c r="K6" s="1"/>
      <c r="L6" s="1"/>
      <c r="M6" s="619"/>
      <c r="N6" s="622"/>
      <c r="O6" s="577" t="s">
        <v>212</v>
      </c>
      <c r="P6" s="577"/>
      <c r="Q6" s="195">
        <v>0.8</v>
      </c>
      <c r="R6" s="388">
        <v>0.8</v>
      </c>
      <c r="S6" s="389">
        <v>1</v>
      </c>
      <c r="T6" s="390">
        <v>1.2</v>
      </c>
      <c r="U6" s="627"/>
      <c r="V6" s="630"/>
      <c r="W6" s="341" t="e">
        <f t="shared" si="0"/>
        <v>#DIV/0!</v>
      </c>
      <c r="X6" s="342" t="e">
        <f t="shared" si="1"/>
        <v>#DIV/0!</v>
      </c>
      <c r="Y6" s="343" t="e">
        <f t="shared" si="2"/>
        <v>#DIV/0!</v>
      </c>
    </row>
    <row r="7" spans="1:25" ht="12.75" customHeight="1">
      <c r="A7" s="588"/>
      <c r="B7" s="641"/>
      <c r="C7" s="579" t="s">
        <v>198</v>
      </c>
      <c r="D7" s="579"/>
      <c r="E7" s="344" t="s">
        <v>195</v>
      </c>
      <c r="F7" s="574" t="s">
        <v>203</v>
      </c>
      <c r="G7" s="197">
        <v>0.8</v>
      </c>
      <c r="H7" s="617" t="e">
        <f>'7 Calc_VBRs_Taxas-Preços Publ'!D7</f>
        <v>#DIV/0!</v>
      </c>
      <c r="I7" s="345" t="e">
        <f>G7*H7</f>
        <v>#DIV/0!</v>
      </c>
      <c r="J7" s="1"/>
      <c r="K7" s="1"/>
      <c r="L7" s="1"/>
      <c r="M7" s="619"/>
      <c r="N7" s="622"/>
      <c r="O7" s="577" t="s">
        <v>213</v>
      </c>
      <c r="P7" s="577"/>
      <c r="Q7" s="195">
        <v>1</v>
      </c>
      <c r="R7" s="388">
        <v>0.8</v>
      </c>
      <c r="S7" s="389">
        <v>1</v>
      </c>
      <c r="T7" s="390">
        <v>1.2</v>
      </c>
      <c r="U7" s="627"/>
      <c r="V7" s="630"/>
      <c r="W7" s="341" t="e">
        <f t="shared" si="0"/>
        <v>#DIV/0!</v>
      </c>
      <c r="X7" s="342" t="e">
        <f t="shared" si="1"/>
        <v>#DIV/0!</v>
      </c>
      <c r="Y7" s="343" t="e">
        <f t="shared" si="2"/>
        <v>#DIV/0!</v>
      </c>
    </row>
    <row r="8" spans="1:25" ht="12.75" customHeight="1">
      <c r="A8" s="588"/>
      <c r="B8" s="641"/>
      <c r="C8" s="577"/>
      <c r="D8" s="577"/>
      <c r="E8" s="334" t="s">
        <v>196</v>
      </c>
      <c r="F8" s="575"/>
      <c r="G8" s="195">
        <v>1</v>
      </c>
      <c r="H8" s="575"/>
      <c r="I8" s="335" t="e">
        <f>G8*H7</f>
        <v>#DIV/0!</v>
      </c>
      <c r="J8" s="1"/>
      <c r="K8" s="1"/>
      <c r="L8" s="1"/>
      <c r="M8" s="620"/>
      <c r="N8" s="623"/>
      <c r="O8" s="613" t="s">
        <v>214</v>
      </c>
      <c r="P8" s="613"/>
      <c r="Q8" s="196">
        <v>1</v>
      </c>
      <c r="R8" s="391">
        <v>1</v>
      </c>
      <c r="S8" s="392">
        <v>1.2</v>
      </c>
      <c r="T8" s="393">
        <v>1.5</v>
      </c>
      <c r="U8" s="627"/>
      <c r="V8" s="630"/>
      <c r="W8" s="346" t="e">
        <f t="shared" si="0"/>
        <v>#DIV/0!</v>
      </c>
      <c r="X8" s="347" t="e">
        <f t="shared" si="1"/>
        <v>#DIV/0!</v>
      </c>
      <c r="Y8" s="348" t="e">
        <f t="shared" si="2"/>
        <v>#DIV/0!</v>
      </c>
    </row>
    <row r="9" spans="1:25" ht="12.75" customHeight="1">
      <c r="A9" s="589"/>
      <c r="B9" s="642"/>
      <c r="C9" s="578"/>
      <c r="D9" s="578"/>
      <c r="E9" s="339" t="s">
        <v>197</v>
      </c>
      <c r="F9" s="576"/>
      <c r="G9" s="196">
        <v>1.2</v>
      </c>
      <c r="H9" s="576"/>
      <c r="I9" s="340" t="e">
        <f>G9*H7</f>
        <v>#DIV/0!</v>
      </c>
      <c r="J9" s="1"/>
      <c r="K9" s="1"/>
      <c r="L9" s="1"/>
      <c r="M9" s="587">
        <v>2</v>
      </c>
      <c r="N9" s="640" t="s">
        <v>201</v>
      </c>
      <c r="O9" s="579" t="s">
        <v>215</v>
      </c>
      <c r="P9" s="579"/>
      <c r="Q9" s="197">
        <v>1</v>
      </c>
      <c r="R9" s="394">
        <v>1</v>
      </c>
      <c r="S9" s="395">
        <v>1.2</v>
      </c>
      <c r="T9" s="396">
        <v>1.3</v>
      </c>
      <c r="U9" s="627"/>
      <c r="V9" s="630"/>
      <c r="W9" s="341" t="e">
        <f t="shared" si="0"/>
        <v>#DIV/0!</v>
      </c>
      <c r="X9" s="342" t="e">
        <f t="shared" si="1"/>
        <v>#DIV/0!</v>
      </c>
      <c r="Y9" s="349" t="e">
        <f t="shared" si="2"/>
        <v>#DIV/0!</v>
      </c>
    </row>
    <row r="10" spans="1:25" ht="12.75" customHeight="1">
      <c r="A10" s="587">
        <v>2</v>
      </c>
      <c r="B10" s="596" t="s">
        <v>201</v>
      </c>
      <c r="C10" s="579" t="s">
        <v>202</v>
      </c>
      <c r="D10" s="579"/>
      <c r="E10" s="344" t="s">
        <v>195</v>
      </c>
      <c r="F10" s="574" t="s">
        <v>203</v>
      </c>
      <c r="G10" s="197">
        <v>1</v>
      </c>
      <c r="H10" s="617" t="e">
        <f>'7 Calc_VBRs_Taxas-Preços Publ'!D7</f>
        <v>#DIV/0!</v>
      </c>
      <c r="I10" s="345" t="e">
        <f>G10*H10</f>
        <v>#DIV/0!</v>
      </c>
      <c r="J10" s="1"/>
      <c r="K10" s="1"/>
      <c r="L10" s="1"/>
      <c r="M10" s="588"/>
      <c r="N10" s="641"/>
      <c r="O10" s="577" t="s">
        <v>216</v>
      </c>
      <c r="P10" s="577"/>
      <c r="Q10" s="195">
        <v>1.2</v>
      </c>
      <c r="R10" s="388">
        <v>1</v>
      </c>
      <c r="S10" s="389">
        <v>1.3</v>
      </c>
      <c r="T10" s="390">
        <v>1.6</v>
      </c>
      <c r="U10" s="627"/>
      <c r="V10" s="630"/>
      <c r="W10" s="341" t="e">
        <f t="shared" si="0"/>
        <v>#DIV/0!</v>
      </c>
      <c r="X10" s="342" t="e">
        <f t="shared" si="1"/>
        <v>#DIV/0!</v>
      </c>
      <c r="Y10" s="343" t="e">
        <f t="shared" si="2"/>
        <v>#DIV/0!</v>
      </c>
    </row>
    <row r="11" spans="1:25" ht="12.75" customHeight="1">
      <c r="A11" s="588"/>
      <c r="B11" s="597"/>
      <c r="C11" s="577"/>
      <c r="D11" s="577"/>
      <c r="E11" s="334" t="s">
        <v>196</v>
      </c>
      <c r="F11" s="575"/>
      <c r="G11" s="195">
        <v>1.2</v>
      </c>
      <c r="H11" s="575"/>
      <c r="I11" s="335" t="e">
        <f>G11*H10</f>
        <v>#DIV/0!</v>
      </c>
      <c r="J11" s="1"/>
      <c r="K11" s="1"/>
      <c r="L11" s="1"/>
      <c r="M11" s="589"/>
      <c r="N11" s="642"/>
      <c r="O11" s="578" t="s">
        <v>217</v>
      </c>
      <c r="P11" s="578"/>
      <c r="Q11" s="196">
        <v>1.5</v>
      </c>
      <c r="R11" s="397">
        <v>1</v>
      </c>
      <c r="S11" s="398">
        <v>1.5</v>
      </c>
      <c r="T11" s="399">
        <v>2</v>
      </c>
      <c r="U11" s="627"/>
      <c r="V11" s="630"/>
      <c r="W11" s="346" t="e">
        <f t="shared" si="0"/>
        <v>#DIV/0!</v>
      </c>
      <c r="X11" s="347" t="e">
        <f t="shared" si="1"/>
        <v>#DIV/0!</v>
      </c>
      <c r="Y11" s="350" t="e">
        <f t="shared" si="2"/>
        <v>#DIV/0!</v>
      </c>
    </row>
    <row r="12" spans="1:25" ht="12.75" customHeight="1">
      <c r="A12" s="589"/>
      <c r="B12" s="644"/>
      <c r="C12" s="578"/>
      <c r="D12" s="578"/>
      <c r="E12" s="339" t="s">
        <v>197</v>
      </c>
      <c r="F12" s="576"/>
      <c r="G12" s="196">
        <v>1.5</v>
      </c>
      <c r="H12" s="576"/>
      <c r="I12" s="340" t="e">
        <f>G12*H10</f>
        <v>#DIV/0!</v>
      </c>
      <c r="J12" s="1"/>
      <c r="K12" s="1"/>
      <c r="L12" s="1"/>
      <c r="M12" s="587">
        <v>3</v>
      </c>
      <c r="N12" s="640" t="s">
        <v>199</v>
      </c>
      <c r="O12" s="579" t="s">
        <v>218</v>
      </c>
      <c r="P12" s="579"/>
      <c r="Q12" s="197">
        <v>1</v>
      </c>
      <c r="R12" s="394">
        <v>1</v>
      </c>
      <c r="S12" s="395">
        <v>1.2</v>
      </c>
      <c r="T12" s="396">
        <v>1.3</v>
      </c>
      <c r="U12" s="627"/>
      <c r="V12" s="630"/>
      <c r="W12" s="341" t="e">
        <f t="shared" si="0"/>
        <v>#DIV/0!</v>
      </c>
      <c r="X12" s="342" t="e">
        <f t="shared" si="1"/>
        <v>#DIV/0!</v>
      </c>
      <c r="Y12" s="349" t="e">
        <f t="shared" si="2"/>
        <v>#DIV/0!</v>
      </c>
    </row>
    <row r="13" spans="1:25" ht="12.75" customHeight="1">
      <c r="A13" s="587">
        <v>3</v>
      </c>
      <c r="B13" s="596" t="s">
        <v>199</v>
      </c>
      <c r="C13" s="579" t="s">
        <v>202</v>
      </c>
      <c r="D13" s="579"/>
      <c r="E13" s="344" t="s">
        <v>195</v>
      </c>
      <c r="F13" s="574" t="s">
        <v>203</v>
      </c>
      <c r="G13" s="197">
        <v>1</v>
      </c>
      <c r="H13" s="617" t="e">
        <f>'7 Calc_VBRs_Taxas-Preços Publ'!D7</f>
        <v>#DIV/0!</v>
      </c>
      <c r="I13" s="345" t="e">
        <f>G13*H13</f>
        <v>#DIV/0!</v>
      </c>
      <c r="J13" s="1"/>
      <c r="K13" s="1"/>
      <c r="L13" s="1"/>
      <c r="M13" s="588"/>
      <c r="N13" s="641"/>
      <c r="O13" s="577" t="s">
        <v>219</v>
      </c>
      <c r="P13" s="577"/>
      <c r="Q13" s="195">
        <v>1.2</v>
      </c>
      <c r="R13" s="388">
        <v>1</v>
      </c>
      <c r="S13" s="389">
        <v>1.3</v>
      </c>
      <c r="T13" s="390">
        <v>1.6</v>
      </c>
      <c r="U13" s="627"/>
      <c r="V13" s="630"/>
      <c r="W13" s="341" t="e">
        <f t="shared" si="0"/>
        <v>#DIV/0!</v>
      </c>
      <c r="X13" s="342" t="e">
        <f t="shared" si="1"/>
        <v>#DIV/0!</v>
      </c>
      <c r="Y13" s="343" t="e">
        <f t="shared" si="2"/>
        <v>#DIV/0!</v>
      </c>
    </row>
    <row r="14" spans="1:25" ht="12.75" customHeight="1">
      <c r="A14" s="588"/>
      <c r="B14" s="597"/>
      <c r="C14" s="577"/>
      <c r="D14" s="577"/>
      <c r="E14" s="334" t="s">
        <v>196</v>
      </c>
      <c r="F14" s="575"/>
      <c r="G14" s="195">
        <v>1.2</v>
      </c>
      <c r="H14" s="575"/>
      <c r="I14" s="335" t="e">
        <f>G14*H13</f>
        <v>#DIV/0!</v>
      </c>
      <c r="J14" s="1"/>
      <c r="K14" s="1"/>
      <c r="L14" s="1"/>
      <c r="M14" s="589"/>
      <c r="N14" s="642"/>
      <c r="O14" s="578" t="s">
        <v>220</v>
      </c>
      <c r="P14" s="578"/>
      <c r="Q14" s="196">
        <v>1.5</v>
      </c>
      <c r="R14" s="397">
        <v>1</v>
      </c>
      <c r="S14" s="398">
        <v>1.5</v>
      </c>
      <c r="T14" s="399">
        <v>2</v>
      </c>
      <c r="U14" s="627"/>
      <c r="V14" s="630"/>
      <c r="W14" s="346" t="e">
        <f t="shared" si="0"/>
        <v>#DIV/0!</v>
      </c>
      <c r="X14" s="347" t="e">
        <f t="shared" si="1"/>
        <v>#DIV/0!</v>
      </c>
      <c r="Y14" s="350" t="e">
        <f t="shared" si="2"/>
        <v>#DIV/0!</v>
      </c>
    </row>
    <row r="15" spans="1:25" ht="12.75" customHeight="1">
      <c r="A15" s="589"/>
      <c r="B15" s="644"/>
      <c r="C15" s="578"/>
      <c r="D15" s="578"/>
      <c r="E15" s="339" t="s">
        <v>197</v>
      </c>
      <c r="F15" s="576"/>
      <c r="G15" s="196">
        <v>1.5</v>
      </c>
      <c r="H15" s="576"/>
      <c r="I15" s="340" t="e">
        <f>G15*H13</f>
        <v>#DIV/0!</v>
      </c>
      <c r="J15" s="1"/>
      <c r="K15" s="1"/>
      <c r="L15" s="1"/>
      <c r="M15" s="618">
        <v>4</v>
      </c>
      <c r="N15" s="424" t="s">
        <v>200</v>
      </c>
      <c r="O15" s="579" t="s">
        <v>218</v>
      </c>
      <c r="P15" s="579"/>
      <c r="Q15" s="194">
        <v>1</v>
      </c>
      <c r="R15" s="385">
        <v>0.8</v>
      </c>
      <c r="S15" s="386">
        <v>1</v>
      </c>
      <c r="T15" s="387">
        <v>1.2</v>
      </c>
      <c r="U15" s="627"/>
      <c r="V15" s="630"/>
      <c r="W15" s="341" t="e">
        <f t="shared" si="0"/>
        <v>#DIV/0!</v>
      </c>
      <c r="X15" s="342" t="e">
        <f t="shared" si="1"/>
        <v>#DIV/0!</v>
      </c>
      <c r="Y15" s="351" t="e">
        <f t="shared" si="2"/>
        <v>#DIV/0!</v>
      </c>
    </row>
    <row r="16" spans="1:25" ht="12.75" customHeight="1">
      <c r="A16" s="587">
        <v>4</v>
      </c>
      <c r="B16" s="596" t="s">
        <v>200</v>
      </c>
      <c r="C16" s="579" t="s">
        <v>202</v>
      </c>
      <c r="D16" s="579"/>
      <c r="E16" s="344" t="s">
        <v>195</v>
      </c>
      <c r="F16" s="574" t="s">
        <v>203</v>
      </c>
      <c r="G16" s="197">
        <v>0.8</v>
      </c>
      <c r="H16" s="617" t="e">
        <f>'7 Calc_VBRs_Taxas-Preços Publ'!D7</f>
        <v>#DIV/0!</v>
      </c>
      <c r="I16" s="345" t="e">
        <f>G16*H16</f>
        <v>#DIV/0!</v>
      </c>
      <c r="J16" s="1"/>
      <c r="K16" s="1"/>
      <c r="L16" s="1"/>
      <c r="M16" s="619"/>
      <c r="N16" s="425"/>
      <c r="O16" s="577" t="s">
        <v>219</v>
      </c>
      <c r="P16" s="577"/>
      <c r="Q16" s="195">
        <v>1.2</v>
      </c>
      <c r="R16" s="388">
        <v>1</v>
      </c>
      <c r="S16" s="389">
        <v>1.2</v>
      </c>
      <c r="T16" s="390">
        <v>1.5</v>
      </c>
      <c r="U16" s="627"/>
      <c r="V16" s="630"/>
      <c r="W16" s="341" t="e">
        <f t="shared" si="0"/>
        <v>#DIV/0!</v>
      </c>
      <c r="X16" s="342" t="e">
        <f t="shared" si="1"/>
        <v>#DIV/0!</v>
      </c>
      <c r="Y16" s="349" t="e">
        <f t="shared" si="2"/>
        <v>#DIV/0!</v>
      </c>
    </row>
    <row r="17" spans="1:25" ht="12.75" customHeight="1" thickBot="1">
      <c r="A17" s="588"/>
      <c r="B17" s="597"/>
      <c r="C17" s="577"/>
      <c r="D17" s="577"/>
      <c r="E17" s="334" t="s">
        <v>196</v>
      </c>
      <c r="F17" s="575"/>
      <c r="G17" s="195">
        <v>1</v>
      </c>
      <c r="H17" s="575"/>
      <c r="I17" s="335" t="e">
        <f>G17*H16</f>
        <v>#DIV/0!</v>
      </c>
      <c r="J17" s="1"/>
      <c r="K17" s="1"/>
      <c r="L17" s="1"/>
      <c r="M17" s="632"/>
      <c r="N17" s="643"/>
      <c r="O17" s="599" t="s">
        <v>220</v>
      </c>
      <c r="P17" s="599"/>
      <c r="Q17" s="198">
        <v>1.5</v>
      </c>
      <c r="R17" s="400">
        <v>1</v>
      </c>
      <c r="S17" s="401">
        <v>1.2</v>
      </c>
      <c r="T17" s="402">
        <v>1.5</v>
      </c>
      <c r="U17" s="628"/>
      <c r="V17" s="631"/>
      <c r="W17" s="352" t="e">
        <f t="shared" si="0"/>
        <v>#DIV/0!</v>
      </c>
      <c r="X17" s="353" t="e">
        <f t="shared" si="1"/>
        <v>#DIV/0!</v>
      </c>
      <c r="Y17" s="354" t="e">
        <f t="shared" si="2"/>
        <v>#DIV/0!</v>
      </c>
    </row>
    <row r="18" spans="1:25" ht="13.5" customHeight="1" thickTop="1" thickBot="1">
      <c r="A18" s="590"/>
      <c r="B18" s="598"/>
      <c r="C18" s="599"/>
      <c r="D18" s="599"/>
      <c r="E18" s="355" t="s">
        <v>197</v>
      </c>
      <c r="F18" s="615"/>
      <c r="G18" s="198">
        <v>1.2</v>
      </c>
      <c r="H18" s="615"/>
      <c r="I18" s="356" t="e">
        <f>G18*H16</f>
        <v>#DIV/0!</v>
      </c>
      <c r="J18" s="1"/>
      <c r="K18" s="1"/>
      <c r="L18" s="1"/>
      <c r="M18" s="624" t="s">
        <v>223</v>
      </c>
      <c r="N18" s="624"/>
      <c r="O18" s="624"/>
      <c r="P18" s="624"/>
      <c r="Q18" s="624"/>
      <c r="R18" s="624"/>
      <c r="S18" s="624"/>
      <c r="T18" s="624"/>
      <c r="U18" s="624"/>
      <c r="V18" s="624"/>
      <c r="W18" s="624"/>
      <c r="X18" s="624"/>
      <c r="Y18" s="624"/>
    </row>
    <row r="19" spans="1:25" ht="29.25" customHeight="1" thickTop="1">
      <c r="A19" s="584" t="s">
        <v>223</v>
      </c>
      <c r="B19" s="584"/>
      <c r="C19" s="584"/>
      <c r="D19" s="584"/>
      <c r="E19" s="584"/>
      <c r="F19" s="584"/>
      <c r="G19" s="584"/>
      <c r="H19" s="584"/>
      <c r="I19" s="584"/>
      <c r="J19" s="1"/>
      <c r="K19" s="1"/>
      <c r="L19" s="1"/>
      <c r="M19" s="625"/>
      <c r="N19" s="625"/>
      <c r="O19" s="625"/>
      <c r="P19" s="625"/>
      <c r="Q19" s="625"/>
      <c r="R19" s="625"/>
      <c r="S19" s="625"/>
      <c r="T19" s="625"/>
      <c r="U19" s="625"/>
      <c r="V19" s="625"/>
      <c r="W19" s="625"/>
      <c r="X19" s="625"/>
      <c r="Y19" s="625"/>
    </row>
    <row r="20" spans="1:25" ht="14.25" customHeight="1">
      <c r="A20" s="1" t="s">
        <v>207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3.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0.25" customHeight="1" thickTop="1">
      <c r="A22" s="1"/>
      <c r="B22" s="581" t="s">
        <v>340</v>
      </c>
      <c r="C22" s="582"/>
      <c r="D22" s="582"/>
      <c r="E22" s="582"/>
      <c r="F22" s="582"/>
      <c r="G22" s="582"/>
      <c r="H22" s="582"/>
      <c r="I22" s="582"/>
      <c r="J22" s="582"/>
      <c r="K22" s="582"/>
      <c r="L22" s="583"/>
      <c r="M22" s="322" t="s">
        <v>256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2.5" customHeight="1">
      <c r="A23" s="1"/>
      <c r="B23" s="357" t="s">
        <v>141</v>
      </c>
      <c r="C23" s="104" t="s">
        <v>142</v>
      </c>
      <c r="D23" s="104" t="s">
        <v>143</v>
      </c>
      <c r="E23" s="104" t="s">
        <v>144</v>
      </c>
      <c r="F23" s="104" t="s">
        <v>145</v>
      </c>
      <c r="G23" s="104" t="s">
        <v>146</v>
      </c>
      <c r="H23" s="104" t="s">
        <v>147</v>
      </c>
      <c r="I23" s="104" t="s">
        <v>148</v>
      </c>
      <c r="J23" s="104" t="s">
        <v>184</v>
      </c>
      <c r="K23" s="104" t="s">
        <v>149</v>
      </c>
      <c r="L23" s="358" t="s">
        <v>150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5" customHeight="1">
      <c r="A24" s="1"/>
      <c r="B24" s="585" t="s">
        <v>183</v>
      </c>
      <c r="C24" s="359" t="s">
        <v>151</v>
      </c>
      <c r="D24" s="360" t="s">
        <v>155</v>
      </c>
      <c r="E24" s="361" t="s">
        <v>374</v>
      </c>
      <c r="F24" s="362" t="s">
        <v>159</v>
      </c>
      <c r="G24" s="362" t="s">
        <v>152</v>
      </c>
      <c r="H24" s="362" t="s">
        <v>153</v>
      </c>
      <c r="I24" s="362" t="s">
        <v>158</v>
      </c>
      <c r="J24" s="195">
        <v>7</v>
      </c>
      <c r="K24" s="363" t="e">
        <f>'7 Calc_VBRs_Taxas-Preços Publ'!D13</f>
        <v>#DIV/0!</v>
      </c>
      <c r="L24" s="364" t="e">
        <f t="shared" ref="L24:L25" si="3">J24*K24</f>
        <v>#DIV/0!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4" customHeight="1" thickBot="1">
      <c r="A25" s="1"/>
      <c r="B25" s="586"/>
      <c r="C25" s="359" t="s">
        <v>154</v>
      </c>
      <c r="D25" s="360" t="s">
        <v>156</v>
      </c>
      <c r="E25" s="362" t="s">
        <v>157</v>
      </c>
      <c r="F25" s="362" t="s">
        <v>159</v>
      </c>
      <c r="G25" s="362" t="s">
        <v>152</v>
      </c>
      <c r="H25" s="362" t="s">
        <v>153</v>
      </c>
      <c r="I25" s="362" t="s">
        <v>158</v>
      </c>
      <c r="J25" s="198">
        <v>14</v>
      </c>
      <c r="K25" s="365" t="e">
        <f>'7 Calc_VBRs_Taxas-Preços Publ'!D13</f>
        <v>#DIV/0!</v>
      </c>
      <c r="L25" s="366" t="e">
        <f t="shared" si="3"/>
        <v>#DIV/0!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8" customHeight="1" thickTop="1">
      <c r="A26" s="1"/>
      <c r="B26" s="593" t="s">
        <v>376</v>
      </c>
      <c r="C26" s="594"/>
      <c r="D26" s="594"/>
      <c r="E26" s="594"/>
      <c r="F26" s="594"/>
      <c r="G26" s="594"/>
      <c r="H26" s="594"/>
      <c r="I26" s="59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4" customHeight="1">
      <c r="A27" s="1"/>
      <c r="B27" s="357" t="s">
        <v>141</v>
      </c>
      <c r="C27" s="104" t="s">
        <v>142</v>
      </c>
      <c r="D27" s="104" t="s">
        <v>160</v>
      </c>
      <c r="E27" s="104" t="s">
        <v>147</v>
      </c>
      <c r="F27" s="104" t="s">
        <v>161</v>
      </c>
      <c r="G27" s="104" t="s">
        <v>184</v>
      </c>
      <c r="H27" s="104" t="s">
        <v>149</v>
      </c>
      <c r="I27" s="358" t="s">
        <v>150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4" customHeight="1">
      <c r="A28" s="1"/>
      <c r="B28" s="367" t="s">
        <v>165</v>
      </c>
      <c r="C28" s="368" t="s">
        <v>162</v>
      </c>
      <c r="D28" s="369" t="s">
        <v>167</v>
      </c>
      <c r="E28" s="370" t="s">
        <v>163</v>
      </c>
      <c r="F28" s="370" t="s">
        <v>173</v>
      </c>
      <c r="G28" s="194">
        <v>1.2</v>
      </c>
      <c r="H28" s="371" t="e">
        <f>'7 Calc_VBRs_Taxas-Preços Publ'!D18</f>
        <v>#DIV/0!</v>
      </c>
      <c r="I28" s="372" t="e">
        <f>G28*H28</f>
        <v>#DIV/0!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8.5" customHeight="1">
      <c r="A29" s="1"/>
      <c r="B29" s="373" t="s">
        <v>168</v>
      </c>
      <c r="C29" s="359" t="s">
        <v>164</v>
      </c>
      <c r="D29" s="359" t="s">
        <v>167</v>
      </c>
      <c r="E29" s="374" t="s">
        <v>171</v>
      </c>
      <c r="F29" s="374" t="s">
        <v>173</v>
      </c>
      <c r="G29" s="195">
        <v>5</v>
      </c>
      <c r="H29" s="375" t="e">
        <f>'7 Calc_VBRs_Taxas-Preços Publ'!D19</f>
        <v>#DIV/0!</v>
      </c>
      <c r="I29" s="376" t="e">
        <f>G29*H29</f>
        <v>#DIV/0!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4.75" customHeight="1" thickBot="1">
      <c r="A30" s="1"/>
      <c r="B30" s="377" t="s">
        <v>169</v>
      </c>
      <c r="C30" s="378" t="s">
        <v>166</v>
      </c>
      <c r="D30" s="378" t="s">
        <v>375</v>
      </c>
      <c r="E30" s="379" t="s">
        <v>171</v>
      </c>
      <c r="F30" s="379" t="s">
        <v>173</v>
      </c>
      <c r="G30" s="198">
        <v>1.5</v>
      </c>
      <c r="H30" s="365" t="e">
        <f>'7 Calc_VBRs_Taxas-Preços Publ'!D19</f>
        <v>#DIV/0!</v>
      </c>
      <c r="I30" s="380" t="e">
        <f>G30*H30</f>
        <v>#DIV/0!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 thickTop="1">
      <c r="A31" s="1"/>
      <c r="B31" s="580" t="s">
        <v>174</v>
      </c>
      <c r="C31" s="580"/>
      <c r="D31" s="580"/>
      <c r="E31" s="580"/>
      <c r="F31" s="580"/>
      <c r="G31" s="580"/>
      <c r="H31" s="58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>
      <c r="A32" s="1"/>
      <c r="B32" s="580" t="s">
        <v>175</v>
      </c>
      <c r="C32" s="580"/>
      <c r="D32" s="580"/>
      <c r="E32" s="580"/>
      <c r="F32" s="580"/>
      <c r="G32" s="580"/>
      <c r="H32" s="58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4.5" customHeight="1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thickTop="1">
      <c r="A34" s="1"/>
      <c r="B34" s="593" t="s">
        <v>572</v>
      </c>
      <c r="C34" s="594"/>
      <c r="D34" s="594"/>
      <c r="E34" s="594"/>
      <c r="F34" s="594"/>
      <c r="G34" s="594"/>
      <c r="H34" s="594"/>
      <c r="I34" s="59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0" customHeight="1">
      <c r="A35" s="1"/>
      <c r="B35" s="357" t="s">
        <v>141</v>
      </c>
      <c r="C35" s="104" t="s">
        <v>377</v>
      </c>
      <c r="D35" s="568" t="s">
        <v>185</v>
      </c>
      <c r="E35" s="568"/>
      <c r="F35" s="104" t="s">
        <v>147</v>
      </c>
      <c r="G35" s="104" t="s">
        <v>184</v>
      </c>
      <c r="H35" s="321" t="s">
        <v>190</v>
      </c>
      <c r="I35" s="381" t="s">
        <v>150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7" customHeight="1">
      <c r="A36" s="1"/>
      <c r="B36" s="382" t="s">
        <v>378</v>
      </c>
      <c r="C36" s="361" t="s">
        <v>170</v>
      </c>
      <c r="D36" s="591" t="s">
        <v>379</v>
      </c>
      <c r="E36" s="591"/>
      <c r="F36" s="362" t="s">
        <v>186</v>
      </c>
      <c r="G36" s="197">
        <v>1</v>
      </c>
      <c r="H36" s="363" t="e">
        <f>'7 Calc_VBRs_Taxas-Preços Publ'!D23</f>
        <v>#DIV/0!</v>
      </c>
      <c r="I36" s="383" t="e">
        <f>G36*H36</f>
        <v>#DIV/0!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8.5" customHeight="1" thickBot="1">
      <c r="A37" s="1"/>
      <c r="B37" s="384" t="s">
        <v>380</v>
      </c>
      <c r="C37" s="378" t="s">
        <v>172</v>
      </c>
      <c r="D37" s="592" t="s">
        <v>381</v>
      </c>
      <c r="E37" s="592"/>
      <c r="F37" s="379" t="s">
        <v>186</v>
      </c>
      <c r="G37" s="198">
        <v>1.5</v>
      </c>
      <c r="H37" s="365" t="e">
        <f>'7 Calc_VBRs_Taxas-Preços Publ'!D24</f>
        <v>#DIV/0!</v>
      </c>
      <c r="I37" s="380" t="e">
        <f>G37*H37</f>
        <v>#DIV/0!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3.5" thickTop="1"/>
    <row r="57" spans="1:4">
      <c r="A57" s="106"/>
      <c r="C57" s="573"/>
      <c r="D57" s="573"/>
    </row>
    <row r="58" spans="1:4">
      <c r="A58" s="106"/>
      <c r="C58" s="573"/>
      <c r="D58" s="573"/>
    </row>
    <row r="59" spans="1:4">
      <c r="A59" s="106"/>
      <c r="C59" s="573"/>
      <c r="D59" s="573"/>
    </row>
  </sheetData>
  <sheetProtection password="CA9C" sheet="1" objects="1" scenarios="1"/>
  <mergeCells count="79">
    <mergeCell ref="O13:P13"/>
    <mergeCell ref="O14:P14"/>
    <mergeCell ref="O11:P11"/>
    <mergeCell ref="B4:B9"/>
    <mergeCell ref="B10:B12"/>
    <mergeCell ref="B13:B15"/>
    <mergeCell ref="M15:M17"/>
    <mergeCell ref="W3:Y3"/>
    <mergeCell ref="R3:T3"/>
    <mergeCell ref="U3:U4"/>
    <mergeCell ref="O3:P4"/>
    <mergeCell ref="Q3:Q4"/>
    <mergeCell ref="V3:V4"/>
    <mergeCell ref="M9:M11"/>
    <mergeCell ref="N9:N11"/>
    <mergeCell ref="O9:P9"/>
    <mergeCell ref="N15:N17"/>
    <mergeCell ref="O17:P17"/>
    <mergeCell ref="O16:P16"/>
    <mergeCell ref="M12:M14"/>
    <mergeCell ref="N12:N14"/>
    <mergeCell ref="O12:P12"/>
    <mergeCell ref="O10:P10"/>
    <mergeCell ref="M3:M4"/>
    <mergeCell ref="N3:N4"/>
    <mergeCell ref="F13:F15"/>
    <mergeCell ref="F16:F18"/>
    <mergeCell ref="H4:H6"/>
    <mergeCell ref="H7:H9"/>
    <mergeCell ref="H10:H12"/>
    <mergeCell ref="H13:H15"/>
    <mergeCell ref="H16:H18"/>
    <mergeCell ref="M5:M8"/>
    <mergeCell ref="N5:N8"/>
    <mergeCell ref="M18:Y19"/>
    <mergeCell ref="O15:P15"/>
    <mergeCell ref="U5:U17"/>
    <mergeCell ref="V5:V17"/>
    <mergeCell ref="C4:D6"/>
    <mergeCell ref="M2:Y2"/>
    <mergeCell ref="C3:D3"/>
    <mergeCell ref="F4:F6"/>
    <mergeCell ref="F7:F9"/>
    <mergeCell ref="A2:I2"/>
    <mergeCell ref="C7:D7"/>
    <mergeCell ref="A4:A9"/>
    <mergeCell ref="O5:P5"/>
    <mergeCell ref="O6:P6"/>
    <mergeCell ref="O7:P7"/>
    <mergeCell ref="O8:P8"/>
    <mergeCell ref="D35:E35"/>
    <mergeCell ref="D36:E36"/>
    <mergeCell ref="D37:E37"/>
    <mergeCell ref="C13:D13"/>
    <mergeCell ref="C14:D14"/>
    <mergeCell ref="C15:D15"/>
    <mergeCell ref="C16:D16"/>
    <mergeCell ref="B32:H32"/>
    <mergeCell ref="B26:I26"/>
    <mergeCell ref="B16:B18"/>
    <mergeCell ref="C17:D17"/>
    <mergeCell ref="C18:D18"/>
    <mergeCell ref="B34:I34"/>
    <mergeCell ref="C57:D57"/>
    <mergeCell ref="C58:D58"/>
    <mergeCell ref="C59:D59"/>
    <mergeCell ref="F10:F12"/>
    <mergeCell ref="C8:D8"/>
    <mergeCell ref="C9:D9"/>
    <mergeCell ref="C10:D10"/>
    <mergeCell ref="C11:D11"/>
    <mergeCell ref="C12:D12"/>
    <mergeCell ref="B31:H31"/>
    <mergeCell ref="B22:L22"/>
    <mergeCell ref="A19:I19"/>
    <mergeCell ref="B24:B25"/>
    <mergeCell ref="A10:A12"/>
    <mergeCell ref="A13:A15"/>
    <mergeCell ref="A16:A18"/>
  </mergeCells>
  <hyperlinks>
    <hyperlink ref="N1" location="'1 ÍNDICE'!A1" display="RETORNAR AO INDICE GERAL"/>
    <hyperlink ref="M22" location="'1 ÍNDICE'!A1" display="RETORNAR AO INDICE GERAL"/>
    <hyperlink ref="B1" location="'1 ÍNDICE'!A1" display="RETORNAR AO INDICE GERAL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7" fitToWidth="2" fitToHeight="2" pageOrder="overThenDown" orientation="landscape" horizontalDpi="300" verticalDpi="300" r:id="rId1"/>
  <headerFooter>
    <oddHeader>Página &amp;P de &amp;N</oddHeader>
    <oddFooter>&amp;A</oddFooter>
  </headerFooter>
  <rowBreaks count="1" manualBreakCount="1">
    <brk id="21" max="24" man="1"/>
  </rowBreaks>
  <colBreaks count="1" manualBreakCount="1">
    <brk id="12" max="3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9</vt:i4>
      </vt:variant>
    </vt:vector>
  </HeadingPairs>
  <TitlesOfParts>
    <vt:vector size="17" baseType="lpstr">
      <vt:lpstr>1 ÍNDICE</vt:lpstr>
      <vt:lpstr>2 Fórmulas Básicas</vt:lpstr>
      <vt:lpstr>3 Dados Financeiros-Contábeis</vt:lpstr>
      <vt:lpstr>4 Dados-Complementares</vt:lpstr>
      <vt:lpstr>5 Dados Cadastrais-USUÁRIOS</vt:lpstr>
      <vt:lpstr>6 Calc_Custo por Serviço Fim</vt:lpstr>
      <vt:lpstr>7 Calc_VBRs_Taxas-Preços Publ</vt:lpstr>
      <vt:lpstr>8 Tabelas-Taxas_PreçosUnitários</vt:lpstr>
      <vt:lpstr>'1 ÍNDICE'!Area_de_impressao</vt:lpstr>
      <vt:lpstr>'2 Fórmulas Básicas'!Area_de_impressao</vt:lpstr>
      <vt:lpstr>'3 Dados Financeiros-Contábeis'!Area_de_impressao</vt:lpstr>
      <vt:lpstr>'4 Dados-Complementares'!Area_de_impressao</vt:lpstr>
      <vt:lpstr>'5 Dados Cadastrais-USUÁRIOS'!Area_de_impressao</vt:lpstr>
      <vt:lpstr>'6 Calc_Custo por Serviço Fim'!Area_de_impressao</vt:lpstr>
      <vt:lpstr>'7 Calc_VBRs_Taxas-Preços Publ'!Area_de_impressao</vt:lpstr>
      <vt:lpstr>'8 Tabelas-Taxas_PreçosUnitários'!Area_de_impressao</vt:lpstr>
      <vt:lpstr>'2 Fórmulas Básicas'!Titulos_de_impressao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Metodologia de cálculo de taxas e preços públicos - serviços de manejo de RSU</dc:title>
  <dc:creator>João</dc:creator>
  <cp:lastModifiedBy>pc</cp:lastModifiedBy>
  <cp:lastPrinted>2017-04-20T23:48:08Z</cp:lastPrinted>
  <dcterms:created xsi:type="dcterms:W3CDTF">2016-03-08T23:39:47Z</dcterms:created>
  <dcterms:modified xsi:type="dcterms:W3CDTF">2020-10-02T18:59:05Z</dcterms:modified>
</cp:coreProperties>
</file>