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SAN NOVA\PLAN PNAE  - ATUALIZAÇÃO\"/>
    </mc:Choice>
  </mc:AlternateContent>
  <xr:revisionPtr revIDLastSave="0" documentId="13_ncr:1_{4D6085A5-EEAC-4806-BEC0-E4AE46F8C38D}" xr6:coauthVersionLast="47" xr6:coauthVersionMax="47" xr10:uidLastSave="{00000000-0000-0000-0000-000000000000}"/>
  <bookViews>
    <workbookView xWindow="-120" yWindow="-120" windowWidth="20640" windowHeight="11160" tabRatio="804" xr2:uid="{00000000-000D-0000-FFFF-FFFF00000000}"/>
  </bookViews>
  <sheets>
    <sheet name="Tabela de alimentos" sheetId="24" r:id="rId1"/>
    <sheet name="Ficha técnica" sheetId="11" r:id="rId2"/>
    <sheet name="Segunda" sheetId="13" r:id="rId3"/>
    <sheet name="Terça" sheetId="32" r:id="rId4"/>
    <sheet name="Quarta" sheetId="31" r:id="rId5"/>
    <sheet name="Quinta" sheetId="34" r:id="rId6"/>
    <sheet name="Sexta" sheetId="33" r:id="rId7"/>
    <sheet name="Média semanal (Creche)" sheetId="26" r:id="rId8"/>
    <sheet name="Média semanal (&gt; 3 anos)" sheetId="36" r:id="rId9"/>
    <sheet name="Custos dos cardápios" sheetId="35" r:id="rId10"/>
  </sheets>
  <definedNames>
    <definedName name="_xlnm._FilterDatabase" localSheetId="0" hidden="1">'Tabela de alimentos'!$A$2:$K$586</definedName>
    <definedName name="_xlnm.Print_Area" localSheetId="9">'Custos dos cardápios'!$A$1:$E$30</definedName>
    <definedName name="_xlnm.Print_Area" localSheetId="1">'Ficha técnica'!$A$1:$P$61</definedName>
    <definedName name="_xlnm.Print_Area" localSheetId="8">'Média semanal (&gt; 3 anos)'!$A$1:$M$10</definedName>
    <definedName name="_xlnm.Print_Area" localSheetId="7">'Média semanal (Creche)'!$A$1:$P$18</definedName>
    <definedName name="_xlnm.Print_Area" localSheetId="4">Quarta!$A$1:$M$47</definedName>
    <definedName name="_xlnm.Print_Area" localSheetId="5">Quinta!$A$1:$M$47</definedName>
    <definedName name="_xlnm.Print_Area" localSheetId="2">Segunda!$A$1:$M$47</definedName>
    <definedName name="_xlnm.Print_Area" localSheetId="6">Sexta!$A$1:$M$47</definedName>
    <definedName name="_xlnm.Print_Area" localSheetId="3">Terça!$A$1:$M$47</definedName>
    <definedName name="ASH">#N/A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3">#REF!</definedName>
    <definedName name="_xlnm.Database">#REF!</definedName>
    <definedName name="CALCIUM">#N/A</definedName>
    <definedName name="CARBOHYDRT">#N/A</definedName>
    <definedName name="cardápio" localSheetId="4">#REF!</definedName>
    <definedName name="cardápio" localSheetId="5">#REF!</definedName>
    <definedName name="cardápio" localSheetId="6">#REF!</definedName>
    <definedName name="cardápio" localSheetId="3">#REF!</definedName>
    <definedName name="cardápio">#REF!</definedName>
    <definedName name="CHOLESTRL">#N/A</definedName>
    <definedName name="Conferencia" localSheetId="4">#REF!</definedName>
    <definedName name="Conferencia" localSheetId="5">#REF!</definedName>
    <definedName name="Conferencia" localSheetId="6">#REF!</definedName>
    <definedName name="Conferencia" localSheetId="3">#REF!</definedName>
    <definedName name="Conferencia">#REF!</definedName>
    <definedName name="Consulta" localSheetId="4">#REF!</definedName>
    <definedName name="Consulta" localSheetId="5">#REF!</definedName>
    <definedName name="Consulta" localSheetId="6">#REF!</definedName>
    <definedName name="Consulta" localSheetId="3">#REF!</definedName>
    <definedName name="Consulta">#REF!</definedName>
    <definedName name="Consulta1" localSheetId="4">#REF!</definedName>
    <definedName name="Consulta1" localSheetId="5">#REF!</definedName>
    <definedName name="Consulta1" localSheetId="6">#REF!</definedName>
    <definedName name="Consulta1" localSheetId="3">#REF!</definedName>
    <definedName name="Consulta1">#REF!</definedName>
    <definedName name="COPPER">#N/A</definedName>
    <definedName name="ENERG_KCAL">#N/A</definedName>
    <definedName name="FA_MONO">#N/A</definedName>
    <definedName name="FA_POLY">#N/A</definedName>
    <definedName name="FA_SAT">#N/A</definedName>
    <definedName name="FIBER_TD">#N/A</definedName>
    <definedName name="FOLATE">#N/A</definedName>
    <definedName name="GMWT_1">#N/A</definedName>
    <definedName name="GMWT_2">#N/A</definedName>
    <definedName name="GMWT_DESC1">#N/A</definedName>
    <definedName name="GMWT_DESC2">#N/A</definedName>
    <definedName name="IRON">#N/A</definedName>
    <definedName name="MAGNESIUM">#N/A</definedName>
    <definedName name="MANGANESE">#N/A</definedName>
    <definedName name="NDB_NO">#N/A</definedName>
    <definedName name="NIACIN">#N/A</definedName>
    <definedName name="NUTR_DEF" localSheetId="4">#REF!</definedName>
    <definedName name="NUTR_DEF" localSheetId="5">#REF!</definedName>
    <definedName name="NUTR_DEF" localSheetId="6">#REF!</definedName>
    <definedName name="NUTR_DEF" localSheetId="3">#REF!</definedName>
    <definedName name="NUTR_DEF">#REF!</definedName>
    <definedName name="PANTO_ACID">#N/A</definedName>
    <definedName name="PHOSPHORUS">#N/A</definedName>
    <definedName name="POTASSIUM">#N/A</definedName>
    <definedName name="PROTEIN">#N/A</definedName>
    <definedName name="REFUSE_PCT">#N/A</definedName>
    <definedName name="ResulAcGr_Tabela_de_referência_cruzada" localSheetId="4">#REF!</definedName>
    <definedName name="ResulAcGr_Tabela_de_referência_cruzada" localSheetId="5">#REF!</definedName>
    <definedName name="ResulAcGr_Tabela_de_referência_cruzada" localSheetId="6">#REF!</definedName>
    <definedName name="ResulAcGr_Tabela_de_referência_cruzada" localSheetId="3">#REF!</definedName>
    <definedName name="ResulAcGr_Tabela_de_referência_cruzada">#REF!</definedName>
    <definedName name="RIBOFLAVIN">#N/A</definedName>
    <definedName name="SELENIUM">#N/A</definedName>
    <definedName name="SHRT_DESC">#N/A</definedName>
    <definedName name="SODIUM">#N/A</definedName>
    <definedName name="TACO_ALIMENTOS_MS" localSheetId="4">#REF!</definedName>
    <definedName name="TACO_ALIMENTOS_MS" localSheetId="5">#REF!</definedName>
    <definedName name="TACO_ALIMENTOS_MS" localSheetId="6">#REF!</definedName>
    <definedName name="TACO_ALIMENTOS_MS" localSheetId="3">#REF!</definedName>
    <definedName name="TACO_ALIMENTOS_MS">#REF!</definedName>
    <definedName name="THIAMIN">#N/A</definedName>
    <definedName name="TOT_LIPID">#N/A</definedName>
    <definedName name="VIT_A">#N/A</definedName>
    <definedName name="VIT_B12">#N/A</definedName>
    <definedName name="VIT_B6">#N/A</definedName>
    <definedName name="VIT_C">#N/A</definedName>
    <definedName name="VIT_E">#N/A</definedName>
    <definedName name="WATER">#N/A</definedName>
    <definedName name="ZINC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33" l="1"/>
  <c r="M7" i="33"/>
  <c r="M8" i="33"/>
  <c r="M9" i="33"/>
  <c r="M10" i="33"/>
  <c r="M11" i="33"/>
  <c r="M12" i="33"/>
  <c r="M13" i="33"/>
  <c r="M14" i="33"/>
  <c r="M15" i="33"/>
  <c r="M16" i="33"/>
  <c r="M17" i="33"/>
  <c r="M18" i="33"/>
  <c r="M19" i="33"/>
  <c r="M20" i="33"/>
  <c r="M21" i="33"/>
  <c r="M22" i="33"/>
  <c r="M23" i="33"/>
  <c r="M24" i="33"/>
  <c r="M25" i="33"/>
  <c r="M26" i="33"/>
  <c r="M27" i="33"/>
  <c r="M28" i="33"/>
  <c r="M29" i="33"/>
  <c r="M30" i="33"/>
  <c r="M31" i="33"/>
  <c r="M32" i="33"/>
  <c r="M33" i="33"/>
  <c r="M34" i="33"/>
  <c r="M35" i="33"/>
  <c r="M36" i="33"/>
  <c r="M37" i="33"/>
  <c r="M38" i="33"/>
  <c r="M39" i="33"/>
  <c r="M40" i="33"/>
  <c r="M41" i="33"/>
  <c r="M42" i="33"/>
  <c r="M43" i="33"/>
  <c r="M44" i="33"/>
  <c r="M45" i="33"/>
  <c r="L6" i="33"/>
  <c r="L7" i="33"/>
  <c r="L8" i="33"/>
  <c r="L9" i="33"/>
  <c r="L10" i="33"/>
  <c r="L11" i="33"/>
  <c r="L12" i="33"/>
  <c r="L13" i="33"/>
  <c r="L14" i="33"/>
  <c r="L15" i="33"/>
  <c r="L16" i="33"/>
  <c r="L17" i="33"/>
  <c r="L18" i="33"/>
  <c r="L19" i="33"/>
  <c r="L20" i="33"/>
  <c r="L21" i="33"/>
  <c r="L22" i="33"/>
  <c r="L23" i="33"/>
  <c r="L24" i="33"/>
  <c r="L25" i="33"/>
  <c r="L26" i="33"/>
  <c r="L27" i="33"/>
  <c r="L28" i="33"/>
  <c r="L29" i="33"/>
  <c r="L30" i="33"/>
  <c r="L31" i="33"/>
  <c r="L32" i="33"/>
  <c r="L33" i="33"/>
  <c r="L34" i="33"/>
  <c r="L35" i="33"/>
  <c r="L36" i="33"/>
  <c r="L37" i="33"/>
  <c r="L38" i="33"/>
  <c r="L39" i="33"/>
  <c r="L40" i="33"/>
  <c r="L41" i="33"/>
  <c r="L42" i="33"/>
  <c r="L43" i="33"/>
  <c r="L44" i="33"/>
  <c r="L45" i="33"/>
  <c r="K6" i="33"/>
  <c r="K7" i="33"/>
  <c r="K8" i="33"/>
  <c r="K9" i="33"/>
  <c r="K10" i="33"/>
  <c r="K11" i="33"/>
  <c r="K12" i="33"/>
  <c r="K13" i="33"/>
  <c r="K14" i="33"/>
  <c r="K15" i="33"/>
  <c r="K16" i="33"/>
  <c r="K17" i="33"/>
  <c r="K18" i="33"/>
  <c r="K19" i="33"/>
  <c r="K20" i="33"/>
  <c r="K21" i="33"/>
  <c r="K22" i="33"/>
  <c r="K23" i="33"/>
  <c r="K24" i="33"/>
  <c r="K25" i="33"/>
  <c r="K26" i="33"/>
  <c r="K27" i="33"/>
  <c r="K28" i="33"/>
  <c r="K29" i="33"/>
  <c r="K30" i="33"/>
  <c r="K31" i="33"/>
  <c r="K32" i="33"/>
  <c r="K33" i="33"/>
  <c r="K34" i="33"/>
  <c r="K35" i="33"/>
  <c r="K36" i="33"/>
  <c r="K37" i="33"/>
  <c r="K38" i="33"/>
  <c r="K39" i="33"/>
  <c r="K40" i="33"/>
  <c r="K41" i="33"/>
  <c r="K42" i="33"/>
  <c r="K43" i="33"/>
  <c r="K44" i="33"/>
  <c r="K45" i="33"/>
  <c r="J6" i="33"/>
  <c r="J7" i="33"/>
  <c r="J8" i="33"/>
  <c r="J9" i="33"/>
  <c r="J10" i="33"/>
  <c r="J11" i="33"/>
  <c r="J12" i="33"/>
  <c r="J13" i="33"/>
  <c r="J14" i="33"/>
  <c r="J15" i="33"/>
  <c r="J16" i="33"/>
  <c r="J17" i="33"/>
  <c r="J18" i="33"/>
  <c r="J19" i="33"/>
  <c r="J20" i="33"/>
  <c r="J21" i="33"/>
  <c r="J22" i="33"/>
  <c r="J23" i="33"/>
  <c r="J24" i="33"/>
  <c r="J25" i="33"/>
  <c r="J26" i="33"/>
  <c r="J27" i="33"/>
  <c r="J28" i="33"/>
  <c r="J29" i="33"/>
  <c r="J30" i="33"/>
  <c r="J31" i="33"/>
  <c r="J32" i="33"/>
  <c r="J33" i="33"/>
  <c r="J34" i="33"/>
  <c r="J35" i="33"/>
  <c r="J36" i="33"/>
  <c r="J37" i="33"/>
  <c r="J38" i="33"/>
  <c r="J39" i="33"/>
  <c r="J40" i="33"/>
  <c r="J41" i="33"/>
  <c r="J42" i="33"/>
  <c r="J43" i="33"/>
  <c r="J44" i="33"/>
  <c r="J45" i="33"/>
  <c r="I6" i="33"/>
  <c r="I7" i="33"/>
  <c r="I8" i="33"/>
  <c r="I9" i="33"/>
  <c r="I10" i="33"/>
  <c r="I11" i="33"/>
  <c r="I12" i="33"/>
  <c r="I13" i="33"/>
  <c r="I14" i="33"/>
  <c r="I15" i="33"/>
  <c r="I16" i="33"/>
  <c r="I17" i="33"/>
  <c r="I18" i="33"/>
  <c r="I19" i="33"/>
  <c r="I20" i="33"/>
  <c r="I21" i="33"/>
  <c r="I22" i="33"/>
  <c r="I23" i="33"/>
  <c r="I24" i="33"/>
  <c r="I25" i="33"/>
  <c r="I26" i="33"/>
  <c r="I27" i="33"/>
  <c r="I28" i="33"/>
  <c r="I29" i="33"/>
  <c r="I30" i="33"/>
  <c r="I31" i="33"/>
  <c r="I32" i="33"/>
  <c r="I33" i="33"/>
  <c r="I34" i="33"/>
  <c r="I35" i="33"/>
  <c r="I36" i="33"/>
  <c r="I37" i="33"/>
  <c r="I38" i="33"/>
  <c r="I39" i="33"/>
  <c r="I40" i="33"/>
  <c r="I41" i="33"/>
  <c r="I42" i="33"/>
  <c r="I43" i="33"/>
  <c r="I44" i="33"/>
  <c r="I45" i="33"/>
  <c r="H6" i="33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M5" i="33"/>
  <c r="L5" i="33"/>
  <c r="K5" i="33"/>
  <c r="J5" i="33"/>
  <c r="I5" i="33"/>
  <c r="H5" i="33"/>
  <c r="M6" i="34"/>
  <c r="M7" i="34"/>
  <c r="M8" i="34"/>
  <c r="M9" i="34"/>
  <c r="M10" i="34"/>
  <c r="M11" i="34"/>
  <c r="M12" i="34"/>
  <c r="M13" i="34"/>
  <c r="M14" i="34"/>
  <c r="M15" i="34"/>
  <c r="M16" i="34"/>
  <c r="M17" i="34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M34" i="34"/>
  <c r="M35" i="34"/>
  <c r="M36" i="34"/>
  <c r="M37" i="34"/>
  <c r="M38" i="34"/>
  <c r="M39" i="34"/>
  <c r="M40" i="34"/>
  <c r="M41" i="34"/>
  <c r="M42" i="34"/>
  <c r="M43" i="34"/>
  <c r="M44" i="34"/>
  <c r="M45" i="34"/>
  <c r="L6" i="34"/>
  <c r="L7" i="34"/>
  <c r="L8" i="34"/>
  <c r="L9" i="34"/>
  <c r="L10" i="34"/>
  <c r="L11" i="34"/>
  <c r="L12" i="34"/>
  <c r="L13" i="34"/>
  <c r="L14" i="34"/>
  <c r="L15" i="34"/>
  <c r="L16" i="34"/>
  <c r="L17" i="34"/>
  <c r="L18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L34" i="34"/>
  <c r="L35" i="34"/>
  <c r="L36" i="34"/>
  <c r="L37" i="34"/>
  <c r="L38" i="34"/>
  <c r="L39" i="34"/>
  <c r="L40" i="34"/>
  <c r="L41" i="34"/>
  <c r="L42" i="34"/>
  <c r="L43" i="34"/>
  <c r="L44" i="34"/>
  <c r="L45" i="34"/>
  <c r="K6" i="34"/>
  <c r="K7" i="34"/>
  <c r="K8" i="34"/>
  <c r="K9" i="34"/>
  <c r="K10" i="34"/>
  <c r="K11" i="34"/>
  <c r="K12" i="34"/>
  <c r="K13" i="34"/>
  <c r="K14" i="34"/>
  <c r="K15" i="34"/>
  <c r="K16" i="34"/>
  <c r="K17" i="34"/>
  <c r="K18" i="34"/>
  <c r="K19" i="34"/>
  <c r="K20" i="34"/>
  <c r="K21" i="34"/>
  <c r="K22" i="34"/>
  <c r="K23" i="34"/>
  <c r="K24" i="34"/>
  <c r="K25" i="34"/>
  <c r="K26" i="34"/>
  <c r="K27" i="34"/>
  <c r="K28" i="34"/>
  <c r="K29" i="34"/>
  <c r="K30" i="34"/>
  <c r="K31" i="34"/>
  <c r="K32" i="34"/>
  <c r="K33" i="34"/>
  <c r="K34" i="34"/>
  <c r="K35" i="34"/>
  <c r="K36" i="34"/>
  <c r="K37" i="34"/>
  <c r="K38" i="34"/>
  <c r="K39" i="34"/>
  <c r="K40" i="34"/>
  <c r="K41" i="34"/>
  <c r="K42" i="34"/>
  <c r="K43" i="34"/>
  <c r="K44" i="34"/>
  <c r="K45" i="34"/>
  <c r="J6" i="34"/>
  <c r="J7" i="34"/>
  <c r="J8" i="34"/>
  <c r="J9" i="34"/>
  <c r="J10" i="34"/>
  <c r="J11" i="34"/>
  <c r="J12" i="34"/>
  <c r="J13" i="34"/>
  <c r="J14" i="34"/>
  <c r="J15" i="34"/>
  <c r="J16" i="34"/>
  <c r="J17" i="34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J34" i="34"/>
  <c r="J35" i="34"/>
  <c r="J36" i="34"/>
  <c r="J37" i="34"/>
  <c r="J38" i="34"/>
  <c r="J39" i="34"/>
  <c r="J40" i="34"/>
  <c r="J41" i="34"/>
  <c r="J42" i="34"/>
  <c r="J43" i="34"/>
  <c r="J44" i="34"/>
  <c r="J45" i="34"/>
  <c r="I6" i="34"/>
  <c r="I7" i="34"/>
  <c r="I8" i="34"/>
  <c r="I9" i="34"/>
  <c r="I10" i="34"/>
  <c r="I11" i="34"/>
  <c r="I12" i="34"/>
  <c r="I13" i="34"/>
  <c r="I14" i="34"/>
  <c r="I15" i="34"/>
  <c r="I16" i="34"/>
  <c r="I17" i="34"/>
  <c r="I18" i="34"/>
  <c r="I19" i="34"/>
  <c r="I20" i="34"/>
  <c r="I21" i="34"/>
  <c r="I22" i="34"/>
  <c r="I23" i="34"/>
  <c r="I24" i="34"/>
  <c r="I25" i="34"/>
  <c r="I26" i="34"/>
  <c r="I27" i="34"/>
  <c r="I28" i="34"/>
  <c r="I29" i="34"/>
  <c r="I30" i="34"/>
  <c r="I31" i="34"/>
  <c r="I32" i="34"/>
  <c r="I33" i="34"/>
  <c r="I34" i="34"/>
  <c r="I35" i="34"/>
  <c r="I36" i="34"/>
  <c r="I37" i="34"/>
  <c r="I38" i="34"/>
  <c r="I39" i="34"/>
  <c r="I40" i="34"/>
  <c r="I41" i="34"/>
  <c r="I42" i="34"/>
  <c r="I43" i="34"/>
  <c r="I44" i="34"/>
  <c r="I45" i="34"/>
  <c r="H6" i="34"/>
  <c r="H7" i="34"/>
  <c r="H8" i="34"/>
  <c r="H9" i="34"/>
  <c r="H10" i="34"/>
  <c r="H11" i="34"/>
  <c r="H12" i="34"/>
  <c r="H13" i="34"/>
  <c r="H14" i="34"/>
  <c r="H15" i="34"/>
  <c r="H16" i="34"/>
  <c r="H17" i="34"/>
  <c r="H18" i="34"/>
  <c r="H19" i="34"/>
  <c r="H20" i="34"/>
  <c r="H21" i="34"/>
  <c r="H22" i="34"/>
  <c r="H23" i="34"/>
  <c r="H24" i="34"/>
  <c r="H25" i="34"/>
  <c r="H26" i="34"/>
  <c r="H27" i="34"/>
  <c r="H28" i="34"/>
  <c r="H29" i="34"/>
  <c r="H30" i="34"/>
  <c r="H31" i="34"/>
  <c r="H32" i="34"/>
  <c r="H33" i="34"/>
  <c r="H34" i="34"/>
  <c r="H35" i="34"/>
  <c r="H36" i="34"/>
  <c r="H37" i="34"/>
  <c r="H38" i="34"/>
  <c r="H39" i="34"/>
  <c r="H40" i="34"/>
  <c r="H41" i="34"/>
  <c r="H42" i="34"/>
  <c r="H43" i="34"/>
  <c r="H44" i="34"/>
  <c r="H45" i="34"/>
  <c r="M5" i="34"/>
  <c r="L5" i="34"/>
  <c r="K5" i="34"/>
  <c r="J5" i="34"/>
  <c r="I5" i="34"/>
  <c r="H5" i="34"/>
  <c r="M6" i="31"/>
  <c r="M7" i="31"/>
  <c r="M8" i="31"/>
  <c r="M9" i="31"/>
  <c r="M10" i="31"/>
  <c r="M11" i="31"/>
  <c r="M12" i="31"/>
  <c r="M13" i="31"/>
  <c r="M14" i="31"/>
  <c r="M15" i="31"/>
  <c r="M16" i="31"/>
  <c r="M17" i="31"/>
  <c r="M18" i="31"/>
  <c r="M19" i="31"/>
  <c r="M20" i="31"/>
  <c r="M21" i="31"/>
  <c r="M22" i="31"/>
  <c r="M23" i="31"/>
  <c r="M24" i="31"/>
  <c r="M25" i="31"/>
  <c r="M26" i="31"/>
  <c r="M27" i="31"/>
  <c r="M28" i="31"/>
  <c r="M29" i="31"/>
  <c r="M30" i="31"/>
  <c r="M31" i="31"/>
  <c r="M32" i="31"/>
  <c r="M33" i="31"/>
  <c r="M34" i="31"/>
  <c r="M35" i="31"/>
  <c r="M36" i="31"/>
  <c r="M37" i="31"/>
  <c r="M38" i="31"/>
  <c r="M39" i="31"/>
  <c r="M40" i="31"/>
  <c r="M41" i="31"/>
  <c r="M42" i="31"/>
  <c r="M43" i="31"/>
  <c r="M44" i="31"/>
  <c r="M45" i="31"/>
  <c r="L6" i="31"/>
  <c r="L7" i="31"/>
  <c r="L8" i="31"/>
  <c r="L9" i="31"/>
  <c r="L10" i="31"/>
  <c r="L11" i="31"/>
  <c r="L12" i="31"/>
  <c r="L13" i="31"/>
  <c r="L14" i="31"/>
  <c r="L15" i="31"/>
  <c r="L16" i="31"/>
  <c r="L17" i="31"/>
  <c r="L18" i="31"/>
  <c r="L19" i="31"/>
  <c r="L20" i="31"/>
  <c r="L21" i="31"/>
  <c r="L22" i="31"/>
  <c r="L23" i="31"/>
  <c r="L24" i="31"/>
  <c r="L25" i="31"/>
  <c r="L26" i="31"/>
  <c r="L27" i="31"/>
  <c r="L28" i="31"/>
  <c r="L29" i="31"/>
  <c r="L30" i="31"/>
  <c r="L31" i="31"/>
  <c r="L32" i="31"/>
  <c r="L33" i="31"/>
  <c r="L34" i="31"/>
  <c r="L35" i="31"/>
  <c r="L36" i="31"/>
  <c r="L37" i="31"/>
  <c r="L38" i="31"/>
  <c r="L39" i="31"/>
  <c r="L40" i="31"/>
  <c r="L41" i="31"/>
  <c r="L42" i="31"/>
  <c r="L43" i="31"/>
  <c r="L44" i="31"/>
  <c r="L45" i="31"/>
  <c r="K6" i="31"/>
  <c r="K7" i="31"/>
  <c r="K8" i="31"/>
  <c r="K9" i="31"/>
  <c r="K10" i="31"/>
  <c r="K11" i="31"/>
  <c r="K12" i="31"/>
  <c r="K13" i="31"/>
  <c r="K14" i="31"/>
  <c r="K15" i="31"/>
  <c r="K16" i="31"/>
  <c r="K17" i="31"/>
  <c r="K18" i="31"/>
  <c r="K19" i="31"/>
  <c r="K20" i="31"/>
  <c r="K21" i="31"/>
  <c r="K22" i="31"/>
  <c r="K23" i="31"/>
  <c r="K24" i="31"/>
  <c r="K25" i="31"/>
  <c r="K26" i="31"/>
  <c r="K27" i="31"/>
  <c r="K28" i="31"/>
  <c r="K29" i="31"/>
  <c r="K30" i="31"/>
  <c r="K31" i="31"/>
  <c r="K32" i="31"/>
  <c r="K33" i="31"/>
  <c r="K34" i="31"/>
  <c r="K35" i="31"/>
  <c r="K36" i="31"/>
  <c r="K37" i="31"/>
  <c r="K38" i="31"/>
  <c r="K39" i="31"/>
  <c r="K40" i="31"/>
  <c r="K41" i="31"/>
  <c r="K42" i="31"/>
  <c r="K43" i="31"/>
  <c r="K44" i="31"/>
  <c r="K45" i="31"/>
  <c r="J6" i="31"/>
  <c r="J7" i="31"/>
  <c r="J8" i="31"/>
  <c r="J9" i="31"/>
  <c r="J10" i="31"/>
  <c r="J11" i="31"/>
  <c r="J12" i="31"/>
  <c r="J13" i="31"/>
  <c r="J14" i="31"/>
  <c r="J15" i="31"/>
  <c r="J16" i="31"/>
  <c r="J17" i="31"/>
  <c r="J18" i="31"/>
  <c r="J19" i="31"/>
  <c r="J20" i="31"/>
  <c r="J21" i="31"/>
  <c r="J22" i="31"/>
  <c r="J23" i="31"/>
  <c r="J24" i="31"/>
  <c r="J25" i="31"/>
  <c r="J26" i="31"/>
  <c r="J27" i="31"/>
  <c r="J28" i="31"/>
  <c r="J29" i="31"/>
  <c r="J30" i="31"/>
  <c r="J31" i="31"/>
  <c r="J32" i="31"/>
  <c r="J33" i="31"/>
  <c r="J34" i="31"/>
  <c r="J35" i="31"/>
  <c r="J36" i="31"/>
  <c r="J37" i="31"/>
  <c r="J38" i="31"/>
  <c r="J39" i="31"/>
  <c r="J40" i="31"/>
  <c r="J41" i="31"/>
  <c r="J42" i="31"/>
  <c r="J43" i="31"/>
  <c r="J44" i="31"/>
  <c r="J45" i="31"/>
  <c r="I6" i="31"/>
  <c r="I7" i="31"/>
  <c r="I8" i="31"/>
  <c r="I9" i="31"/>
  <c r="I10" i="31"/>
  <c r="I11" i="31"/>
  <c r="I12" i="31"/>
  <c r="I13" i="31"/>
  <c r="I14" i="31"/>
  <c r="I15" i="31"/>
  <c r="I16" i="31"/>
  <c r="I17" i="31"/>
  <c r="I18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41" i="31"/>
  <c r="I42" i="31"/>
  <c r="I43" i="31"/>
  <c r="I44" i="31"/>
  <c r="I45" i="31"/>
  <c r="H6" i="31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H44" i="31"/>
  <c r="H45" i="31"/>
  <c r="M5" i="31"/>
  <c r="L5" i="31"/>
  <c r="K5" i="31"/>
  <c r="J5" i="31"/>
  <c r="I5" i="31"/>
  <c r="H5" i="31"/>
  <c r="M6" i="32"/>
  <c r="M7" i="32"/>
  <c r="M8" i="32"/>
  <c r="M9" i="32"/>
  <c r="M10" i="32"/>
  <c r="M11" i="32"/>
  <c r="M12" i="32"/>
  <c r="M13" i="32"/>
  <c r="M14" i="32"/>
  <c r="M15" i="32"/>
  <c r="M16" i="32"/>
  <c r="M17" i="32"/>
  <c r="M18" i="32"/>
  <c r="M19" i="32"/>
  <c r="M20" i="32"/>
  <c r="M21" i="32"/>
  <c r="M22" i="32"/>
  <c r="M23" i="32"/>
  <c r="M24" i="32"/>
  <c r="M25" i="32"/>
  <c r="M26" i="32"/>
  <c r="M27" i="32"/>
  <c r="M28" i="32"/>
  <c r="M29" i="32"/>
  <c r="M30" i="32"/>
  <c r="M31" i="32"/>
  <c r="M32" i="32"/>
  <c r="M33" i="32"/>
  <c r="M34" i="32"/>
  <c r="M35" i="32"/>
  <c r="M36" i="32"/>
  <c r="M37" i="32"/>
  <c r="M38" i="32"/>
  <c r="M39" i="32"/>
  <c r="M40" i="32"/>
  <c r="M41" i="32"/>
  <c r="M42" i="32"/>
  <c r="M43" i="32"/>
  <c r="M44" i="32"/>
  <c r="M45" i="32"/>
  <c r="L6" i="32"/>
  <c r="L7" i="32"/>
  <c r="L8" i="32"/>
  <c r="L9" i="32"/>
  <c r="L10" i="32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L24" i="32"/>
  <c r="L25" i="32"/>
  <c r="L26" i="32"/>
  <c r="L27" i="32"/>
  <c r="L28" i="32"/>
  <c r="L29" i="32"/>
  <c r="L30" i="32"/>
  <c r="L31" i="32"/>
  <c r="L32" i="32"/>
  <c r="L33" i="32"/>
  <c r="L34" i="32"/>
  <c r="L35" i="32"/>
  <c r="L36" i="32"/>
  <c r="L37" i="32"/>
  <c r="L38" i="32"/>
  <c r="L39" i="32"/>
  <c r="L40" i="32"/>
  <c r="L41" i="32"/>
  <c r="L42" i="32"/>
  <c r="L43" i="32"/>
  <c r="L44" i="32"/>
  <c r="L45" i="32"/>
  <c r="K6" i="32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J6" i="32"/>
  <c r="J7" i="32"/>
  <c r="J8" i="32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J24" i="32"/>
  <c r="J25" i="32"/>
  <c r="J26" i="32"/>
  <c r="J27" i="32"/>
  <c r="J28" i="32"/>
  <c r="J29" i="32"/>
  <c r="J30" i="32"/>
  <c r="J31" i="32"/>
  <c r="J32" i="32"/>
  <c r="J33" i="32"/>
  <c r="J34" i="32"/>
  <c r="J35" i="32"/>
  <c r="J36" i="32"/>
  <c r="J37" i="32"/>
  <c r="J38" i="32"/>
  <c r="J39" i="32"/>
  <c r="J40" i="32"/>
  <c r="J41" i="32"/>
  <c r="J42" i="32"/>
  <c r="J43" i="32"/>
  <c r="J44" i="32"/>
  <c r="J45" i="32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H6" i="32"/>
  <c r="H7" i="32"/>
  <c r="H8" i="32"/>
  <c r="H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M5" i="32"/>
  <c r="L5" i="32"/>
  <c r="K5" i="32"/>
  <c r="J5" i="32"/>
  <c r="I5" i="32"/>
  <c r="H5" i="32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M5" i="13"/>
  <c r="L5" i="13"/>
  <c r="K5" i="13"/>
  <c r="J5" i="13"/>
  <c r="I5" i="13"/>
  <c r="H5" i="13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P5" i="11"/>
  <c r="O5" i="11"/>
  <c r="N5" i="11"/>
  <c r="M5" i="11"/>
  <c r="L5" i="11"/>
  <c r="K5" i="11"/>
  <c r="I5" i="11"/>
  <c r="G5" i="11"/>
  <c r="G6" i="11"/>
  <c r="G32" i="13" l="1"/>
  <c r="F32" i="13"/>
  <c r="E32" i="13"/>
  <c r="D32" i="13"/>
  <c r="D8" i="13" l="1"/>
  <c r="E8" i="13"/>
  <c r="F8" i="13"/>
  <c r="G8" i="13"/>
  <c r="E4" i="35"/>
  <c r="E5" i="35"/>
  <c r="E6" i="35"/>
  <c r="E7" i="35"/>
  <c r="E8" i="35"/>
  <c r="E9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G20" i="33"/>
  <c r="G21" i="33"/>
  <c r="G22" i="33"/>
  <c r="G23" i="33"/>
  <c r="G24" i="33"/>
  <c r="G25" i="33"/>
  <c r="G26" i="33"/>
  <c r="G27" i="33"/>
  <c r="G28" i="33"/>
  <c r="G29" i="33"/>
  <c r="G30" i="33"/>
  <c r="G31" i="33"/>
  <c r="F20" i="33"/>
  <c r="F21" i="33"/>
  <c r="F22" i="33"/>
  <c r="F23" i="33"/>
  <c r="F24" i="33"/>
  <c r="F25" i="33"/>
  <c r="F26" i="33"/>
  <c r="F27" i="33"/>
  <c r="F28" i="33"/>
  <c r="F29" i="33"/>
  <c r="F30" i="33"/>
  <c r="F31" i="33"/>
  <c r="E20" i="33"/>
  <c r="E21" i="33"/>
  <c r="E22" i="33"/>
  <c r="E23" i="33"/>
  <c r="E24" i="33"/>
  <c r="E25" i="33"/>
  <c r="E26" i="33"/>
  <c r="E27" i="33"/>
  <c r="E28" i="33"/>
  <c r="E29" i="33"/>
  <c r="E30" i="33"/>
  <c r="E31" i="33"/>
  <c r="D20" i="33"/>
  <c r="D21" i="33"/>
  <c r="D22" i="33"/>
  <c r="D23" i="33"/>
  <c r="D24" i="33"/>
  <c r="D25" i="33"/>
  <c r="D26" i="33"/>
  <c r="D27" i="33"/>
  <c r="D28" i="33"/>
  <c r="D29" i="33"/>
  <c r="D30" i="33"/>
  <c r="D31" i="33"/>
  <c r="G20" i="34"/>
  <c r="G21" i="34"/>
  <c r="G22" i="34"/>
  <c r="G23" i="34"/>
  <c r="G24" i="34"/>
  <c r="G25" i="34"/>
  <c r="G26" i="34"/>
  <c r="G27" i="34"/>
  <c r="G28" i="34"/>
  <c r="G29" i="34"/>
  <c r="G30" i="34"/>
  <c r="G31" i="34"/>
  <c r="F20" i="34"/>
  <c r="F21" i="34"/>
  <c r="F22" i="34"/>
  <c r="F23" i="34"/>
  <c r="F24" i="34"/>
  <c r="F25" i="34"/>
  <c r="F26" i="34"/>
  <c r="F27" i="34"/>
  <c r="F28" i="34"/>
  <c r="F29" i="34"/>
  <c r="F30" i="34"/>
  <c r="F31" i="34"/>
  <c r="E20" i="34"/>
  <c r="E21" i="34"/>
  <c r="E22" i="34"/>
  <c r="E23" i="34"/>
  <c r="E24" i="34"/>
  <c r="E25" i="34"/>
  <c r="E26" i="34"/>
  <c r="E27" i="34"/>
  <c r="E28" i="34"/>
  <c r="E29" i="34"/>
  <c r="E30" i="34"/>
  <c r="E31" i="34"/>
  <c r="D20" i="34"/>
  <c r="D21" i="34"/>
  <c r="D22" i="34"/>
  <c r="D23" i="34"/>
  <c r="D24" i="34"/>
  <c r="D25" i="34"/>
  <c r="D26" i="34"/>
  <c r="D27" i="34"/>
  <c r="D28" i="34"/>
  <c r="D29" i="34"/>
  <c r="D30" i="34"/>
  <c r="D31" i="34"/>
  <c r="G20" i="31"/>
  <c r="G21" i="31"/>
  <c r="G22" i="31"/>
  <c r="G23" i="31"/>
  <c r="G24" i="31"/>
  <c r="G25" i="31"/>
  <c r="G26" i="31"/>
  <c r="G27" i="31"/>
  <c r="G28" i="31"/>
  <c r="G29" i="31"/>
  <c r="G30" i="31"/>
  <c r="G31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D20" i="31"/>
  <c r="D21" i="31"/>
  <c r="D22" i="31"/>
  <c r="D23" i="31"/>
  <c r="D24" i="31"/>
  <c r="D25" i="31"/>
  <c r="D26" i="31"/>
  <c r="D27" i="31"/>
  <c r="D28" i="31"/>
  <c r="D29" i="31"/>
  <c r="D30" i="31"/>
  <c r="D31" i="31"/>
  <c r="G19" i="32"/>
  <c r="G20" i="32"/>
  <c r="G21" i="32"/>
  <c r="G22" i="32"/>
  <c r="G23" i="32"/>
  <c r="G24" i="32"/>
  <c r="G25" i="32"/>
  <c r="G26" i="32"/>
  <c r="G27" i="32"/>
  <c r="G28" i="32"/>
  <c r="G29" i="32"/>
  <c r="G30" i="32"/>
  <c r="F19" i="32"/>
  <c r="F20" i="32"/>
  <c r="F21" i="32"/>
  <c r="F22" i="32"/>
  <c r="F23" i="32"/>
  <c r="F24" i="32"/>
  <c r="F25" i="32"/>
  <c r="F26" i="32"/>
  <c r="F27" i="32"/>
  <c r="F28" i="32"/>
  <c r="F29" i="32"/>
  <c r="F30" i="32"/>
  <c r="E19" i="32"/>
  <c r="E20" i="32"/>
  <c r="E21" i="32"/>
  <c r="E22" i="32"/>
  <c r="E23" i="32"/>
  <c r="E24" i="32"/>
  <c r="E25" i="32"/>
  <c r="E26" i="32"/>
  <c r="E27" i="32"/>
  <c r="E28" i="32"/>
  <c r="E29" i="32"/>
  <c r="E30" i="32"/>
  <c r="D19" i="32"/>
  <c r="D20" i="32"/>
  <c r="D21" i="32"/>
  <c r="D22" i="32"/>
  <c r="D23" i="32"/>
  <c r="D24" i="32"/>
  <c r="D25" i="32"/>
  <c r="D26" i="32"/>
  <c r="D27" i="32"/>
  <c r="D28" i="32"/>
  <c r="D29" i="32"/>
  <c r="D30" i="32"/>
  <c r="D18" i="32"/>
  <c r="G24" i="13"/>
  <c r="G25" i="13"/>
  <c r="G26" i="13"/>
  <c r="G27" i="13"/>
  <c r="G28" i="13"/>
  <c r="G29" i="13"/>
  <c r="G30" i="13"/>
  <c r="G31" i="13"/>
  <c r="G33" i="13"/>
  <c r="G34" i="13"/>
  <c r="G35" i="13"/>
  <c r="F24" i="13"/>
  <c r="F25" i="13"/>
  <c r="F26" i="13"/>
  <c r="F27" i="13"/>
  <c r="F28" i="13"/>
  <c r="F29" i="13"/>
  <c r="F30" i="13"/>
  <c r="F31" i="13"/>
  <c r="F33" i="13"/>
  <c r="F34" i="13"/>
  <c r="F35" i="13"/>
  <c r="E24" i="13"/>
  <c r="E25" i="13"/>
  <c r="E26" i="13"/>
  <c r="E27" i="13"/>
  <c r="E28" i="13"/>
  <c r="E29" i="13"/>
  <c r="E30" i="13"/>
  <c r="E31" i="13"/>
  <c r="E33" i="13"/>
  <c r="E34" i="13"/>
  <c r="E35" i="13"/>
  <c r="D24" i="13"/>
  <c r="D25" i="13"/>
  <c r="D26" i="13"/>
  <c r="D27" i="13"/>
  <c r="D28" i="13"/>
  <c r="D29" i="13"/>
  <c r="D30" i="13"/>
  <c r="D31" i="13"/>
  <c r="D33" i="13"/>
  <c r="D34" i="13"/>
  <c r="D35" i="13"/>
  <c r="D9" i="13"/>
  <c r="D7" i="13"/>
  <c r="D6" i="13"/>
  <c r="D5" i="13"/>
  <c r="D50" i="11"/>
  <c r="E10" i="13"/>
  <c r="F51" i="11"/>
  <c r="C51" i="11"/>
  <c r="B54" i="11" s="1"/>
  <c r="D6" i="11"/>
  <c r="D5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H5" i="11"/>
  <c r="J5" i="11"/>
  <c r="G45" i="34"/>
  <c r="F45" i="34"/>
  <c r="E45" i="34"/>
  <c r="D45" i="34"/>
  <c r="G44" i="34"/>
  <c r="F44" i="34"/>
  <c r="E44" i="34"/>
  <c r="D44" i="34"/>
  <c r="G43" i="34"/>
  <c r="F43" i="34"/>
  <c r="E43" i="34"/>
  <c r="D43" i="34"/>
  <c r="G42" i="34"/>
  <c r="F42" i="34"/>
  <c r="E42" i="34"/>
  <c r="D42" i="34"/>
  <c r="G41" i="34"/>
  <c r="F41" i="34"/>
  <c r="E41" i="34"/>
  <c r="D41" i="34"/>
  <c r="G40" i="34"/>
  <c r="F40" i="34"/>
  <c r="E40" i="34"/>
  <c r="D40" i="34"/>
  <c r="G39" i="34"/>
  <c r="F39" i="34"/>
  <c r="E39" i="34"/>
  <c r="D39" i="34"/>
  <c r="G38" i="34"/>
  <c r="F38" i="34"/>
  <c r="E38" i="34"/>
  <c r="D38" i="34"/>
  <c r="G37" i="34"/>
  <c r="F37" i="34"/>
  <c r="E37" i="34"/>
  <c r="D37" i="34"/>
  <c r="G36" i="34"/>
  <c r="F36" i="34"/>
  <c r="E36" i="34"/>
  <c r="D36" i="34"/>
  <c r="G35" i="34"/>
  <c r="F35" i="34"/>
  <c r="E35" i="34"/>
  <c r="D35" i="34"/>
  <c r="G34" i="34"/>
  <c r="F34" i="34"/>
  <c r="E34" i="34"/>
  <c r="D34" i="34"/>
  <c r="G33" i="34"/>
  <c r="F33" i="34"/>
  <c r="E33" i="34"/>
  <c r="D33" i="34"/>
  <c r="G32" i="34"/>
  <c r="F32" i="34"/>
  <c r="E32" i="34"/>
  <c r="D32" i="34"/>
  <c r="G19" i="34"/>
  <c r="F19" i="34"/>
  <c r="E19" i="34"/>
  <c r="D19" i="34"/>
  <c r="G18" i="34"/>
  <c r="F18" i="34"/>
  <c r="E18" i="34"/>
  <c r="D18" i="34"/>
  <c r="G17" i="34"/>
  <c r="F17" i="34"/>
  <c r="E17" i="34"/>
  <c r="D17" i="34"/>
  <c r="G16" i="34"/>
  <c r="F16" i="34"/>
  <c r="E16" i="34"/>
  <c r="D16" i="34"/>
  <c r="G15" i="34"/>
  <c r="F15" i="34"/>
  <c r="E15" i="34"/>
  <c r="D15" i="34"/>
  <c r="G14" i="34"/>
  <c r="F14" i="34"/>
  <c r="E14" i="34"/>
  <c r="D14" i="34"/>
  <c r="G13" i="34"/>
  <c r="F13" i="34"/>
  <c r="E13" i="34"/>
  <c r="D13" i="34"/>
  <c r="G12" i="34"/>
  <c r="F12" i="34"/>
  <c r="E12" i="34"/>
  <c r="D12" i="34"/>
  <c r="G11" i="34"/>
  <c r="F11" i="34"/>
  <c r="E11" i="34"/>
  <c r="D11" i="34"/>
  <c r="G10" i="34"/>
  <c r="F10" i="34"/>
  <c r="E10" i="34"/>
  <c r="D10" i="34"/>
  <c r="G9" i="34"/>
  <c r="F9" i="34"/>
  <c r="E9" i="34"/>
  <c r="D9" i="34"/>
  <c r="G8" i="34"/>
  <c r="F8" i="34"/>
  <c r="E8" i="34"/>
  <c r="D8" i="34"/>
  <c r="G7" i="34"/>
  <c r="F7" i="34"/>
  <c r="E7" i="34"/>
  <c r="D7" i="34"/>
  <c r="G6" i="34"/>
  <c r="F6" i="34"/>
  <c r="E6" i="34"/>
  <c r="D6" i="34"/>
  <c r="G5" i="34"/>
  <c r="F5" i="34"/>
  <c r="E5" i="34"/>
  <c r="D5" i="34"/>
  <c r="G45" i="33"/>
  <c r="F45" i="33"/>
  <c r="E45" i="33"/>
  <c r="D45" i="33"/>
  <c r="G44" i="33"/>
  <c r="F44" i="33"/>
  <c r="E44" i="33"/>
  <c r="D44" i="33"/>
  <c r="G43" i="33"/>
  <c r="F43" i="33"/>
  <c r="E43" i="33"/>
  <c r="D43" i="33"/>
  <c r="G42" i="33"/>
  <c r="F42" i="33"/>
  <c r="E42" i="33"/>
  <c r="D42" i="33"/>
  <c r="G41" i="33"/>
  <c r="F41" i="33"/>
  <c r="E41" i="33"/>
  <c r="D41" i="33"/>
  <c r="G40" i="33"/>
  <c r="F40" i="33"/>
  <c r="E40" i="33"/>
  <c r="D40" i="33"/>
  <c r="G39" i="33"/>
  <c r="F39" i="33"/>
  <c r="E39" i="33"/>
  <c r="D39" i="33"/>
  <c r="G38" i="33"/>
  <c r="F38" i="33"/>
  <c r="E38" i="33"/>
  <c r="D38" i="33"/>
  <c r="G37" i="33"/>
  <c r="F37" i="33"/>
  <c r="E37" i="33"/>
  <c r="D37" i="33"/>
  <c r="G36" i="33"/>
  <c r="F36" i="33"/>
  <c r="E36" i="33"/>
  <c r="D36" i="33"/>
  <c r="G35" i="33"/>
  <c r="F35" i="33"/>
  <c r="E35" i="33"/>
  <c r="D35" i="33"/>
  <c r="G34" i="33"/>
  <c r="F34" i="33"/>
  <c r="E34" i="33"/>
  <c r="D34" i="33"/>
  <c r="G33" i="33"/>
  <c r="F33" i="33"/>
  <c r="E33" i="33"/>
  <c r="D33" i="33"/>
  <c r="G32" i="33"/>
  <c r="F32" i="33"/>
  <c r="E32" i="33"/>
  <c r="D32" i="33"/>
  <c r="G19" i="33"/>
  <c r="F19" i="33"/>
  <c r="E19" i="33"/>
  <c r="D19" i="33"/>
  <c r="G18" i="33"/>
  <c r="F18" i="33"/>
  <c r="E18" i="33"/>
  <c r="D18" i="33"/>
  <c r="G17" i="33"/>
  <c r="F17" i="33"/>
  <c r="E17" i="33"/>
  <c r="D17" i="33"/>
  <c r="G16" i="33"/>
  <c r="F16" i="33"/>
  <c r="E16" i="33"/>
  <c r="D16" i="33"/>
  <c r="G15" i="33"/>
  <c r="F15" i="33"/>
  <c r="E15" i="33"/>
  <c r="D15" i="33"/>
  <c r="G14" i="33"/>
  <c r="F14" i="33"/>
  <c r="E14" i="33"/>
  <c r="D14" i="33"/>
  <c r="G13" i="33"/>
  <c r="F13" i="33"/>
  <c r="E13" i="33"/>
  <c r="D13" i="33"/>
  <c r="G12" i="33"/>
  <c r="F12" i="33"/>
  <c r="E12" i="33"/>
  <c r="D12" i="33"/>
  <c r="G11" i="33"/>
  <c r="F11" i="33"/>
  <c r="E11" i="33"/>
  <c r="D11" i="33"/>
  <c r="G10" i="33"/>
  <c r="F10" i="33"/>
  <c r="E10" i="33"/>
  <c r="D10" i="33"/>
  <c r="G9" i="33"/>
  <c r="F9" i="33"/>
  <c r="E9" i="33"/>
  <c r="D9" i="33"/>
  <c r="G8" i="33"/>
  <c r="F8" i="33"/>
  <c r="E8" i="33"/>
  <c r="D8" i="33"/>
  <c r="G7" i="33"/>
  <c r="F7" i="33"/>
  <c r="E7" i="33"/>
  <c r="D7" i="33"/>
  <c r="G6" i="33"/>
  <c r="F6" i="33"/>
  <c r="E6" i="33"/>
  <c r="D6" i="33"/>
  <c r="G5" i="33"/>
  <c r="F5" i="33"/>
  <c r="E5" i="33"/>
  <c r="D5" i="33"/>
  <c r="G45" i="32"/>
  <c r="F45" i="32"/>
  <c r="E45" i="32"/>
  <c r="D45" i="32"/>
  <c r="G44" i="32"/>
  <c r="F44" i="32"/>
  <c r="E44" i="32"/>
  <c r="D44" i="32"/>
  <c r="G43" i="32"/>
  <c r="F43" i="32"/>
  <c r="E43" i="32"/>
  <c r="D43" i="32"/>
  <c r="G42" i="32"/>
  <c r="F42" i="32"/>
  <c r="E42" i="32"/>
  <c r="D42" i="32"/>
  <c r="G41" i="32"/>
  <c r="F41" i="32"/>
  <c r="E41" i="32"/>
  <c r="D41" i="32"/>
  <c r="G40" i="32"/>
  <c r="F40" i="32"/>
  <c r="E40" i="32"/>
  <c r="D40" i="32"/>
  <c r="G39" i="32"/>
  <c r="F39" i="32"/>
  <c r="E39" i="32"/>
  <c r="D39" i="32"/>
  <c r="G38" i="32"/>
  <c r="F38" i="32"/>
  <c r="E38" i="32"/>
  <c r="D38" i="32"/>
  <c r="G37" i="32"/>
  <c r="F37" i="32"/>
  <c r="E37" i="32"/>
  <c r="D37" i="32"/>
  <c r="G36" i="32"/>
  <c r="F36" i="32"/>
  <c r="E36" i="32"/>
  <c r="D36" i="32"/>
  <c r="G35" i="32"/>
  <c r="F35" i="32"/>
  <c r="E35" i="32"/>
  <c r="D35" i="32"/>
  <c r="G34" i="32"/>
  <c r="F34" i="32"/>
  <c r="E34" i="32"/>
  <c r="D34" i="32"/>
  <c r="G33" i="32"/>
  <c r="F33" i="32"/>
  <c r="E33" i="32"/>
  <c r="D33" i="32"/>
  <c r="G32" i="32"/>
  <c r="F32" i="32"/>
  <c r="E32" i="32"/>
  <c r="D32" i="32"/>
  <c r="G31" i="32"/>
  <c r="F31" i="32"/>
  <c r="E31" i="32"/>
  <c r="D31" i="32"/>
  <c r="G18" i="32"/>
  <c r="F18" i="32"/>
  <c r="E18" i="32"/>
  <c r="G17" i="32"/>
  <c r="F17" i="32"/>
  <c r="E17" i="32"/>
  <c r="D17" i="32"/>
  <c r="G16" i="32"/>
  <c r="F16" i="32"/>
  <c r="E16" i="32"/>
  <c r="D16" i="32"/>
  <c r="G15" i="32"/>
  <c r="F15" i="32"/>
  <c r="E15" i="32"/>
  <c r="D15" i="32"/>
  <c r="G14" i="32"/>
  <c r="F14" i="32"/>
  <c r="E14" i="32"/>
  <c r="D14" i="32"/>
  <c r="G13" i="32"/>
  <c r="F13" i="32"/>
  <c r="E13" i="32"/>
  <c r="D13" i="32"/>
  <c r="G12" i="32"/>
  <c r="F12" i="32"/>
  <c r="E12" i="32"/>
  <c r="D12" i="32"/>
  <c r="G11" i="32"/>
  <c r="F11" i="32"/>
  <c r="E11" i="32"/>
  <c r="D11" i="32"/>
  <c r="G10" i="32"/>
  <c r="F10" i="32"/>
  <c r="E10" i="32"/>
  <c r="D10" i="32"/>
  <c r="G9" i="32"/>
  <c r="F9" i="32"/>
  <c r="E9" i="32"/>
  <c r="D9" i="32"/>
  <c r="G8" i="32"/>
  <c r="F8" i="32"/>
  <c r="E8" i="32"/>
  <c r="D8" i="32"/>
  <c r="G7" i="32"/>
  <c r="F7" i="32"/>
  <c r="E7" i="32"/>
  <c r="D7" i="32"/>
  <c r="G6" i="32"/>
  <c r="F6" i="32"/>
  <c r="E6" i="32"/>
  <c r="D6" i="32"/>
  <c r="G5" i="32"/>
  <c r="F5" i="32"/>
  <c r="E5" i="32"/>
  <c r="D5" i="32"/>
  <c r="G45" i="31"/>
  <c r="F45" i="31"/>
  <c r="E45" i="31"/>
  <c r="D45" i="31"/>
  <c r="G44" i="31"/>
  <c r="F44" i="31"/>
  <c r="E44" i="31"/>
  <c r="D44" i="31"/>
  <c r="G43" i="31"/>
  <c r="F43" i="31"/>
  <c r="E43" i="31"/>
  <c r="D43" i="31"/>
  <c r="G42" i="31"/>
  <c r="F42" i="31"/>
  <c r="E42" i="31"/>
  <c r="D42" i="31"/>
  <c r="G41" i="31"/>
  <c r="F41" i="31"/>
  <c r="E41" i="31"/>
  <c r="D41" i="31"/>
  <c r="G40" i="31"/>
  <c r="F40" i="31"/>
  <c r="E40" i="31"/>
  <c r="D40" i="31"/>
  <c r="G39" i="31"/>
  <c r="F39" i="31"/>
  <c r="E39" i="31"/>
  <c r="D39" i="31"/>
  <c r="G38" i="31"/>
  <c r="F38" i="31"/>
  <c r="E38" i="31"/>
  <c r="D38" i="31"/>
  <c r="G37" i="31"/>
  <c r="F37" i="31"/>
  <c r="E37" i="31"/>
  <c r="D37" i="31"/>
  <c r="G36" i="31"/>
  <c r="F36" i="31"/>
  <c r="E36" i="31"/>
  <c r="D36" i="31"/>
  <c r="G35" i="31"/>
  <c r="F35" i="31"/>
  <c r="E35" i="31"/>
  <c r="D35" i="31"/>
  <c r="G34" i="31"/>
  <c r="F34" i="31"/>
  <c r="E34" i="31"/>
  <c r="D34" i="31"/>
  <c r="G33" i="31"/>
  <c r="F33" i="31"/>
  <c r="E33" i="31"/>
  <c r="D33" i="31"/>
  <c r="G32" i="31"/>
  <c r="F32" i="31"/>
  <c r="E32" i="31"/>
  <c r="D32" i="31"/>
  <c r="G19" i="31"/>
  <c r="F19" i="31"/>
  <c r="E19" i="31"/>
  <c r="D19" i="31"/>
  <c r="G18" i="31"/>
  <c r="F18" i="31"/>
  <c r="E18" i="31"/>
  <c r="D18" i="31"/>
  <c r="G17" i="31"/>
  <c r="F17" i="31"/>
  <c r="E17" i="31"/>
  <c r="D17" i="31"/>
  <c r="G16" i="31"/>
  <c r="F16" i="31"/>
  <c r="E16" i="31"/>
  <c r="D16" i="31"/>
  <c r="G15" i="31"/>
  <c r="F15" i="31"/>
  <c r="E15" i="31"/>
  <c r="D15" i="31"/>
  <c r="G14" i="31"/>
  <c r="F14" i="31"/>
  <c r="E14" i="31"/>
  <c r="D14" i="31"/>
  <c r="G13" i="31"/>
  <c r="F13" i="31"/>
  <c r="E13" i="31"/>
  <c r="D13" i="31"/>
  <c r="G12" i="31"/>
  <c r="F12" i="31"/>
  <c r="E12" i="31"/>
  <c r="D12" i="31"/>
  <c r="G11" i="31"/>
  <c r="F11" i="31"/>
  <c r="E11" i="31"/>
  <c r="D11" i="31"/>
  <c r="G10" i="31"/>
  <c r="F10" i="31"/>
  <c r="E10" i="31"/>
  <c r="D10" i="31"/>
  <c r="G9" i="31"/>
  <c r="F9" i="31"/>
  <c r="E9" i="31"/>
  <c r="D9" i="31"/>
  <c r="G8" i="31"/>
  <c r="F8" i="31"/>
  <c r="E8" i="31"/>
  <c r="D8" i="31"/>
  <c r="G7" i="31"/>
  <c r="F7" i="31"/>
  <c r="E7" i="31"/>
  <c r="D7" i="31"/>
  <c r="G6" i="31"/>
  <c r="F6" i="31"/>
  <c r="E6" i="31"/>
  <c r="D6" i="31"/>
  <c r="G5" i="31"/>
  <c r="F5" i="31"/>
  <c r="E5" i="31"/>
  <c r="D5" i="31"/>
  <c r="G6" i="13"/>
  <c r="G7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36" i="13"/>
  <c r="G37" i="13"/>
  <c r="G38" i="13"/>
  <c r="G39" i="13"/>
  <c r="G40" i="13"/>
  <c r="G41" i="13"/>
  <c r="G42" i="13"/>
  <c r="G43" i="13"/>
  <c r="G44" i="13"/>
  <c r="G45" i="13"/>
  <c r="G5" i="13"/>
  <c r="F6" i="13"/>
  <c r="F7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36" i="13"/>
  <c r="F37" i="13"/>
  <c r="F38" i="13"/>
  <c r="F39" i="13"/>
  <c r="F40" i="13"/>
  <c r="F41" i="13"/>
  <c r="F42" i="13"/>
  <c r="F43" i="13"/>
  <c r="F44" i="13"/>
  <c r="F45" i="13"/>
  <c r="F5" i="13"/>
  <c r="E6" i="13"/>
  <c r="E7" i="13"/>
  <c r="E9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36" i="13"/>
  <c r="E37" i="13"/>
  <c r="E38" i="13"/>
  <c r="E39" i="13"/>
  <c r="E40" i="13"/>
  <c r="E41" i="13"/>
  <c r="E42" i="13"/>
  <c r="E43" i="13"/>
  <c r="E44" i="13"/>
  <c r="E45" i="13"/>
  <c r="E5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36" i="13"/>
  <c r="D37" i="13"/>
  <c r="D38" i="13"/>
  <c r="D39" i="13"/>
  <c r="D40" i="13"/>
  <c r="D41" i="13"/>
  <c r="D42" i="13"/>
  <c r="D43" i="13"/>
  <c r="D44" i="13"/>
  <c r="D45" i="13"/>
  <c r="B51" i="11"/>
  <c r="H6" i="11"/>
  <c r="E27" i="35" l="1"/>
  <c r="E30" i="35" s="1"/>
  <c r="E46" i="32"/>
  <c r="D46" i="34"/>
  <c r="F46" i="34"/>
  <c r="H46" i="33"/>
  <c r="K46" i="32"/>
  <c r="O4" i="26" s="1"/>
  <c r="N51" i="11"/>
  <c r="N52" i="11" s="1"/>
  <c r="H46" i="31"/>
  <c r="M46" i="31"/>
  <c r="M5" i="36" s="1"/>
  <c r="I46" i="31"/>
  <c r="M5" i="26" s="1"/>
  <c r="D46" i="31"/>
  <c r="F46" i="32"/>
  <c r="I46" i="32"/>
  <c r="M4" i="26" s="1"/>
  <c r="D46" i="33"/>
  <c r="G46" i="33"/>
  <c r="K46" i="33"/>
  <c r="O7" i="26" s="1"/>
  <c r="E46" i="33"/>
  <c r="I46" i="33"/>
  <c r="M7" i="26" s="1"/>
  <c r="I46" i="34"/>
  <c r="M6" i="26" s="1"/>
  <c r="K46" i="34"/>
  <c r="O6" i="26" s="1"/>
  <c r="M46" i="34"/>
  <c r="M6" i="36" s="1"/>
  <c r="G51" i="11"/>
  <c r="G52" i="11" s="1"/>
  <c r="I51" i="11"/>
  <c r="I52" i="11" s="1"/>
  <c r="M51" i="11"/>
  <c r="M52" i="11" s="1"/>
  <c r="O51" i="11"/>
  <c r="O52" i="11" s="1"/>
  <c r="M46" i="33"/>
  <c r="M7" i="36" s="1"/>
  <c r="G46" i="32"/>
  <c r="L46" i="32"/>
  <c r="P4" i="26" s="1"/>
  <c r="H46" i="32"/>
  <c r="M46" i="32"/>
  <c r="M4" i="36" s="1"/>
  <c r="J46" i="33"/>
  <c r="N7" i="26" s="1"/>
  <c r="L46" i="33"/>
  <c r="P7" i="26" s="1"/>
  <c r="F46" i="33"/>
  <c r="E46" i="34"/>
  <c r="J46" i="34"/>
  <c r="N6" i="26" s="1"/>
  <c r="G46" i="34"/>
  <c r="L46" i="34"/>
  <c r="P6" i="26" s="1"/>
  <c r="H46" i="34"/>
  <c r="D46" i="32"/>
  <c r="J46" i="32"/>
  <c r="N4" i="26" s="1"/>
  <c r="E46" i="13"/>
  <c r="J46" i="13"/>
  <c r="N3" i="26" s="1"/>
  <c r="K46" i="13"/>
  <c r="O3" i="26" s="1"/>
  <c r="E46" i="31"/>
  <c r="J46" i="31"/>
  <c r="N5" i="26" s="1"/>
  <c r="F46" i="31"/>
  <c r="G46" i="31"/>
  <c r="K46" i="31"/>
  <c r="O5" i="26" s="1"/>
  <c r="L46" i="31"/>
  <c r="P5" i="26" s="1"/>
  <c r="J51" i="11"/>
  <c r="J52" i="11" s="1"/>
  <c r="K51" i="11"/>
  <c r="K52" i="11" s="1"/>
  <c r="P51" i="11"/>
  <c r="P52" i="11" s="1"/>
  <c r="L51" i="11"/>
  <c r="L52" i="11" s="1"/>
  <c r="H51" i="11"/>
  <c r="H52" i="11" s="1"/>
  <c r="H46" i="13"/>
  <c r="D46" i="13"/>
  <c r="F46" i="13"/>
  <c r="M46" i="13"/>
  <c r="I46" i="13"/>
  <c r="M3" i="26" s="1"/>
  <c r="L46" i="13"/>
  <c r="P3" i="26" s="1"/>
  <c r="G46" i="13"/>
  <c r="D7" i="26" l="1"/>
  <c r="E7" i="26" s="1"/>
  <c r="D7" i="36"/>
  <c r="E7" i="36" s="1"/>
  <c r="G7" i="26"/>
  <c r="H7" i="26" s="1"/>
  <c r="G7" i="36"/>
  <c r="H7" i="36" s="1"/>
  <c r="C5" i="26"/>
  <c r="C5" i="36"/>
  <c r="J7" i="26"/>
  <c r="K7" i="26" s="1"/>
  <c r="J7" i="36"/>
  <c r="K7" i="36" s="1"/>
  <c r="D5" i="26"/>
  <c r="E5" i="26" s="1"/>
  <c r="D5" i="36"/>
  <c r="E5" i="36" s="1"/>
  <c r="C4" i="26"/>
  <c r="C4" i="36"/>
  <c r="G6" i="26"/>
  <c r="H6" i="26" s="1"/>
  <c r="G6" i="36"/>
  <c r="H6" i="36" s="1"/>
  <c r="J5" i="26"/>
  <c r="K5" i="26" s="1"/>
  <c r="J5" i="36"/>
  <c r="K5" i="36" s="1"/>
  <c r="D6" i="26"/>
  <c r="E6" i="26" s="1"/>
  <c r="D6" i="36"/>
  <c r="E6" i="36" s="1"/>
  <c r="J6" i="26"/>
  <c r="K6" i="26" s="1"/>
  <c r="J6" i="36"/>
  <c r="K6" i="36" s="1"/>
  <c r="G4" i="26"/>
  <c r="H4" i="26" s="1"/>
  <c r="G4" i="36"/>
  <c r="H4" i="36" s="1"/>
  <c r="C7" i="26"/>
  <c r="C7" i="36"/>
  <c r="D4" i="26"/>
  <c r="E4" i="26" s="1"/>
  <c r="D4" i="36"/>
  <c r="E4" i="36" s="1"/>
  <c r="C6" i="26"/>
  <c r="C6" i="36"/>
  <c r="G5" i="26"/>
  <c r="H5" i="26" s="1"/>
  <c r="I5" i="26" s="1"/>
  <c r="G5" i="36"/>
  <c r="H5" i="36" s="1"/>
  <c r="I5" i="36" s="1"/>
  <c r="J4" i="26"/>
  <c r="K4" i="26" s="1"/>
  <c r="J4" i="36"/>
  <c r="K4" i="36" s="1"/>
  <c r="L4" i="36" s="1"/>
  <c r="J3" i="26"/>
  <c r="K3" i="26" s="1"/>
  <c r="J3" i="36"/>
  <c r="G3" i="26"/>
  <c r="G3" i="36"/>
  <c r="M3" i="36"/>
  <c r="M8" i="36" s="1"/>
  <c r="D3" i="26"/>
  <c r="E3" i="26" s="1"/>
  <c r="D3" i="36"/>
  <c r="C3" i="26"/>
  <c r="C3" i="36"/>
  <c r="M8" i="26"/>
  <c r="N8" i="26"/>
  <c r="P8" i="26"/>
  <c r="O8" i="26"/>
  <c r="F5" i="26" l="1"/>
  <c r="L7" i="26"/>
  <c r="L4" i="26"/>
  <c r="F5" i="36"/>
  <c r="E8" i="26"/>
  <c r="F4" i="26"/>
  <c r="F7" i="26"/>
  <c r="G8" i="26"/>
  <c r="L5" i="26"/>
  <c r="I4" i="26"/>
  <c r="I7" i="26"/>
  <c r="H3" i="26"/>
  <c r="H8" i="26" s="1"/>
  <c r="C8" i="26"/>
  <c r="L5" i="36"/>
  <c r="C8" i="36"/>
  <c r="L6" i="36"/>
  <c r="L7" i="36"/>
  <c r="I7" i="36"/>
  <c r="L6" i="26"/>
  <c r="F4" i="36"/>
  <c r="I4" i="36"/>
  <c r="F6" i="36"/>
  <c r="I6" i="36"/>
  <c r="F7" i="36"/>
  <c r="F6" i="26"/>
  <c r="I6" i="26"/>
  <c r="D8" i="26"/>
  <c r="M17" i="26"/>
  <c r="M16" i="26"/>
  <c r="E3" i="36"/>
  <c r="D8" i="36"/>
  <c r="N17" i="26"/>
  <c r="N16" i="26"/>
  <c r="H3" i="36"/>
  <c r="G8" i="36"/>
  <c r="P16" i="26"/>
  <c r="P17" i="26"/>
  <c r="J8" i="26"/>
  <c r="F3" i="26"/>
  <c r="O17" i="26"/>
  <c r="O16" i="26"/>
  <c r="K3" i="36"/>
  <c r="J8" i="36"/>
  <c r="M13" i="26"/>
  <c r="M14" i="26"/>
  <c r="N13" i="26"/>
  <c r="L3" i="26"/>
  <c r="K8" i="26"/>
  <c r="N14" i="26"/>
  <c r="O13" i="26"/>
  <c r="O14" i="26"/>
  <c r="P14" i="26"/>
  <c r="P13" i="26"/>
  <c r="L8" i="26" l="1"/>
  <c r="I3" i="26"/>
  <c r="I8" i="26" s="1"/>
  <c r="F8" i="26"/>
  <c r="F3" i="36"/>
  <c r="F8" i="36" s="1"/>
  <c r="E8" i="36"/>
  <c r="L3" i="36"/>
  <c r="L8" i="36" s="1"/>
  <c r="K8" i="36"/>
  <c r="I3" i="36"/>
  <c r="I8" i="36" s="1"/>
  <c r="H8" i="36"/>
</calcChain>
</file>

<file path=xl/sharedStrings.xml><?xml version="1.0" encoding="utf-8"?>
<sst xmlns="http://schemas.openxmlformats.org/spreadsheetml/2006/main" count="1089" uniqueCount="681">
  <si>
    <t>Apresuntado</t>
  </si>
  <si>
    <t>Creme de Leite</t>
  </si>
  <si>
    <t>Maria mole</t>
  </si>
  <si>
    <t>Marmelada</t>
  </si>
  <si>
    <t>Quindim</t>
  </si>
  <si>
    <t>Rapadura</t>
  </si>
  <si>
    <t>Salame</t>
  </si>
  <si>
    <t>Proteína</t>
  </si>
  <si>
    <t>Cálcio</t>
  </si>
  <si>
    <t>Ferro</t>
  </si>
  <si>
    <t>Retinol</t>
  </si>
  <si>
    <t>Açúcar, mascavo</t>
  </si>
  <si>
    <t>Alface, roxa, crua</t>
  </si>
  <si>
    <t>Alho-poró, cru</t>
  </si>
  <si>
    <t>Doce, de leite, cremoso</t>
  </si>
  <si>
    <t>Dourada de água doce, fresca</t>
  </si>
  <si>
    <t>Farinha, de mesocarpo de babaçu, crua</t>
  </si>
  <si>
    <t>Farinha, de puba</t>
  </si>
  <si>
    <t>Manga, Palmer, crua</t>
  </si>
  <si>
    <t>Mortadela</t>
  </si>
  <si>
    <t>Porco, bisteca, crua</t>
  </si>
  <si>
    <t>Maria mole, coco queimado</t>
  </si>
  <si>
    <t>Abacaxi, polpa, congelada</t>
  </si>
  <si>
    <t>Açaí, polpa, congelada</t>
  </si>
  <si>
    <t>Cajá, polpa, congelada</t>
  </si>
  <si>
    <t>Pitanga, polpa, congelada</t>
  </si>
  <si>
    <t>Queijo, minas, meia cura</t>
  </si>
  <si>
    <t>Queijo, prato</t>
  </si>
  <si>
    <t>Quiabo, cru</t>
  </si>
  <si>
    <t>Repolho, roxo, cru</t>
  </si>
  <si>
    <t>Rúcula, crua</t>
  </si>
  <si>
    <t>Energia</t>
  </si>
  <si>
    <t>Lipídeos</t>
  </si>
  <si>
    <t>Descrição dos alimentos</t>
  </si>
  <si>
    <t>(kcal)</t>
  </si>
  <si>
    <t>(kJ)</t>
  </si>
  <si>
    <t>(g)</t>
  </si>
  <si>
    <t>(mg)</t>
  </si>
  <si>
    <t>(mcg)</t>
  </si>
  <si>
    <t>Arroz, integral, cru</t>
  </si>
  <si>
    <t>Arroz, tipo 1, cru</t>
  </si>
  <si>
    <t>Arroz, tipo 2, cru</t>
  </si>
  <si>
    <t>Aveia, flocos, crua</t>
  </si>
  <si>
    <t>Biscoito, doce, maisena</t>
  </si>
  <si>
    <t>Biscoito, doce, recheado com chocolate</t>
  </si>
  <si>
    <t>Biscoito, doce, recheado com morango</t>
  </si>
  <si>
    <t>Biscoito, doce, wafer, recheado de chocolate</t>
  </si>
  <si>
    <t>Biscoito, doce, wafer, recheado de morango</t>
  </si>
  <si>
    <t>Biscoito, salgado, cream cracker</t>
  </si>
  <si>
    <t>Canjica, branca, crua</t>
  </si>
  <si>
    <t>Cereais, milho, flocos, com sal</t>
  </si>
  <si>
    <t>Cereais, milho, flocos, sem sal</t>
  </si>
  <si>
    <t>Cereais, mistura para vitamina, trigo, cevada e aveia</t>
  </si>
  <si>
    <t>Cereal matinal, milho</t>
  </si>
  <si>
    <t>Cereal matinal, milho, açúcar</t>
  </si>
  <si>
    <t>Creme de arroz, pó</t>
  </si>
  <si>
    <t>Creme de milho, pó</t>
  </si>
  <si>
    <t>Farinha, de arroz, enriquecida</t>
  </si>
  <si>
    <t>Farinha, de centeio, integral</t>
  </si>
  <si>
    <t>Farinha, de milho, amarela</t>
  </si>
  <si>
    <t>Farinha, de rosca</t>
  </si>
  <si>
    <t>Farinha, de trigo</t>
  </si>
  <si>
    <t>Farinha, láctea, de cereais</t>
  </si>
  <si>
    <t>Lasanha, massa fresca, cozida</t>
  </si>
  <si>
    <t>Lasanha, massa fresca, crua</t>
  </si>
  <si>
    <t>Macarrão, trigo, cru</t>
  </si>
  <si>
    <t>Macarrão, trigo, cru, com ovos</t>
  </si>
  <si>
    <t>Milho, amido, cru</t>
  </si>
  <si>
    <t>Milho, fubá, cru</t>
  </si>
  <si>
    <t>Milho, verde, cru</t>
  </si>
  <si>
    <t>Milho, verde, enlatado, drenado</t>
  </si>
  <si>
    <t>Mingau tradicional, pó</t>
  </si>
  <si>
    <t>Pão, aveia, forma</t>
  </si>
  <si>
    <t>Pão, de soja</t>
  </si>
  <si>
    <t>Pão, glúten, forma</t>
  </si>
  <si>
    <t>Pão, milho, forma</t>
  </si>
  <si>
    <t>Pão, trigo, forma, integral</t>
  </si>
  <si>
    <t>Pão, trigo, francês</t>
  </si>
  <si>
    <t>Pão, trigo, sovado</t>
  </si>
  <si>
    <t>Abóbora, cabotian, crua</t>
  </si>
  <si>
    <t>Abóbora, moranga, crua</t>
  </si>
  <si>
    <t>Abobrinha, italiana, crua</t>
  </si>
  <si>
    <t>Abobrinha, paulista, crua</t>
  </si>
  <si>
    <t>Acelga, crua</t>
  </si>
  <si>
    <t>Agrião, cru</t>
  </si>
  <si>
    <t>Aipo, cru</t>
  </si>
  <si>
    <t>Alface, americana, crua</t>
  </si>
  <si>
    <t>Alface, crespa, crua</t>
  </si>
  <si>
    <t>Alface, lisa, crua</t>
  </si>
  <si>
    <t>Alfavaca, crua</t>
  </si>
  <si>
    <t>Alho, cru</t>
  </si>
  <si>
    <t>Almeirão, cru</t>
  </si>
  <si>
    <t>Batata, baroa, crua</t>
  </si>
  <si>
    <t>Batata, doce, crua</t>
  </si>
  <si>
    <t>Batata, inglesa, crua</t>
  </si>
  <si>
    <t>Berinjela, crua</t>
  </si>
  <si>
    <t>Beterraba, crua</t>
  </si>
  <si>
    <t>Brócolis, cru</t>
  </si>
  <si>
    <t>Cará, cru</t>
  </si>
  <si>
    <t>Caruru, cru</t>
  </si>
  <si>
    <t>Catalonha, crua</t>
  </si>
  <si>
    <t>Cebola, crua</t>
  </si>
  <si>
    <t>Cebolinha, crua</t>
  </si>
  <si>
    <t>Cenoura, crua</t>
  </si>
  <si>
    <t>Chicória, crua</t>
  </si>
  <si>
    <t>Chuchu, cru</t>
  </si>
  <si>
    <t>Coentro, folhas desidratadas</t>
  </si>
  <si>
    <t>Couve, manteiga, crua</t>
  </si>
  <si>
    <t>Couve-flor, crua</t>
  </si>
  <si>
    <t>Farinha, de mandioca, crua</t>
  </si>
  <si>
    <t>Farinha, de mandioca, torrada</t>
  </si>
  <si>
    <t>Fécula, de mandioca</t>
  </si>
  <si>
    <t>Feijão, broto, cru</t>
  </si>
  <si>
    <t>Inhame, cru</t>
  </si>
  <si>
    <t>Jiló, cru</t>
  </si>
  <si>
    <t>Jurubeba, crua</t>
  </si>
  <si>
    <t>Mandioca, crua</t>
  </si>
  <si>
    <t>Mandioca, farofa, temperada</t>
  </si>
  <si>
    <t>Manjericão, cru</t>
  </si>
  <si>
    <t>Maxixe, cru</t>
  </si>
  <si>
    <t>Mostarda, folha, crua</t>
  </si>
  <si>
    <t>Nabo, cru</t>
  </si>
  <si>
    <t>Pepino, cru</t>
  </si>
  <si>
    <t>Pimentão, amarelo, cru</t>
  </si>
  <si>
    <t>Pimentão, verde, cru</t>
  </si>
  <si>
    <t>Pimentão, vermelho, cru</t>
  </si>
  <si>
    <t>Polvilho, doce</t>
  </si>
  <si>
    <t>Rabanete, cru</t>
  </si>
  <si>
    <t>Repolho, branco, cru</t>
  </si>
  <si>
    <t>Salsa, crua</t>
  </si>
  <si>
    <t>Seleta de legumes, enlatada</t>
  </si>
  <si>
    <t>Serralha, crua</t>
  </si>
  <si>
    <t>Taioba, crua</t>
  </si>
  <si>
    <t>Tomate, com semente, cru</t>
  </si>
  <si>
    <t>Tomate, extrato</t>
  </si>
  <si>
    <t>Tomate, molho industrializado</t>
  </si>
  <si>
    <t>Tomate, purê</t>
  </si>
  <si>
    <t>Tomate, salada</t>
  </si>
  <si>
    <t>Tremoço, cru</t>
  </si>
  <si>
    <t>Tremoço, em conserva</t>
  </si>
  <si>
    <t>Vagem, crua</t>
  </si>
  <si>
    <t>Abacate, cru</t>
  </si>
  <si>
    <t>Abacaxi, cru</t>
  </si>
  <si>
    <t>Abiu, cru</t>
  </si>
  <si>
    <t>Acerola, crua</t>
  </si>
  <si>
    <t>Acerola, polpa, congelada</t>
  </si>
  <si>
    <t xml:space="preserve">Ameixa, calda, enlatada </t>
  </si>
  <si>
    <t>Ameixa, crua</t>
  </si>
  <si>
    <t xml:space="preserve">Ameixa, em calda, enlatada, drenada </t>
  </si>
  <si>
    <t>Atemóia, crua</t>
  </si>
  <si>
    <t>Banana, da terra, crua</t>
  </si>
  <si>
    <t>Banana, figo, crua</t>
  </si>
  <si>
    <t>Banana, maçã, crua</t>
  </si>
  <si>
    <t>Banana, nanica, crua</t>
  </si>
  <si>
    <t>Banana, ouro, crua</t>
  </si>
  <si>
    <t>Banana, pacova, crua</t>
  </si>
  <si>
    <t>Banana, prata, crua</t>
  </si>
  <si>
    <t>Cacau, cru</t>
  </si>
  <si>
    <t>Cajá-Manga, cru</t>
  </si>
  <si>
    <t>Caju, cru</t>
  </si>
  <si>
    <t>Caju, polpa, congelada</t>
  </si>
  <si>
    <t>Caju, suco concentrado, envasado</t>
  </si>
  <si>
    <t>Caqui, chocolate, cru</t>
  </si>
  <si>
    <t>Carambola, crua</t>
  </si>
  <si>
    <t>Ciriguela, crua</t>
  </si>
  <si>
    <t>Cupuaçu, cru</t>
  </si>
  <si>
    <t>Cupuaçu, polpa, congelada</t>
  </si>
  <si>
    <t>Figo, cru</t>
  </si>
  <si>
    <t>Figo, enlatado, em calda</t>
  </si>
  <si>
    <t>Fruta-pão, crua</t>
  </si>
  <si>
    <t>Goiaba, doce em pasta</t>
  </si>
  <si>
    <t>Graviola, crua</t>
  </si>
  <si>
    <t>Graviola, polpa, congelada</t>
  </si>
  <si>
    <t>Jabuticaba, crua</t>
  </si>
  <si>
    <t>Jaca, crua</t>
  </si>
  <si>
    <t>Jambo, cru</t>
  </si>
  <si>
    <t>Kiwi, cru</t>
  </si>
  <si>
    <t>Laranja, baía, crua</t>
  </si>
  <si>
    <t>Laranja, baía, suco</t>
  </si>
  <si>
    <t>Laranja, da terra, crua</t>
  </si>
  <si>
    <t>Laranja, da terra, suco</t>
  </si>
  <si>
    <t>Laranja, lima, crua</t>
  </si>
  <si>
    <t>Laranja, lima, suco</t>
  </si>
  <si>
    <t>Laranja, pêra, crua</t>
  </si>
  <si>
    <t>Laranja, pêra, suco</t>
  </si>
  <si>
    <t>Laranja, valência, crua</t>
  </si>
  <si>
    <t>Laranja, valência, suco</t>
  </si>
  <si>
    <t>Limão, galego, suco</t>
  </si>
  <si>
    <t>Limão, tahiti, cru</t>
  </si>
  <si>
    <t>Macaúba, crua</t>
  </si>
  <si>
    <t>Manga, Haden, crua</t>
  </si>
  <si>
    <t>Manga, polpa, congelada</t>
  </si>
  <si>
    <t>Maracujá, cru</t>
  </si>
  <si>
    <t>Maracujá, polpa, congelada</t>
  </si>
  <si>
    <t>Maracujá, suco concentrado, envasado</t>
  </si>
  <si>
    <t>Melancia, crua</t>
  </si>
  <si>
    <t>Melão, cru</t>
  </si>
  <si>
    <t>Mexerica, Murcote, crua</t>
  </si>
  <si>
    <t>Mexerica, Rio, crua</t>
  </si>
  <si>
    <t>Morango, cru</t>
  </si>
  <si>
    <t>Nêspera, crua</t>
  </si>
  <si>
    <t>Pequi, cru</t>
  </si>
  <si>
    <t>Pêra, Park, crua</t>
  </si>
  <si>
    <t>Pêra, Williams, crua</t>
  </si>
  <si>
    <t>Pêssego, Aurora, cru</t>
  </si>
  <si>
    <t>Pêssego, enlatado, em calda</t>
  </si>
  <si>
    <t>Pinha, crua</t>
  </si>
  <si>
    <t>Pitanga, crua</t>
  </si>
  <si>
    <t>Romã, crua</t>
  </si>
  <si>
    <t>Tamarindo, cru</t>
  </si>
  <si>
    <t>Umbu, cru</t>
  </si>
  <si>
    <t>Umbu, polpa, congelada</t>
  </si>
  <si>
    <t>Uva, Itália, crua</t>
  </si>
  <si>
    <t>Uva, Rubi, crua</t>
  </si>
  <si>
    <t>Uva, suco concentrado, envasado</t>
  </si>
  <si>
    <t>Azeite, de dendê</t>
  </si>
  <si>
    <t>Azeite, de oliva, extra virgem</t>
  </si>
  <si>
    <t>Manteiga, com sal</t>
  </si>
  <si>
    <t>Manteiga, sem sal</t>
  </si>
  <si>
    <t>Margarina, com óleo interesterificado, com sal (65%de lipídeos)</t>
  </si>
  <si>
    <t>Margarina, com óleo interesterificado, sem sal (65% de lipídeos)</t>
  </si>
  <si>
    <t>Óleo, de babaçu</t>
  </si>
  <si>
    <t>Óleo, de canola</t>
  </si>
  <si>
    <t>Óleo, de girassol</t>
  </si>
  <si>
    <t>Óleo, de milho</t>
  </si>
  <si>
    <t>Óleo, de pequi</t>
  </si>
  <si>
    <t>Óleo, de soja</t>
  </si>
  <si>
    <t>Abadejo, filé, congelado, cru</t>
  </si>
  <si>
    <t>Atum, conserva em óleo</t>
  </si>
  <si>
    <t>Atum, fresco, cru</t>
  </si>
  <si>
    <t>Bacalhau, salgado, cru</t>
  </si>
  <si>
    <t>Cação, posta, crua</t>
  </si>
  <si>
    <t>Caranguejo, cozido</t>
  </si>
  <si>
    <t>Corimba, cru</t>
  </si>
  <si>
    <t>Corvina de água doce, crua</t>
  </si>
  <si>
    <t>Corvina do mar, crua</t>
  </si>
  <si>
    <t>Lambari, congelado, cru</t>
  </si>
  <si>
    <t>Merluza, filé, cru</t>
  </si>
  <si>
    <t>Pescada, branca, crua</t>
  </si>
  <si>
    <t>Pescada, filé, cru</t>
  </si>
  <si>
    <t>Pescadinha, crua</t>
  </si>
  <si>
    <t>Pintado, assado</t>
  </si>
  <si>
    <t>Pintado, cru</t>
  </si>
  <si>
    <t>Porquinho, cru</t>
  </si>
  <si>
    <t>Sardinha, conserva em óleo</t>
  </si>
  <si>
    <t>Sardinha, inteira, crua</t>
  </si>
  <si>
    <t>Tucunaré, filé, congelado, cru</t>
  </si>
  <si>
    <t>Carne, bovina, acém, sem gordura, cru</t>
  </si>
  <si>
    <t>Carne, bovina, bucho, cru</t>
  </si>
  <si>
    <t>Carne, bovina, capa de contra-filé, com gordura, crua</t>
  </si>
  <si>
    <t>Carne, bovina, capa de contra-filé, sem gordura, crua</t>
  </si>
  <si>
    <t>Carne, bovina, charque, cru</t>
  </si>
  <si>
    <t>Carne, bovina, contra-filé de costela, cru</t>
  </si>
  <si>
    <t>Carne, bovina, contra-filé, com gordura, cru</t>
  </si>
  <si>
    <t>Carne, bovina, contra-filé, sem gordura, cru</t>
  </si>
  <si>
    <t>Carne, bovina, costela, crua</t>
  </si>
  <si>
    <t>Carne, bovina, coxão duro, sem gordura, cru</t>
  </si>
  <si>
    <t>Carne, bovina, coxão mole, sem gordura, cru</t>
  </si>
  <si>
    <t>Carne, bovina, cupim, cru</t>
  </si>
  <si>
    <t>Carne, bovina, fígado, cru</t>
  </si>
  <si>
    <t>Carne, bovina, filé mingnon, sem gordura, cru</t>
  </si>
  <si>
    <t>Carne, bovina, flanco, sem gordura, cru</t>
  </si>
  <si>
    <t>Carne, bovina, lagarto, cru</t>
  </si>
  <si>
    <t>Carne, bovina, língua, crua</t>
  </si>
  <si>
    <t>Carne, bovina, maminha, crua</t>
  </si>
  <si>
    <t>Carne, bovina, miolo de alcatra, sem gordura, cru</t>
  </si>
  <si>
    <t>Carne, bovina, músculo, sem gordura, cru</t>
  </si>
  <si>
    <t>Carne, bovina, paleta, com gordura, crua</t>
  </si>
  <si>
    <t>Carne, bovina, paleta, sem gordura, crua</t>
  </si>
  <si>
    <t>Carne, bovina, patinho, sem gordura, cru</t>
  </si>
  <si>
    <t>Carne, bovina, peito, sem gordura, cru</t>
  </si>
  <si>
    <t>Carne, bovina, picanha, com gordura, crua</t>
  </si>
  <si>
    <t>Carne, bovina, picanha, sem gordura, crua</t>
  </si>
  <si>
    <t>Carne, bovina, seca, crua</t>
  </si>
  <si>
    <t>Frango, asa, com pele, crua</t>
  </si>
  <si>
    <t>Frango, coração, cru</t>
  </si>
  <si>
    <t>Frango, coxa, com pele, crua</t>
  </si>
  <si>
    <t>Frango, coxa, sem pele, crua</t>
  </si>
  <si>
    <t>Frango, fígado, cru</t>
  </si>
  <si>
    <t>Frango, inteiro, com pele, cru</t>
  </si>
  <si>
    <t>Frango, inteiro, sem pele, cru</t>
  </si>
  <si>
    <t>Frango, peito, com pele, cru</t>
  </si>
  <si>
    <t>Frango, peito, sem pele, cru</t>
  </si>
  <si>
    <t>Frango, sobrecoxa, com pele, crua</t>
  </si>
  <si>
    <t>Frango, sobrecoxa, sem pele, crua</t>
  </si>
  <si>
    <t>Hambúrguer, bovino, cru</t>
  </si>
  <si>
    <t>Lingüiça, frango, crua</t>
  </si>
  <si>
    <t>Lingüiça, porco, crua</t>
  </si>
  <si>
    <t>Peru, congelado, cru</t>
  </si>
  <si>
    <t>Porco, costela, crua</t>
  </si>
  <si>
    <t>Porco, lombo, cru</t>
  </si>
  <si>
    <t>Porco, orelha, salgada, crua</t>
  </si>
  <si>
    <t>Porco, pernil, cru</t>
  </si>
  <si>
    <t>Porco, rabo, salgado, cru</t>
  </si>
  <si>
    <t>Toucinho, cru</t>
  </si>
  <si>
    <t>Bebida láctea, pêssego</t>
  </si>
  <si>
    <t>Iogurte, natural</t>
  </si>
  <si>
    <t>Iogurte, natural, desnatado</t>
  </si>
  <si>
    <t>Iogurte, sabor morango</t>
  </si>
  <si>
    <t>Iogurte, sabor pêssego</t>
  </si>
  <si>
    <t>Leite, fermentado</t>
  </si>
  <si>
    <t>Leite, condensado</t>
  </si>
  <si>
    <t>Leite, de cabra</t>
  </si>
  <si>
    <t>Leite, de vaca, achocolatado</t>
  </si>
  <si>
    <t>Leite, de vaca, desnatado, pó</t>
  </si>
  <si>
    <t>Leite, de vaca, desnatado, UHT</t>
  </si>
  <si>
    <t>Leite, de vaca, integral</t>
  </si>
  <si>
    <t>Leite, de vaca, integral, pó</t>
  </si>
  <si>
    <t>Queijo, parmesão</t>
  </si>
  <si>
    <t>Queijo, pasteurizado</t>
  </si>
  <si>
    <t>Queijo, requeijão, cremoso</t>
  </si>
  <si>
    <t>Queijo, ricota</t>
  </si>
  <si>
    <t>Ovo, de codorna, inteiro, cru</t>
  </si>
  <si>
    <t>Ovo, de galinha, inteiro, cru</t>
  </si>
  <si>
    <t>Achocolatado, pó</t>
  </si>
  <si>
    <t>Açúcar, cristal</t>
  </si>
  <si>
    <t>Açúcar, refinado</t>
  </si>
  <si>
    <t>Chocolate, ao leite</t>
  </si>
  <si>
    <t>Chocolate, ao leite, com castanha do Pará</t>
  </si>
  <si>
    <t>Chocolate, ao leite, dietético</t>
  </si>
  <si>
    <t>Chocolate, meio amargo</t>
  </si>
  <si>
    <t>Cocada branca</t>
  </si>
  <si>
    <t>Geléia, mocotó, natural</t>
  </si>
  <si>
    <t>Glicose de milho</t>
  </si>
  <si>
    <t>Mel, de abelha</t>
  </si>
  <si>
    <t>Melado</t>
  </si>
  <si>
    <t>Fermento em pó, químico</t>
  </si>
  <si>
    <t>Fermento, biológico, levedura, tablete</t>
  </si>
  <si>
    <t>Gelatina, sabores variados, pó</t>
  </si>
  <si>
    <t>Sal, dietético</t>
  </si>
  <si>
    <t>Sal, grosso</t>
  </si>
  <si>
    <t>Shoyu</t>
  </si>
  <si>
    <t>Azeitona, preta, conserva</t>
  </si>
  <si>
    <t>Azeitona, verde, conserva</t>
  </si>
  <si>
    <t>Amendoim, grão, cru</t>
  </si>
  <si>
    <t>Ervilha, em vagem</t>
  </si>
  <si>
    <t>Ervilha, enlatada, drenada</t>
  </si>
  <si>
    <t>Feijão, carioca, cru</t>
  </si>
  <si>
    <t>Feijão, fradinho, cru</t>
  </si>
  <si>
    <t>Feijão, jalo, cru</t>
  </si>
  <si>
    <t>Feijão, preto, cru</t>
  </si>
  <si>
    <t>Feijão, rajado, cru</t>
  </si>
  <si>
    <t>Feijão, rosinha, cru</t>
  </si>
  <si>
    <t>Feijão, roxo, cru</t>
  </si>
  <si>
    <t>Grão-de-bico, cru</t>
  </si>
  <si>
    <t>Guandu, cru</t>
  </si>
  <si>
    <t>Lentilha, crua</t>
  </si>
  <si>
    <t>Paçoca, amendoim</t>
  </si>
  <si>
    <t>Soja, farinha</t>
  </si>
  <si>
    <t>Soja, extrato solúvel, natural, fluido</t>
  </si>
  <si>
    <t>Soja, extrato solúvel, pó</t>
  </si>
  <si>
    <t>Castanha-do-Brasil, crua</t>
  </si>
  <si>
    <t>Gergelim, semente</t>
  </si>
  <si>
    <t>Linhaça, semente</t>
  </si>
  <si>
    <t>Noz, crua</t>
  </si>
  <si>
    <t>Limão, cravo, suco</t>
  </si>
  <si>
    <t>Salmão, sem pele, fresco, cru</t>
  </si>
  <si>
    <t>Porco, bisteca, frita</t>
  </si>
  <si>
    <t>Goiaba, doce, cascão</t>
  </si>
  <si>
    <t>Lambari, fresco, cru</t>
  </si>
  <si>
    <t>Jamelão, cru</t>
  </si>
  <si>
    <t>Banana, doce em barra</t>
  </si>
  <si>
    <t>Presunto, com capa de gordura</t>
  </si>
  <si>
    <t>Presunto, sem capa de gordura</t>
  </si>
  <si>
    <t>Queijo, mozarela</t>
  </si>
  <si>
    <t>Palmito, juçara, em conserva</t>
  </si>
  <si>
    <t>Palmito, pupunha, em conserva</t>
  </si>
  <si>
    <t>Goiaba, branca, com casca, crua</t>
  </si>
  <si>
    <t>Goiaba, vermelha, com casca, crua</t>
  </si>
  <si>
    <t>Maçã, Argentina, com casca, crua</t>
  </si>
  <si>
    <t>Maçã, Fuji, com casca, crua</t>
  </si>
  <si>
    <t>Mamão, Formosa, cru</t>
  </si>
  <si>
    <t>Mamão, Papaia, cru</t>
  </si>
  <si>
    <t>Manga, Tommy Atkins, crua</t>
  </si>
  <si>
    <t>Tangerina, Poncã, crua</t>
  </si>
  <si>
    <t>Tangerina, Poncã, suco</t>
  </si>
  <si>
    <t>Tucumã, cru</t>
  </si>
  <si>
    <t>Carne, bovina, acém, moído, cru</t>
  </si>
  <si>
    <t>Carne, bovina, fraldinha, com gordura, crua</t>
  </si>
  <si>
    <t>Queijo, minas, frescal</t>
  </si>
  <si>
    <t>Doce, de abóbora, cremoso</t>
  </si>
  <si>
    <t>Maionese, tradicional com ovos</t>
  </si>
  <si>
    <t>Leite, de coco</t>
  </si>
  <si>
    <t>Pé-de-moleque, amendoim</t>
  </si>
  <si>
    <t>Soja, queijo (tofu)</t>
  </si>
  <si>
    <t>Amêndoa, torrada, salgada</t>
  </si>
  <si>
    <t>Castanha-de-caju, torrada, salgada</t>
  </si>
  <si>
    <t>Coco, cru</t>
  </si>
  <si>
    <t>Camarão, Rio Grande, grande, cozido</t>
  </si>
  <si>
    <t>Camarão, Rio Grande, grande, cru</t>
  </si>
  <si>
    <t>Camarão, Sete Barbas, sem cabeça, com casca, frito</t>
  </si>
  <si>
    <t>Espinafre, Nova Zelândia, cru</t>
  </si>
  <si>
    <t>Abóbora, pescoço, crua</t>
  </si>
  <si>
    <t>Ingredientes</t>
  </si>
  <si>
    <t xml:space="preserve">Fator de correção </t>
  </si>
  <si>
    <t>Total</t>
  </si>
  <si>
    <t>Custo unitário</t>
  </si>
  <si>
    <t>Informação nutricional em 100g</t>
  </si>
  <si>
    <t>Modo de prepararo</t>
  </si>
  <si>
    <t>Vit. C</t>
  </si>
  <si>
    <t>Cereais, mingau, milho, infantil</t>
  </si>
  <si>
    <t>TOTAL</t>
  </si>
  <si>
    <t>Valores de referência para:</t>
  </si>
  <si>
    <t>20% das necessidades nutricioniais/dia</t>
  </si>
  <si>
    <t>30% das necessidades nutricioniais/dia</t>
  </si>
  <si>
    <t>70% das necessidades nutricioniais/dia</t>
  </si>
  <si>
    <t>Carboidratos</t>
  </si>
  <si>
    <t>Nº ref.</t>
  </si>
  <si>
    <t>1 refeição</t>
  </si>
  <si>
    <t>2 refeições</t>
  </si>
  <si>
    <t>3 refeições</t>
  </si>
  <si>
    <t>Ca (mg)</t>
  </si>
  <si>
    <t>Fe (mg)</t>
  </si>
  <si>
    <r>
      <t>Vit A (</t>
    </r>
    <r>
      <rPr>
        <b/>
        <sz val="10"/>
        <color indexed="8"/>
        <rFont val="Calibri"/>
        <family val="2"/>
      </rPr>
      <t>µ</t>
    </r>
    <r>
      <rPr>
        <b/>
        <sz val="10"/>
        <color indexed="8"/>
        <rFont val="Arial"/>
        <family val="2"/>
      </rPr>
      <t>g)</t>
    </r>
  </si>
  <si>
    <t>Vit. C (mg)</t>
  </si>
  <si>
    <t>Na (mg)</t>
  </si>
  <si>
    <t>Mamão, doce em calda, drenado</t>
  </si>
  <si>
    <t>Mamão verde, doce em calda, drenado</t>
  </si>
  <si>
    <t>Aspargo, cru</t>
  </si>
  <si>
    <t>Arroz, farelo</t>
  </si>
  <si>
    <t>Massa, fresca, crua</t>
  </si>
  <si>
    <t>Milho, pipoca, grãos cru</t>
  </si>
  <si>
    <t>Torrada, trigo, tradicional</t>
  </si>
  <si>
    <t xml:space="preserve">Torrada, pão francês </t>
  </si>
  <si>
    <t>Quinoa, crua</t>
  </si>
  <si>
    <t>Trigo, farelo</t>
  </si>
  <si>
    <t>Segunda</t>
  </si>
  <si>
    <t>Quarta</t>
  </si>
  <si>
    <t>Quinta</t>
  </si>
  <si>
    <t>Sexta</t>
  </si>
  <si>
    <t>DIAS DA SEMANA</t>
  </si>
  <si>
    <t>Terça</t>
  </si>
  <si>
    <t xml:space="preserve">Média semanal </t>
  </si>
  <si>
    <t>Creche (7-11 meses)</t>
  </si>
  <si>
    <t>Creche (1-3 anos)</t>
  </si>
  <si>
    <t>Ensino Médio</t>
  </si>
  <si>
    <t>VALORES DE REFERÊNCIA</t>
  </si>
  <si>
    <t>Palma</t>
  </si>
  <si>
    <t>Tortas salgadas de qualquer sabor</t>
  </si>
  <si>
    <t>Sopa desidratada (média diferentes sabores)</t>
  </si>
  <si>
    <t>Chips (salgadinho)</t>
  </si>
  <si>
    <t>Quirera não especificada</t>
  </si>
  <si>
    <t>Pão de queijo pronto para o consumo</t>
  </si>
  <si>
    <t>Pimenta em pó</t>
  </si>
  <si>
    <t>Pipoca doce ou salgada</t>
  </si>
  <si>
    <t>Pamonha</t>
  </si>
  <si>
    <t>Farofa pronta</t>
  </si>
  <si>
    <t>Curau, milho verde, mistura para</t>
  </si>
  <si>
    <t>Bolo, mistura para</t>
  </si>
  <si>
    <t>Barra de cereais</t>
  </si>
  <si>
    <t>Barra de cereais salgada</t>
  </si>
  <si>
    <t>Barra de cereais doce</t>
  </si>
  <si>
    <t>Salsicha em conserva</t>
  </si>
  <si>
    <t>Salsicha no varejo crua</t>
  </si>
  <si>
    <t>Carne de pato</t>
  </si>
  <si>
    <t>Nuggets de frango</t>
  </si>
  <si>
    <t>Carne de caprino</t>
  </si>
  <si>
    <t>Víscera bovina</t>
  </si>
  <si>
    <t>Almôndega ao molho em conserva</t>
  </si>
  <si>
    <t>Leite achocolatado diet</t>
  </si>
  <si>
    <t>Geléia de frutas, diversos sabores</t>
  </si>
  <si>
    <t>Doce de frutas cristalizado de qualquer sabor</t>
  </si>
  <si>
    <t>Doce de frutas em pasta de qualquer sabor</t>
  </si>
  <si>
    <t>Achocolatado em pó diet</t>
  </si>
  <si>
    <t>Cana-de-açúcar</t>
  </si>
  <si>
    <t>Caldo de carne, tablete</t>
  </si>
  <si>
    <t>Caldo de galinha, tablete</t>
  </si>
  <si>
    <t>Iogurte desnatado</t>
  </si>
  <si>
    <t>Milho (em grão) cru</t>
  </si>
  <si>
    <t xml:space="preserve">Palmito in natura cru </t>
  </si>
  <si>
    <t>Chocolate em pó de qualquer marca</t>
  </si>
  <si>
    <t>Cogumelo/champignon em conserva</t>
  </si>
  <si>
    <t>Sorvete de qualquer sabor industrializado</t>
  </si>
  <si>
    <t>Bebida Isotônica, sabores variados</t>
  </si>
  <si>
    <t>Farinha de tapioca/beiju</t>
  </si>
  <si>
    <t>Ervilha em grão</t>
  </si>
  <si>
    <t>Patê (fígado, calabresa, frango, presunto, etc.)</t>
  </si>
  <si>
    <t>Filé de frango</t>
  </si>
  <si>
    <t>Leite de soja em pó</t>
  </si>
  <si>
    <t>Fava (em grão)</t>
  </si>
  <si>
    <t>Bisteca bovina (crua)</t>
  </si>
  <si>
    <t>Sonho</t>
  </si>
  <si>
    <t xml:space="preserve">Hortelã </t>
  </si>
  <si>
    <t>Chambaril</t>
  </si>
  <si>
    <t>Banha suína</t>
  </si>
  <si>
    <t xml:space="preserve">Pão de hambúrguer </t>
  </si>
  <si>
    <t>Mini pizza semi pronta (crua)</t>
  </si>
  <si>
    <t>Moela de galinha ou frango</t>
  </si>
  <si>
    <t>Linguiça (suína, bovina, mista, etc.) (crua)</t>
  </si>
  <si>
    <t>Pastel (queijo, carne, palmito, etc.)</t>
  </si>
  <si>
    <t>Fibra de trigo</t>
  </si>
  <si>
    <t>Doce de frutas em calda de qualquer sabor</t>
  </si>
  <si>
    <t>Iogurte de qualquer sabor light</t>
  </si>
  <si>
    <t>Açafrão</t>
  </si>
  <si>
    <t>Xérem de milho</t>
  </si>
  <si>
    <t>Tempero a base de sal</t>
  </si>
  <si>
    <t>Orégano</t>
  </si>
  <si>
    <t>Batata palha</t>
  </si>
  <si>
    <t>Pirulito</t>
  </si>
  <si>
    <t>Adoçante artificial</t>
  </si>
  <si>
    <t>Chá (preto, camomila, erva-cidreira, capim-limão, etc.)</t>
  </si>
  <si>
    <t>Chá mate orgânico</t>
  </si>
  <si>
    <t>Cajuína</t>
  </si>
  <si>
    <t>Café</t>
  </si>
  <si>
    <t xml:space="preserve">Café solúvel capuccino </t>
  </si>
  <si>
    <t>Água de coco</t>
  </si>
  <si>
    <t>Pinhão</t>
  </si>
  <si>
    <t>Feijão (preto, mulatinho, roxo, rosinha, etc.)</t>
  </si>
  <si>
    <t>Feijão-verde</t>
  </si>
  <si>
    <t>Amendoim, torrado, salgado</t>
  </si>
  <si>
    <t>Queijo, petit suisse, morango</t>
  </si>
  <si>
    <t>Queijo ralado</t>
  </si>
  <si>
    <t>Queijo colonial</t>
  </si>
  <si>
    <t>Queijo de coalho</t>
  </si>
  <si>
    <t>Nata</t>
  </si>
  <si>
    <t xml:space="preserve">Iogurte de qualquer sabor </t>
  </si>
  <si>
    <t>Iogurte, sabor abacaxi</t>
  </si>
  <si>
    <t>Iogurte natural</t>
  </si>
  <si>
    <t>Chantilly</t>
  </si>
  <si>
    <t>Bebida láctea</t>
  </si>
  <si>
    <t>Carne moída</t>
  </si>
  <si>
    <t>Carne de sol</t>
  </si>
  <si>
    <t>Carne de ovelha</t>
  </si>
  <si>
    <t>Carne de bode/caprino</t>
  </si>
  <si>
    <t>Carne, bovina, almôndegas, cruas</t>
  </si>
  <si>
    <t>Margarina, com óleo hidrogenado, sem sal (80% de lipídeos)</t>
  </si>
  <si>
    <t>Margarina com óleo hidrogenado, com sal (65% de lipídeos)</t>
  </si>
  <si>
    <t>Uva passa</t>
  </si>
  <si>
    <t>Taperebá</t>
  </si>
  <si>
    <t>Sapoti</t>
  </si>
  <si>
    <t>Butiá</t>
  </si>
  <si>
    <t>Nectarina</t>
  </si>
  <si>
    <t>Mangaba</t>
  </si>
  <si>
    <t>Jenipapo</t>
  </si>
  <si>
    <t>Bacuri</t>
  </si>
  <si>
    <t>Açaí, polpa, com xarope de guaraná e glucose</t>
  </si>
  <si>
    <t>Tomate seco</t>
  </si>
  <si>
    <t>Coentro</t>
  </si>
  <si>
    <t>Broto de alfafa</t>
  </si>
  <si>
    <t>Polenta, pré-cozida</t>
  </si>
  <si>
    <t>Pastel, massa crua</t>
  </si>
  <si>
    <t>Pão doce</t>
  </si>
  <si>
    <t>Pão, de queijo, assado</t>
  </si>
  <si>
    <t>Pamonha, barra para cozimento, pré-cozida</t>
  </si>
  <si>
    <t>Biscoito salgado</t>
  </si>
  <si>
    <t>Biscoito recheado</t>
  </si>
  <si>
    <t>Biscoito de polvilho doce</t>
  </si>
  <si>
    <t xml:space="preserve">Biscoito de polvilho </t>
  </si>
  <si>
    <t>Vinagre, maçã</t>
  </si>
  <si>
    <t>Molho, soja, shoyu</t>
  </si>
  <si>
    <t>Molho, mostarda</t>
  </si>
  <si>
    <t>Catchup, tomate, molho</t>
  </si>
  <si>
    <t>Molho, p/ salada, c/ salsa, suco de limão, azeite de oliva, c/ sal</t>
  </si>
  <si>
    <t>Molho, p/ salada, c/ salsa, vinagre de maçã, azeite de oliva, c/ sal</t>
  </si>
  <si>
    <t>Bolo, industrializado (média diferentes sabores)</t>
  </si>
  <si>
    <t>Carne, avestruz, crua (média de diferentes cortes)</t>
  </si>
  <si>
    <t>Almôndega, frango, crua</t>
  </si>
  <si>
    <t>Abacaxi, suco natural (néctar), s/ açúcar</t>
  </si>
  <si>
    <t>Abacaxi, suco natural (néctar), c/ açúcar refinado </t>
  </si>
  <si>
    <t>Abacaxi, maracujá e caju, suco natural (néctar), c/ açúcar refinado</t>
  </si>
  <si>
    <t>Abacaxi, melão e maracujá, suco natural (néctar), s/ açúcar</t>
  </si>
  <si>
    <t>Abacaxi, melão e maracujá, suco natural (néctar), c/ açúcar refinado</t>
  </si>
  <si>
    <t>Melancia e acerola, suco natural (nectar), s/ açúcar </t>
  </si>
  <si>
    <t>Melancia e acerola, suco natural (néctar), c/ açúcar refinado</t>
  </si>
  <si>
    <t>Abacaxi, banana e cenoura, suco natural (néctar), s/ açúcar</t>
  </si>
  <si>
    <t xml:space="preserve">Abacaxi, banana e cenoura, suco natural (néctar), c/ açúcar refinado </t>
  </si>
  <si>
    <t>Goiaba, vermelha, suco natural (néctar), s/ açúcar</t>
  </si>
  <si>
    <t>Goiaba, vermelha, suco natural (néctar), c/ açúcar refinado </t>
  </si>
  <si>
    <t xml:space="preserve">Laranja e acerola, suco natural (néctar), s/ açúcar </t>
  </si>
  <si>
    <t>Laranja e acerola, suco natural (néctar), c/ açúcar refinado</t>
  </si>
  <si>
    <t xml:space="preserve">Laranja e mamão, suco natural (néctar), s/ açúcar </t>
  </si>
  <si>
    <t>Laranja e mamão, suco natural (néctar), c/ açúcar refinado</t>
  </si>
  <si>
    <t>Laranja, mamão, pêra e maçã, suco natural (néctar), s/ açúcar</t>
  </si>
  <si>
    <t>Laranja, mamão, pêra e maçã, suco natural (néctar), c/ açúcar refinado</t>
  </si>
  <si>
    <t>Mamão, suco natural (néctar), s/ açúcar</t>
  </si>
  <si>
    <t xml:space="preserve">Mamão, suco natural (néctar), c/ açúcar refinado </t>
  </si>
  <si>
    <t>Manga, suco natural (néctar), s/ açúcar</t>
  </si>
  <si>
    <t xml:space="preserve">Manga, suco natural (néctar), c/ açúcar refinado </t>
  </si>
  <si>
    <t>Melão, suco natural (néctar), s/ açúcar</t>
  </si>
  <si>
    <t>Melão, suco natural (néctar), c/ açúcar refinado</t>
  </si>
  <si>
    <t xml:space="preserve">Morango, suco natural (néctar), s/ açúcar </t>
  </si>
  <si>
    <t xml:space="preserve">Morango, suco natural (néctar), c/ açúcar refinado </t>
  </si>
  <si>
    <t xml:space="preserve">Acerola, suco natural (néctar), s/ açúcar </t>
  </si>
  <si>
    <t>Acerola, suco natural (néctar), c/ açúcar refinado</t>
  </si>
  <si>
    <t>Pudim, pó, mistura p/, (média diferentes sabores)</t>
  </si>
  <si>
    <t>Pudim, mistura p/, diet (média diferentes sabores)</t>
  </si>
  <si>
    <t>Gelatina, pó p/, diet (média diferentes sabores)</t>
  </si>
  <si>
    <t>Iogurte, soja (média de diferentes amostras)</t>
  </si>
  <si>
    <t>Carne, frango, caipira, inteiro, c/ pele, cozida, Gallus gallus</t>
  </si>
  <si>
    <t xml:space="preserve">Carne, frango, caipira, inteiro, s/ pele, cozida, Gallus gallus </t>
  </si>
  <si>
    <t xml:space="preserve">Sopa, desidratada, (média diferentes sabores) </t>
  </si>
  <si>
    <t>Cereais, mistura p/ mingau, (média diferentes sabores)</t>
  </si>
  <si>
    <t>Araçá</t>
  </si>
  <si>
    <t>Caju, polpa, congelado</t>
  </si>
  <si>
    <t xml:space="preserve">Abacaxi, polpa, congelada </t>
  </si>
  <si>
    <t>Tabela de composição em 100g de alimento</t>
  </si>
  <si>
    <t xml:space="preserve">Cajá, polpa, congelada </t>
  </si>
  <si>
    <t xml:space="preserve">Graviola, polpa, congelada </t>
  </si>
  <si>
    <t xml:space="preserve">Pitanga, polpa, congelada </t>
  </si>
  <si>
    <t>Trigo para quibe, cru, Triticum spp.</t>
  </si>
  <si>
    <t>Pão, trigo/centeio, preto, forma</t>
  </si>
  <si>
    <t>Linguiça, calabresa, fininha, crua</t>
  </si>
  <si>
    <t>Peixe, água doce, tilápia, filé, cru, Oreochromis niloticus</t>
  </si>
  <si>
    <t>Laranja, Seleta, in natura, Citrus aurantium L.</t>
  </si>
  <si>
    <t>Cheiro verde (50% cebolinha verde, 50% salsa), cru</t>
  </si>
  <si>
    <t>Café, pó, torrado</t>
  </si>
  <si>
    <t xml:space="preserve">Sagu, mistura p/, preparada, (média diferentes sabores) </t>
  </si>
  <si>
    <t xml:space="preserve">Geleias, (média diferentes amostras) </t>
  </si>
  <si>
    <t>Doce, leite, cremoso, (média diferentes amostras)</t>
  </si>
  <si>
    <t>Ovo, galinha, integral, desidratada, pasteurizada</t>
  </si>
  <si>
    <t>Ovo, galinha, clara, desidratada, pasteurizada</t>
  </si>
  <si>
    <t>Ovo, galinha, gema, desidratada, pasteurizada</t>
  </si>
  <si>
    <t>Canela em pó</t>
  </si>
  <si>
    <t>Coco fresco ralado</t>
  </si>
  <si>
    <t>Coco seco ralado</t>
  </si>
  <si>
    <t>Salsinha</t>
  </si>
  <si>
    <t>Salsinha seca</t>
  </si>
  <si>
    <t>Iogurte, integral, coco</t>
  </si>
  <si>
    <t>Iogurte, integral (média de diferentes sabores)</t>
  </si>
  <si>
    <t>Bebida láctea (média de diferentes sabores)</t>
  </si>
  <si>
    <t xml:space="preserve">Peixe, água salgada, sardinha, conserva, c/ molho de tomate </t>
  </si>
  <si>
    <t>Óleo, algodão, Gossypium ssp</t>
  </si>
  <si>
    <t>Gordura, vegetal, hidrogenada</t>
  </si>
  <si>
    <t xml:space="preserve">Torrada, trigo, tradicional </t>
  </si>
  <si>
    <t xml:space="preserve">Nome: </t>
  </si>
  <si>
    <t>Medida caseira</t>
  </si>
  <si>
    <t>Fator de cocção</t>
  </si>
  <si>
    <t>Rendimento total (g)</t>
  </si>
  <si>
    <t>ADEQUAÇÃO (%)</t>
  </si>
  <si>
    <t xml:space="preserve">Sódio </t>
  </si>
  <si>
    <t xml:space="preserve"> (mg)</t>
  </si>
  <si>
    <t>Sódio</t>
  </si>
  <si>
    <t>Alimento</t>
  </si>
  <si>
    <t>Custo Unitário (R$)</t>
  </si>
  <si>
    <t>Quantidade de alunos</t>
  </si>
  <si>
    <t>PB (g)
(1 aluno)</t>
  </si>
  <si>
    <t>Nome preparação:</t>
  </si>
  <si>
    <t>Custo total (R$)</t>
  </si>
  <si>
    <t>Quantidade de vezes que a preparação foi servida no mês</t>
  </si>
  <si>
    <t>Custo mensal (R$)</t>
  </si>
  <si>
    <r>
      <t xml:space="preserve">CARDÁPIO ETAPA/MODALIDADE DE ENSINO (FAIXA ETÁRIA) 
</t>
    </r>
    <r>
      <rPr>
        <sz val="12"/>
        <color indexed="8"/>
        <rFont val="Arial"/>
        <family val="2"/>
      </rPr>
      <t>MÊS/ ANO</t>
    </r>
  </si>
  <si>
    <t>SECRETARIA (MUNICIPAL/ ESTADUAL) DE EDUCAÇÃO DO (MUNICÍPIO/ ESTADO)
PROGRAMA NACIONAL DE ALIMENTAÇÃO ESCOLAR - PNAE</t>
  </si>
  <si>
    <t>Refeição/ 
Horário</t>
  </si>
  <si>
    <t>FICHA TÉCNICA DE PREPARO - CARDÁPIO ETAPA/ MODALIDADE DE ENSINO (FAIXA ETÁRIA)</t>
  </si>
  <si>
    <t>Nome do alimento/ 
preparação</t>
  </si>
  <si>
    <t>Nome, número do CRN e assinatura do nutricionista.</t>
  </si>
  <si>
    <t>Vitamina C</t>
  </si>
  <si>
    <t>Carboi-dratos</t>
  </si>
  <si>
    <t>CUSTOS DA PREPARAÇÃO</t>
  </si>
  <si>
    <t>Quanti-
dade (g)</t>
  </si>
  <si>
    <t>Unidade para compra 
(Kg/ L)</t>
  </si>
  <si>
    <t>Per capita (bruto)</t>
  </si>
  <si>
    <t>Per capita (liquído)</t>
  </si>
  <si>
    <t>Dia da semana:</t>
  </si>
  <si>
    <t>Kcal</t>
  </si>
  <si>
    <t>% das necessidades nutricionais/dia</t>
  </si>
  <si>
    <t>Energia (kcal)</t>
  </si>
  <si>
    <t>PROTEÍNAS (g)</t>
  </si>
  <si>
    <t>LIPÍDIOS (g)</t>
  </si>
  <si>
    <t>CARBOIDRATOS (g)</t>
  </si>
  <si>
    <t>10% do VET</t>
  </si>
  <si>
    <t>15% do VET</t>
  </si>
  <si>
    <t xml:space="preserve"> 15% do VET</t>
  </si>
  <si>
    <t>30% do VET</t>
  </si>
  <si>
    <t>55% do VET</t>
  </si>
  <si>
    <t>65 % VET</t>
  </si>
  <si>
    <t>a</t>
  </si>
  <si>
    <t>Ensino Fundamental (6 a 10 anos)</t>
  </si>
  <si>
    <t>Pré-escola</t>
  </si>
  <si>
    <t>Ensino Fundamental (11 a 15 anos)</t>
  </si>
  <si>
    <t>Educação de Jovens e Adultos (19 a 30 anos)</t>
  </si>
  <si>
    <t>Educação de Jovens e Adultos (31 a 60 anos)</t>
  </si>
  <si>
    <t xml:space="preserve">Abóbora, menina brasileira, crua </t>
  </si>
  <si>
    <t>Fonte: Resolução CD/FNDE nº 06/2020</t>
  </si>
  <si>
    <t>Legenda:</t>
  </si>
  <si>
    <t xml:space="preserve"> Oferta limitada para todas as idades</t>
  </si>
  <si>
    <r>
      <t xml:space="preserve">Oferta limitada para &gt; 3 anos e proibida para </t>
    </r>
    <r>
      <rPr>
        <sz val="10"/>
        <color indexed="8"/>
        <rFont val="Calibri"/>
        <family val="2"/>
      </rPr>
      <t>≤</t>
    </r>
    <r>
      <rPr>
        <sz val="10"/>
        <color indexed="8"/>
        <rFont val="Arial"/>
        <family val="2"/>
      </rPr>
      <t xml:space="preserve"> 3 anos de idade</t>
    </r>
  </si>
  <si>
    <t>Aquisição proibida</t>
  </si>
  <si>
    <t>% VET</t>
  </si>
  <si>
    <t xml:space="preserve"> 25% do VET</t>
  </si>
  <si>
    <t>35% do 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</si>
</sst>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\ * #,##0.00_-;\-&quot;R$&quot;\ * #,##0.00_-;_-&quot;R$&quot;\ * &quot;-&quot;??_-;_-@_-"/>
    <numFmt numFmtId="164" formatCode="0.0"/>
    <numFmt numFmtId="165" formatCode="&quot;R$&quot;\ #,##0.00"/>
  </numFmts>
  <fonts count="42" x14ac:knownFonts="1">
    <font>
      <sz val="10"/>
      <color indexed="8"/>
      <name val="Arial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4"/>
      <color indexed="8"/>
      <name val="Arial"/>
      <family val="2"/>
    </font>
    <font>
      <b/>
      <sz val="10"/>
      <color theme="0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3" fontId="8" fillId="0" borderId="0" applyBorder="0" applyAlignment="0" applyProtection="0"/>
    <xf numFmtId="0" fontId="8" fillId="0" borderId="0" applyFont="0" applyFill="0" applyBorder="0" applyAlignment="0" applyProtection="0"/>
    <xf numFmtId="0" fontId="8" fillId="0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8" fillId="0" borderId="0"/>
    <xf numFmtId="0" fontId="1" fillId="23" borderId="4" applyNumberFormat="0" applyFont="0" applyAlignment="0" applyProtection="0"/>
    <xf numFmtId="9" fontId="8" fillId="0" borderId="0" applyFont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9" fillId="0" borderId="0"/>
    <xf numFmtId="0" fontId="30" fillId="0" borderId="0" applyNumberFormat="0" applyFill="0" applyBorder="0" applyAlignment="0" applyProtection="0"/>
    <xf numFmtId="9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348">
    <xf numFmtId="0" fontId="0" fillId="0" borderId="0" xfId="0"/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2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0" fontId="21" fillId="0" borderId="0" xfId="0" applyFont="1" applyFill="1" applyProtection="1">
      <protection locked="0"/>
    </xf>
    <xf numFmtId="0" fontId="22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4" fillId="0" borderId="0" xfId="0" applyFont="1" applyBorder="1" applyAlignment="1" applyProtection="1">
      <alignment horizontal="center"/>
      <protection locked="0"/>
    </xf>
    <xf numFmtId="0" fontId="21" fillId="0" borderId="0" xfId="0" applyFont="1" applyProtection="1"/>
    <xf numFmtId="0" fontId="22" fillId="0" borderId="0" xfId="0" applyFont="1" applyProtection="1"/>
    <xf numFmtId="0" fontId="22" fillId="0" borderId="0" xfId="0" applyFont="1" applyFill="1" applyProtection="1">
      <protection locked="0"/>
    </xf>
    <xf numFmtId="0" fontId="22" fillId="0" borderId="0" xfId="0" applyFont="1" applyBorder="1" applyProtection="1">
      <protection locked="0"/>
    </xf>
    <xf numFmtId="2" fontId="22" fillId="0" borderId="0" xfId="0" applyNumberFormat="1" applyFont="1" applyProtection="1"/>
    <xf numFmtId="0" fontId="22" fillId="0" borderId="20" xfId="0" applyFont="1" applyBorder="1"/>
    <xf numFmtId="0" fontId="35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23" fillId="0" borderId="0" xfId="0" applyFont="1" applyBorder="1" applyProtection="1">
      <protection locked="0"/>
    </xf>
    <xf numFmtId="0" fontId="26" fillId="0" borderId="0" xfId="0" applyFont="1" applyAlignment="1" applyProtection="1">
      <alignment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2" fontId="22" fillId="0" borderId="0" xfId="0" applyNumberFormat="1" applyFont="1" applyProtection="1">
      <protection locked="0"/>
    </xf>
    <xf numFmtId="0" fontId="21" fillId="0" borderId="0" xfId="0" applyFont="1" applyFill="1" applyAlignment="1" applyProtection="1">
      <alignment vertical="center"/>
      <protection locked="0"/>
    </xf>
    <xf numFmtId="2" fontId="22" fillId="0" borderId="20" xfId="0" applyNumberFormat="1" applyFont="1" applyFill="1" applyBorder="1" applyProtection="1"/>
    <xf numFmtId="2" fontId="22" fillId="0" borderId="20" xfId="0" applyNumberFormat="1" applyFont="1" applyBorder="1" applyProtection="1">
      <protection locked="0"/>
    </xf>
    <xf numFmtId="2" fontId="22" fillId="0" borderId="20" xfId="0" applyNumberFormat="1" applyFont="1" applyBorder="1" applyAlignment="1" applyProtection="1">
      <alignment vertical="center"/>
    </xf>
    <xf numFmtId="0" fontId="22" fillId="0" borderId="20" xfId="0" applyFont="1" applyBorder="1" applyProtection="1">
      <protection locked="0"/>
    </xf>
    <xf numFmtId="2" fontId="22" fillId="0" borderId="32" xfId="0" applyNumberFormat="1" applyFont="1" applyFill="1" applyBorder="1" applyAlignment="1" applyProtection="1">
      <alignment vertical="center"/>
    </xf>
    <xf numFmtId="2" fontId="22" fillId="0" borderId="16" xfId="0" applyNumberFormat="1" applyFont="1" applyBorder="1" applyProtection="1"/>
    <xf numFmtId="2" fontId="22" fillId="0" borderId="12" xfId="0" applyNumberFormat="1" applyFont="1" applyBorder="1" applyProtection="1">
      <protection locked="0"/>
    </xf>
    <xf numFmtId="2" fontId="22" fillId="0" borderId="17" xfId="0" applyNumberFormat="1" applyFont="1" applyBorder="1" applyProtection="1">
      <protection locked="0"/>
    </xf>
    <xf numFmtId="2" fontId="22" fillId="0" borderId="12" xfId="0" applyNumberFormat="1" applyFont="1" applyBorder="1" applyProtection="1"/>
    <xf numFmtId="2" fontId="22" fillId="0" borderId="17" xfId="0" applyNumberFormat="1" applyFont="1" applyBorder="1" applyProtection="1"/>
    <xf numFmtId="2" fontId="22" fillId="0" borderId="42" xfId="0" applyNumberFormat="1" applyFont="1" applyBorder="1" applyProtection="1"/>
    <xf numFmtId="2" fontId="22" fillId="0" borderId="32" xfId="0" applyNumberFormat="1" applyFont="1" applyBorder="1" applyProtection="1"/>
    <xf numFmtId="0" fontId="8" fillId="0" borderId="20" xfId="35" applyFont="1" applyFill="1" applyBorder="1" applyProtection="1">
      <protection locked="0"/>
    </xf>
    <xf numFmtId="0" fontId="22" fillId="0" borderId="20" xfId="0" applyFont="1" applyFill="1" applyBorder="1" applyProtection="1">
      <protection locked="0"/>
    </xf>
    <xf numFmtId="0" fontId="27" fillId="0" borderId="0" xfId="0" applyFont="1" applyBorder="1" applyAlignment="1" applyProtection="1">
      <protection locked="0"/>
    </xf>
    <xf numFmtId="0" fontId="23" fillId="0" borderId="35" xfId="0" applyFont="1" applyBorder="1" applyProtection="1">
      <protection locked="0"/>
    </xf>
    <xf numFmtId="0" fontId="27" fillId="0" borderId="30" xfId="0" applyFont="1" applyBorder="1" applyProtection="1">
      <protection locked="0"/>
    </xf>
    <xf numFmtId="2" fontId="23" fillId="0" borderId="16" xfId="0" applyNumberFormat="1" applyFont="1" applyBorder="1" applyAlignment="1" applyProtection="1">
      <alignment horizontal="center"/>
    </xf>
    <xf numFmtId="2" fontId="27" fillId="0" borderId="38" xfId="0" applyNumberFormat="1" applyFont="1" applyBorder="1" applyAlignment="1" applyProtection="1">
      <alignment horizontal="center"/>
    </xf>
    <xf numFmtId="2" fontId="23" fillId="0" borderId="12" xfId="0" applyNumberFormat="1" applyFont="1" applyBorder="1" applyAlignment="1" applyProtection="1">
      <alignment horizontal="center"/>
    </xf>
    <xf numFmtId="2" fontId="27" fillId="0" borderId="40" xfId="0" applyNumberFormat="1" applyFont="1" applyBorder="1" applyAlignment="1" applyProtection="1">
      <alignment horizontal="center"/>
    </xf>
    <xf numFmtId="2" fontId="23" fillId="0" borderId="42" xfId="0" applyNumberFormat="1" applyFont="1" applyBorder="1" applyAlignment="1" applyProtection="1">
      <alignment horizontal="center"/>
    </xf>
    <xf numFmtId="2" fontId="27" fillId="0" borderId="41" xfId="0" applyNumberFormat="1" applyFont="1" applyBorder="1" applyAlignment="1" applyProtection="1">
      <alignment horizontal="center"/>
    </xf>
    <xf numFmtId="0" fontId="27" fillId="0" borderId="31" xfId="0" applyFont="1" applyBorder="1" applyAlignment="1" applyProtection="1">
      <alignment horizontal="center" vertical="center"/>
      <protection locked="0"/>
    </xf>
    <xf numFmtId="0" fontId="27" fillId="0" borderId="41" xfId="0" applyFont="1" applyBorder="1" applyAlignment="1" applyProtection="1">
      <alignment horizontal="center" vertical="center"/>
      <protection locked="0"/>
    </xf>
    <xf numFmtId="0" fontId="27" fillId="0" borderId="41" xfId="0" applyFont="1" applyBorder="1" applyAlignment="1" applyProtection="1">
      <alignment horizontal="center"/>
      <protection locked="0"/>
    </xf>
    <xf numFmtId="2" fontId="23" fillId="0" borderId="12" xfId="0" applyNumberFormat="1" applyFont="1" applyBorder="1" applyAlignment="1" applyProtection="1">
      <alignment horizontal="center" vertical="center"/>
    </xf>
    <xf numFmtId="2" fontId="23" fillId="0" borderId="0" xfId="0" applyNumberFormat="1" applyFont="1" applyBorder="1" applyAlignment="1" applyProtection="1">
      <alignment horizontal="center" vertical="center"/>
    </xf>
    <xf numFmtId="2" fontId="23" fillId="0" borderId="16" xfId="0" applyNumberFormat="1" applyFont="1" applyBorder="1" applyAlignment="1" applyProtection="1">
      <alignment horizontal="center" vertical="center"/>
    </xf>
    <xf numFmtId="2" fontId="23" fillId="0" borderId="42" xfId="0" applyNumberFormat="1" applyFont="1" applyBorder="1" applyAlignment="1" applyProtection="1">
      <alignment horizontal="center" vertical="center"/>
    </xf>
    <xf numFmtId="2" fontId="27" fillId="0" borderId="40" xfId="0" applyNumberFormat="1" applyFont="1" applyBorder="1" applyAlignment="1" applyProtection="1">
      <alignment horizontal="center" vertical="center"/>
    </xf>
    <xf numFmtId="2" fontId="27" fillId="0" borderId="41" xfId="0" applyNumberFormat="1" applyFont="1" applyBorder="1" applyAlignment="1" applyProtection="1">
      <alignment horizontal="center" vertical="center"/>
    </xf>
    <xf numFmtId="2" fontId="27" fillId="0" borderId="38" xfId="0" applyNumberFormat="1" applyFont="1" applyBorder="1" applyAlignment="1" applyProtection="1">
      <alignment horizontal="center" vertical="center"/>
    </xf>
    <xf numFmtId="0" fontId="23" fillId="0" borderId="35" xfId="0" applyFont="1" applyBorder="1" applyAlignment="1" applyProtection="1">
      <alignment horizontal="center" vertical="center"/>
      <protection locked="0"/>
    </xf>
    <xf numFmtId="0" fontId="27" fillId="0" borderId="30" xfId="0" applyFont="1" applyBorder="1" applyAlignment="1" applyProtection="1">
      <alignment horizontal="center" vertical="center"/>
      <protection locked="0"/>
    </xf>
    <xf numFmtId="2" fontId="23" fillId="0" borderId="32" xfId="0" applyNumberFormat="1" applyFont="1" applyBorder="1" applyAlignment="1" applyProtection="1">
      <alignment horizontal="center" vertical="center"/>
    </xf>
    <xf numFmtId="2" fontId="27" fillId="0" borderId="31" xfId="0" applyNumberFormat="1" applyFont="1" applyBorder="1" applyAlignment="1" applyProtection="1">
      <alignment horizontal="center" vertical="center"/>
    </xf>
    <xf numFmtId="0" fontId="8" fillId="0" borderId="20" xfId="0" applyFont="1" applyFill="1" applyBorder="1" applyProtection="1">
      <protection locked="0"/>
    </xf>
    <xf numFmtId="0" fontId="22" fillId="24" borderId="20" xfId="0" applyFont="1" applyFill="1" applyBorder="1" applyProtection="1">
      <protection locked="0"/>
    </xf>
    <xf numFmtId="2" fontId="22" fillId="0" borderId="20" xfId="0" applyNumberFormat="1" applyFont="1" applyFill="1" applyBorder="1" applyProtection="1">
      <protection locked="0"/>
    </xf>
    <xf numFmtId="0" fontId="8" fillId="24" borderId="20" xfId="35" applyFont="1" applyFill="1" applyBorder="1" applyProtection="1">
      <protection locked="0"/>
    </xf>
    <xf numFmtId="0" fontId="8" fillId="0" borderId="20" xfId="0" applyFont="1" applyFill="1" applyBorder="1" applyAlignment="1" applyProtection="1">
      <alignment horizontal="left"/>
      <protection locked="0"/>
    </xf>
    <xf numFmtId="0" fontId="8" fillId="24" borderId="20" xfId="0" applyFont="1" applyFill="1" applyBorder="1" applyAlignment="1" applyProtection="1">
      <alignment wrapText="1"/>
      <protection locked="0"/>
    </xf>
    <xf numFmtId="0" fontId="8" fillId="0" borderId="20" xfId="0" applyFont="1" applyFill="1" applyBorder="1" applyAlignment="1" applyProtection="1">
      <alignment wrapText="1"/>
      <protection locked="0"/>
    </xf>
    <xf numFmtId="0" fontId="8" fillId="24" borderId="20" xfId="0" applyFont="1" applyFill="1" applyBorder="1" applyProtection="1">
      <protection locked="0"/>
    </xf>
    <xf numFmtId="0" fontId="8" fillId="0" borderId="20" xfId="35" applyFont="1" applyFill="1" applyBorder="1" applyAlignment="1" applyProtection="1">
      <alignment wrapText="1"/>
      <protection locked="0"/>
    </xf>
    <xf numFmtId="0" fontId="8" fillId="24" borderId="20" xfId="0" applyFont="1" applyFill="1" applyBorder="1" applyAlignment="1" applyProtection="1">
      <alignment horizontal="left"/>
      <protection locked="0"/>
    </xf>
    <xf numFmtId="0" fontId="8" fillId="24" borderId="20" xfId="35" applyFont="1" applyFill="1" applyBorder="1" applyAlignment="1" applyProtection="1">
      <alignment wrapText="1"/>
      <protection locked="0"/>
    </xf>
    <xf numFmtId="0" fontId="8" fillId="0" borderId="20" xfId="48" applyFont="1" applyBorder="1"/>
    <xf numFmtId="0" fontId="8" fillId="24" borderId="20" xfId="48" applyFont="1" applyFill="1" applyBorder="1"/>
    <xf numFmtId="0" fontId="22" fillId="0" borderId="19" xfId="0" applyFont="1" applyBorder="1" applyProtection="1">
      <protection locked="0"/>
    </xf>
    <xf numFmtId="2" fontId="22" fillId="0" borderId="19" xfId="0" applyNumberFormat="1" applyFont="1" applyBorder="1" applyProtection="1">
      <protection locked="0"/>
    </xf>
    <xf numFmtId="0" fontId="22" fillId="0" borderId="47" xfId="0" applyFont="1" applyBorder="1" applyProtection="1">
      <protection locked="0"/>
    </xf>
    <xf numFmtId="2" fontId="22" fillId="0" borderId="48" xfId="0" applyNumberFormat="1" applyFont="1" applyBorder="1" applyProtection="1">
      <protection locked="0"/>
    </xf>
    <xf numFmtId="0" fontId="22" fillId="0" borderId="49" xfId="0" applyFont="1" applyBorder="1" applyProtection="1">
      <protection locked="0"/>
    </xf>
    <xf numFmtId="0" fontId="22" fillId="0" borderId="50" xfId="0" applyFont="1" applyBorder="1" applyProtection="1">
      <protection locked="0"/>
    </xf>
    <xf numFmtId="2" fontId="22" fillId="0" borderId="51" xfId="0" applyNumberFormat="1" applyFont="1" applyBorder="1" applyProtection="1">
      <protection locked="0"/>
    </xf>
    <xf numFmtId="0" fontId="26" fillId="0" borderId="0" xfId="0" applyFont="1"/>
    <xf numFmtId="0" fontId="26" fillId="0" borderId="33" xfId="0" applyFont="1" applyBorder="1"/>
    <xf numFmtId="2" fontId="22" fillId="0" borderId="19" xfId="0" applyNumberFormat="1" applyFont="1" applyBorder="1" applyProtection="1"/>
    <xf numFmtId="0" fontId="27" fillId="0" borderId="30" xfId="0" applyFont="1" applyBorder="1" applyAlignment="1" applyProtection="1">
      <alignment vertical="center"/>
      <protection locked="0"/>
    </xf>
    <xf numFmtId="0" fontId="27" fillId="0" borderId="31" xfId="0" applyFont="1" applyBorder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27" fillId="0" borderId="41" xfId="0" applyFont="1" applyBorder="1" applyAlignment="1" applyProtection="1">
      <alignment vertical="center"/>
      <protection locked="0"/>
    </xf>
    <xf numFmtId="0" fontId="26" fillId="0" borderId="35" xfId="0" applyFont="1" applyBorder="1" applyProtection="1"/>
    <xf numFmtId="0" fontId="0" fillId="0" borderId="0" xfId="0" applyBorder="1" applyProtection="1"/>
    <xf numFmtId="2" fontId="0" fillId="0" borderId="0" xfId="0" applyNumberFormat="1" applyBorder="1" applyProtection="1"/>
    <xf numFmtId="0" fontId="28" fillId="0" borderId="30" xfId="0" applyFont="1" applyBorder="1" applyProtection="1"/>
    <xf numFmtId="0" fontId="0" fillId="0" borderId="31" xfId="0" applyBorder="1" applyProtection="1"/>
    <xf numFmtId="0" fontId="28" fillId="0" borderId="0" xfId="0" applyFont="1" applyBorder="1" applyProtection="1"/>
    <xf numFmtId="0" fontId="24" fillId="0" borderId="42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1" fillId="0" borderId="22" xfId="0" applyFont="1" applyBorder="1" applyAlignment="1" applyProtection="1">
      <alignment horizontal="center"/>
      <protection locked="0"/>
    </xf>
    <xf numFmtId="9" fontId="34" fillId="0" borderId="16" xfId="49" applyFont="1" applyFill="1" applyBorder="1" applyAlignment="1" applyProtection="1">
      <alignment horizontal="center" wrapText="1"/>
    </xf>
    <xf numFmtId="9" fontId="34" fillId="0" borderId="10" xfId="49" applyFont="1" applyFill="1" applyBorder="1" applyAlignment="1" applyProtection="1">
      <alignment horizontal="center" wrapText="1"/>
    </xf>
    <xf numFmtId="1" fontId="26" fillId="0" borderId="22" xfId="0" applyNumberFormat="1" applyFont="1" applyBorder="1" applyAlignment="1">
      <alignment horizontal="center"/>
    </xf>
    <xf numFmtId="165" fontId="26" fillId="0" borderId="20" xfId="0" applyNumberFormat="1" applyFont="1" applyBorder="1" applyAlignment="1">
      <alignment horizontal="center"/>
    </xf>
    <xf numFmtId="1" fontId="26" fillId="0" borderId="20" xfId="0" applyNumberFormat="1" applyFont="1" applyBorder="1" applyAlignment="1">
      <alignment horizontal="center"/>
    </xf>
    <xf numFmtId="1" fontId="26" fillId="0" borderId="34" xfId="0" applyNumberFormat="1" applyFont="1" applyFill="1" applyBorder="1"/>
    <xf numFmtId="164" fontId="33" fillId="25" borderId="55" xfId="35" applyNumberFormat="1" applyFont="1" applyFill="1" applyBorder="1" applyAlignment="1" applyProtection="1">
      <alignment horizontal="center" wrapText="1"/>
    </xf>
    <xf numFmtId="1" fontId="33" fillId="25" borderId="55" xfId="35" applyNumberFormat="1" applyFont="1" applyFill="1" applyBorder="1" applyAlignment="1" applyProtection="1">
      <alignment horizontal="center" wrapText="1"/>
    </xf>
    <xf numFmtId="164" fontId="33" fillId="25" borderId="18" xfId="35" applyNumberFormat="1" applyFont="1" applyFill="1" applyBorder="1" applyAlignment="1" applyProtection="1">
      <alignment horizontal="center" wrapText="1"/>
    </xf>
    <xf numFmtId="164" fontId="33" fillId="25" borderId="17" xfId="35" applyNumberFormat="1" applyFont="1" applyFill="1" applyBorder="1" applyAlignment="1" applyProtection="1">
      <alignment horizontal="center" wrapText="1"/>
    </xf>
    <xf numFmtId="164" fontId="33" fillId="25" borderId="10" xfId="35" applyNumberFormat="1" applyFont="1" applyFill="1" applyBorder="1" applyAlignment="1" applyProtection="1">
      <alignment horizontal="center" wrapText="1"/>
    </xf>
    <xf numFmtId="1" fontId="33" fillId="25" borderId="10" xfId="35" applyNumberFormat="1" applyFont="1" applyFill="1" applyBorder="1" applyAlignment="1" applyProtection="1">
      <alignment horizontal="center" wrapText="1"/>
    </xf>
    <xf numFmtId="0" fontId="27" fillId="27" borderId="29" xfId="0" applyFont="1" applyFill="1" applyBorder="1" applyAlignment="1" applyProtection="1">
      <alignment vertical="center"/>
    </xf>
    <xf numFmtId="164" fontId="8" fillId="27" borderId="13" xfId="35" applyNumberFormat="1" applyFont="1" applyFill="1" applyBorder="1" applyAlignment="1" applyProtection="1">
      <alignment horizontal="center" vertical="center" wrapText="1"/>
    </xf>
    <xf numFmtId="164" fontId="8" fillId="27" borderId="19" xfId="35" applyNumberFormat="1" applyFont="1" applyFill="1" applyBorder="1" applyAlignment="1" applyProtection="1">
      <alignment horizontal="center" vertical="center" wrapText="1"/>
    </xf>
    <xf numFmtId="1" fontId="8" fillId="27" borderId="15" xfId="35" applyNumberFormat="1" applyFont="1" applyFill="1" applyBorder="1" applyAlignment="1" applyProtection="1">
      <alignment horizontal="center" vertical="center" wrapText="1"/>
    </xf>
    <xf numFmtId="164" fontId="8" fillId="27" borderId="14" xfId="35" applyNumberFormat="1" applyFont="1" applyFill="1" applyBorder="1" applyAlignment="1" applyProtection="1">
      <alignment horizontal="center" vertical="center" wrapText="1"/>
    </xf>
    <xf numFmtId="1" fontId="8" fillId="27" borderId="13" xfId="35" applyNumberFormat="1" applyFont="1" applyFill="1" applyBorder="1" applyAlignment="1" applyProtection="1">
      <alignment horizontal="center" vertical="center" wrapText="1"/>
    </xf>
    <xf numFmtId="1" fontId="8" fillId="27" borderId="15" xfId="35" applyNumberFormat="1" applyFont="1" applyFill="1" applyBorder="1" applyAlignment="1" applyProtection="1">
      <alignment horizontal="center" vertical="center"/>
    </xf>
    <xf numFmtId="2" fontId="8" fillId="27" borderId="20" xfId="35" applyNumberFormat="1" applyFont="1" applyFill="1" applyBorder="1" applyAlignment="1" applyProtection="1">
      <alignment horizontal="center" vertical="center" wrapText="1"/>
    </xf>
    <xf numFmtId="1" fontId="8" fillId="27" borderId="21" xfId="35" applyNumberFormat="1" applyFont="1" applyFill="1" applyBorder="1" applyAlignment="1" applyProtection="1">
      <alignment horizontal="center" vertical="center" wrapText="1"/>
    </xf>
    <xf numFmtId="164" fontId="8" fillId="27" borderId="17" xfId="35" applyNumberFormat="1" applyFont="1" applyFill="1" applyBorder="1" applyAlignment="1" applyProtection="1">
      <alignment horizontal="center" vertical="center" wrapText="1"/>
    </xf>
    <xf numFmtId="164" fontId="8" fillId="27" borderId="32" xfId="35" applyNumberFormat="1" applyFont="1" applyFill="1" applyBorder="1" applyAlignment="1" applyProtection="1">
      <alignment horizontal="center" vertical="center" wrapText="1"/>
    </xf>
    <xf numFmtId="1" fontId="8" fillId="27" borderId="10" xfId="35" applyNumberFormat="1" applyFont="1" applyFill="1" applyBorder="1" applyAlignment="1" applyProtection="1">
      <alignment horizontal="center" vertical="center" wrapText="1"/>
    </xf>
    <xf numFmtId="164" fontId="8" fillId="27" borderId="18" xfId="35" applyNumberFormat="1" applyFont="1" applyFill="1" applyBorder="1" applyAlignment="1" applyProtection="1">
      <alignment horizontal="center" vertical="center" wrapText="1"/>
    </xf>
    <xf numFmtId="1" fontId="8" fillId="27" borderId="17" xfId="35" applyNumberFormat="1" applyFont="1" applyFill="1" applyBorder="1" applyAlignment="1" applyProtection="1">
      <alignment horizontal="center" vertical="center" wrapText="1"/>
    </xf>
    <xf numFmtId="1" fontId="8" fillId="27" borderId="10" xfId="35" applyNumberFormat="1" applyFont="1" applyFill="1" applyBorder="1" applyAlignment="1" applyProtection="1">
      <alignment horizontal="center" vertical="center"/>
    </xf>
    <xf numFmtId="164" fontId="34" fillId="27" borderId="13" xfId="35" applyNumberFormat="1" applyFont="1" applyFill="1" applyBorder="1" applyAlignment="1" applyProtection="1">
      <alignment horizontal="center" vertical="center" wrapText="1"/>
    </xf>
    <xf numFmtId="1" fontId="34" fillId="27" borderId="19" xfId="35" applyNumberFormat="1" applyFont="1" applyFill="1" applyBorder="1" applyAlignment="1" applyProtection="1">
      <alignment horizontal="center" vertical="center" wrapText="1"/>
    </xf>
    <xf numFmtId="1" fontId="34" fillId="27" borderId="15" xfId="35" applyNumberFormat="1" applyFont="1" applyFill="1" applyBorder="1" applyAlignment="1" applyProtection="1">
      <alignment horizontal="center" vertical="center" wrapText="1"/>
    </xf>
    <xf numFmtId="164" fontId="34" fillId="27" borderId="15" xfId="35" applyNumberFormat="1" applyFont="1" applyFill="1" applyBorder="1" applyAlignment="1" applyProtection="1">
      <alignment horizontal="center" vertical="center" wrapText="1"/>
    </xf>
    <xf numFmtId="1" fontId="34" fillId="27" borderId="15" xfId="35" applyNumberFormat="1" applyFont="1" applyFill="1" applyBorder="1" applyAlignment="1" applyProtection="1">
      <alignment horizontal="center" vertical="center"/>
    </xf>
    <xf numFmtId="1" fontId="34" fillId="27" borderId="17" xfId="35" applyNumberFormat="1" applyFont="1" applyFill="1" applyBorder="1" applyAlignment="1" applyProtection="1">
      <alignment horizontal="center" vertical="center" wrapText="1"/>
    </xf>
    <xf numFmtId="1" fontId="34" fillId="27" borderId="32" xfId="35" applyNumberFormat="1" applyFont="1" applyFill="1" applyBorder="1" applyAlignment="1" applyProtection="1">
      <alignment horizontal="center" vertical="center" wrapText="1"/>
    </xf>
    <xf numFmtId="164" fontId="34" fillId="27" borderId="17" xfId="35" applyNumberFormat="1" applyFont="1" applyFill="1" applyBorder="1" applyAlignment="1" applyProtection="1">
      <alignment horizontal="center" vertical="center" wrapText="1"/>
    </xf>
    <xf numFmtId="1" fontId="34" fillId="27" borderId="10" xfId="35" applyNumberFormat="1" applyFont="1" applyFill="1" applyBorder="1" applyAlignment="1" applyProtection="1">
      <alignment horizontal="center" vertical="center" wrapText="1"/>
    </xf>
    <xf numFmtId="164" fontId="34" fillId="27" borderId="10" xfId="35" applyNumberFormat="1" applyFont="1" applyFill="1" applyBorder="1" applyAlignment="1" applyProtection="1">
      <alignment horizontal="center" vertical="center" wrapText="1"/>
    </xf>
    <xf numFmtId="1" fontId="34" fillId="27" borderId="10" xfId="35" applyNumberFormat="1" applyFont="1" applyFill="1" applyBorder="1" applyAlignment="1" applyProtection="1">
      <alignment horizontal="center" vertical="center"/>
    </xf>
    <xf numFmtId="0" fontId="23" fillId="27" borderId="14" xfId="0" applyFont="1" applyFill="1" applyBorder="1" applyAlignment="1" applyProtection="1">
      <alignment horizontal="center" vertical="center"/>
    </xf>
    <xf numFmtId="49" fontId="27" fillId="27" borderId="44" xfId="0" applyNumberFormat="1" applyFont="1" applyFill="1" applyBorder="1" applyAlignment="1" applyProtection="1">
      <alignment horizontal="center" vertical="center" wrapText="1"/>
      <protection locked="0"/>
    </xf>
    <xf numFmtId="49" fontId="27" fillId="27" borderId="32" xfId="0" applyNumberFormat="1" applyFont="1" applyFill="1" applyBorder="1" applyAlignment="1" applyProtection="1">
      <alignment horizontal="center" vertical="center" wrapText="1"/>
      <protection locked="0"/>
    </xf>
    <xf numFmtId="49" fontId="27" fillId="27" borderId="18" xfId="0" applyNumberFormat="1" applyFont="1" applyFill="1" applyBorder="1" applyAlignment="1" applyProtection="1">
      <alignment horizontal="center" vertical="center" wrapText="1"/>
      <protection locked="0"/>
    </xf>
    <xf numFmtId="49" fontId="37" fillId="27" borderId="45" xfId="0" applyNumberFormat="1" applyFont="1" applyFill="1" applyBorder="1" applyAlignment="1">
      <alignment horizontal="center" vertical="center" wrapText="1"/>
    </xf>
    <xf numFmtId="49" fontId="37" fillId="27" borderId="33" xfId="0" applyNumberFormat="1" applyFont="1" applyFill="1" applyBorder="1" applyAlignment="1">
      <alignment horizontal="center" vertical="center" wrapText="1"/>
    </xf>
    <xf numFmtId="49" fontId="37" fillId="27" borderId="20" xfId="0" applyNumberFormat="1" applyFont="1" applyFill="1" applyBorder="1" applyAlignment="1">
      <alignment horizontal="center" vertical="center" wrapText="1"/>
    </xf>
    <xf numFmtId="49" fontId="37" fillId="27" borderId="34" xfId="0" applyNumberFormat="1" applyFont="1" applyFill="1" applyBorder="1" applyAlignment="1">
      <alignment horizontal="center" vertical="center" wrapText="1"/>
    </xf>
    <xf numFmtId="165" fontId="26" fillId="27" borderId="34" xfId="0" applyNumberFormat="1" applyFont="1" applyFill="1" applyBorder="1" applyAlignment="1">
      <alignment horizontal="center"/>
    </xf>
    <xf numFmtId="165" fontId="26" fillId="27" borderId="46" xfId="0" applyNumberFormat="1" applyFont="1" applyFill="1" applyBorder="1"/>
    <xf numFmtId="0" fontId="32" fillId="25" borderId="20" xfId="35" applyFont="1" applyFill="1" applyBorder="1" applyAlignment="1" applyProtection="1">
      <alignment wrapText="1"/>
    </xf>
    <xf numFmtId="164" fontId="32" fillId="25" borderId="20" xfId="35" applyNumberFormat="1" applyFont="1" applyFill="1" applyBorder="1" applyAlignment="1" applyProtection="1">
      <alignment horizontal="center" wrapText="1"/>
    </xf>
    <xf numFmtId="1" fontId="32" fillId="25" borderId="20" xfId="35" applyNumberFormat="1" applyFont="1" applyFill="1" applyBorder="1" applyAlignment="1" applyProtection="1">
      <alignment horizontal="center" wrapText="1"/>
    </xf>
    <xf numFmtId="1" fontId="32" fillId="25" borderId="20" xfId="35" applyNumberFormat="1" applyFont="1" applyFill="1" applyBorder="1" applyAlignment="1" applyProtection="1">
      <alignment horizontal="center"/>
    </xf>
    <xf numFmtId="2" fontId="21" fillId="27" borderId="20" xfId="0" applyNumberFormat="1" applyFont="1" applyFill="1" applyBorder="1" applyAlignment="1" applyProtection="1">
      <alignment vertical="center"/>
    </xf>
    <xf numFmtId="2" fontId="21" fillId="27" borderId="21" xfId="0" applyNumberFormat="1" applyFont="1" applyFill="1" applyBorder="1" applyAlignment="1" applyProtection="1">
      <alignment vertical="center"/>
    </xf>
    <xf numFmtId="2" fontId="21" fillId="27" borderId="11" xfId="0" applyNumberFormat="1" applyFont="1" applyFill="1" applyBorder="1" applyAlignment="1" applyProtection="1">
      <alignment vertical="center"/>
    </xf>
    <xf numFmtId="2" fontId="21" fillId="27" borderId="22" xfId="0" applyNumberFormat="1" applyFont="1" applyFill="1" applyBorder="1" applyAlignment="1" applyProtection="1">
      <alignment vertical="center"/>
    </xf>
    <xf numFmtId="2" fontId="22" fillId="27" borderId="40" xfId="0" applyNumberFormat="1" applyFont="1" applyFill="1" applyBorder="1" applyProtection="1"/>
    <xf numFmtId="2" fontId="22" fillId="27" borderId="41" xfId="0" applyNumberFormat="1" applyFont="1" applyFill="1" applyBorder="1" applyProtection="1"/>
    <xf numFmtId="2" fontId="22" fillId="27" borderId="38" xfId="0" applyNumberFormat="1" applyFont="1" applyFill="1" applyBorder="1" applyProtection="1"/>
    <xf numFmtId="0" fontId="21" fillId="27" borderId="32" xfId="0" applyFont="1" applyFill="1" applyBorder="1" applyAlignment="1" applyProtection="1">
      <alignment vertical="center"/>
    </xf>
    <xf numFmtId="0" fontId="21" fillId="27" borderId="20" xfId="0" applyFont="1" applyFill="1" applyBorder="1" applyAlignment="1" applyProtection="1">
      <alignment vertical="center"/>
    </xf>
    <xf numFmtId="0" fontId="40" fillId="26" borderId="0" xfId="0" applyFont="1" applyFill="1" applyAlignment="1" applyProtection="1">
      <alignment horizontal="center"/>
      <protection locked="0"/>
    </xf>
    <xf numFmtId="1" fontId="34" fillId="27" borderId="15" xfId="35" applyNumberFormat="1" applyFont="1" applyFill="1" applyBorder="1" applyAlignment="1" applyProtection="1">
      <alignment horizontal="center" vertical="center" wrapText="1"/>
    </xf>
    <xf numFmtId="44" fontId="22" fillId="0" borderId="12" xfId="50" applyFont="1" applyBorder="1" applyProtection="1">
      <protection locked="0"/>
    </xf>
    <xf numFmtId="44" fontId="22" fillId="0" borderId="17" xfId="50" applyFont="1" applyBorder="1" applyProtection="1">
      <protection locked="0"/>
    </xf>
    <xf numFmtId="44" fontId="21" fillId="27" borderId="21" xfId="50" applyFont="1" applyFill="1" applyBorder="1" applyAlignment="1" applyProtection="1">
      <alignment vertical="center"/>
    </xf>
    <xf numFmtId="0" fontId="8" fillId="28" borderId="20" xfId="35" applyFont="1" applyFill="1" applyBorder="1" applyProtection="1">
      <protection locked="0"/>
    </xf>
    <xf numFmtId="0" fontId="22" fillId="28" borderId="20" xfId="0" applyFont="1" applyFill="1" applyBorder="1" applyProtection="1">
      <protection locked="0"/>
    </xf>
    <xf numFmtId="0" fontId="8" fillId="0" borderId="42" xfId="35" applyFont="1" applyFill="1" applyBorder="1" applyProtection="1">
      <protection locked="0"/>
    </xf>
    <xf numFmtId="1" fontId="33" fillId="25" borderId="18" xfId="35" applyNumberFormat="1" applyFont="1" applyFill="1" applyBorder="1" applyAlignment="1" applyProtection="1">
      <alignment horizontal="center" wrapText="1"/>
    </xf>
    <xf numFmtId="1" fontId="33" fillId="25" borderId="56" xfId="35" applyNumberFormat="1" applyFont="1" applyFill="1" applyBorder="1" applyAlignment="1" applyProtection="1">
      <alignment horizontal="center" wrapText="1"/>
    </xf>
    <xf numFmtId="1" fontId="33" fillId="25" borderId="32" xfId="35" applyNumberFormat="1" applyFont="1" applyFill="1" applyBorder="1" applyAlignment="1" applyProtection="1">
      <alignment horizontal="center" wrapText="1"/>
    </xf>
    <xf numFmtId="1" fontId="0" fillId="0" borderId="40" xfId="0" applyNumberFormat="1" applyBorder="1" applyAlignment="1" applyProtection="1">
      <alignment horizontal="center"/>
    </xf>
    <xf numFmtId="1" fontId="0" fillId="0" borderId="31" xfId="0" applyNumberFormat="1" applyBorder="1" applyAlignment="1" applyProtection="1">
      <alignment horizontal="center"/>
    </xf>
    <xf numFmtId="2" fontId="0" fillId="0" borderId="31" xfId="0" applyNumberFormat="1" applyBorder="1" applyAlignment="1" applyProtection="1">
      <alignment horizontal="center"/>
    </xf>
    <xf numFmtId="2" fontId="0" fillId="0" borderId="14" xfId="0" applyNumberFormat="1" applyBorder="1" applyAlignment="1" applyProtection="1">
      <alignment horizontal="center"/>
      <protection locked="0"/>
    </xf>
    <xf numFmtId="2" fontId="0" fillId="0" borderId="0" xfId="0" applyNumberFormat="1" applyBorder="1" applyAlignment="1" applyProtection="1">
      <alignment horizontal="center"/>
      <protection locked="0"/>
    </xf>
    <xf numFmtId="2" fontId="0" fillId="0" borderId="18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</xf>
    <xf numFmtId="1" fontId="0" fillId="0" borderId="12" xfId="0" applyNumberFormat="1" applyBorder="1" applyAlignment="1" applyProtection="1">
      <alignment horizontal="center"/>
    </xf>
    <xf numFmtId="1" fontId="0" fillId="0" borderId="0" xfId="0" applyNumberFormat="1" applyBorder="1" applyAlignment="1" applyProtection="1">
      <alignment horizontal="center"/>
    </xf>
    <xf numFmtId="2" fontId="0" fillId="0" borderId="14" xfId="0" applyNumberFormat="1" applyBorder="1" applyAlignment="1" applyProtection="1">
      <alignment horizontal="center"/>
    </xf>
    <xf numFmtId="2" fontId="0" fillId="0" borderId="0" xfId="0" applyNumberFormat="1" applyBorder="1" applyAlignment="1" applyProtection="1">
      <alignment horizontal="center"/>
    </xf>
    <xf numFmtId="2" fontId="0" fillId="0" borderId="18" xfId="0" applyNumberFormat="1" applyBorder="1" applyAlignment="1" applyProtection="1">
      <alignment horizontal="center"/>
    </xf>
    <xf numFmtId="0" fontId="8" fillId="0" borderId="19" xfId="35" applyFont="1" applyFill="1" applyBorder="1" applyProtection="1">
      <protection locked="0"/>
    </xf>
    <xf numFmtId="0" fontId="27" fillId="0" borderId="57" xfId="0" applyFont="1" applyBorder="1" applyAlignment="1" applyProtection="1">
      <alignment vertical="center"/>
      <protection locked="0"/>
    </xf>
    <xf numFmtId="0" fontId="8" fillId="0" borderId="0" xfId="35" applyFont="1" applyFill="1" applyBorder="1" applyProtection="1">
      <protection locked="0"/>
    </xf>
    <xf numFmtId="49" fontId="27" fillId="27" borderId="42" xfId="0" applyNumberFormat="1" applyFont="1" applyFill="1" applyBorder="1" applyAlignment="1" applyProtection="1">
      <alignment horizontal="center" vertical="center" wrapText="1"/>
      <protection locked="0"/>
    </xf>
    <xf numFmtId="9" fontId="0" fillId="0" borderId="15" xfId="0" applyNumberFormat="1" applyBorder="1" applyAlignment="1" applyProtection="1">
      <alignment horizontal="center"/>
      <protection locked="0"/>
    </xf>
    <xf numFmtId="9" fontId="0" fillId="0" borderId="16" xfId="0" applyNumberFormat="1" applyBorder="1" applyAlignment="1" applyProtection="1">
      <alignment horizontal="center"/>
      <protection locked="0"/>
    </xf>
    <xf numFmtId="0" fontId="21" fillId="0" borderId="20" xfId="0" applyFont="1" applyBorder="1" applyAlignment="1" applyProtection="1">
      <alignment horizontal="center"/>
      <protection locked="0"/>
    </xf>
    <xf numFmtId="9" fontId="34" fillId="0" borderId="42" xfId="49" applyFont="1" applyFill="1" applyBorder="1" applyAlignment="1" applyProtection="1">
      <alignment horizontal="center" wrapText="1"/>
    </xf>
    <xf numFmtId="9" fontId="34" fillId="0" borderId="32" xfId="49" applyFont="1" applyFill="1" applyBorder="1" applyAlignment="1" applyProtection="1">
      <alignment horizontal="center" wrapText="1"/>
    </xf>
    <xf numFmtId="0" fontId="24" fillId="0" borderId="19" xfId="0" applyFont="1" applyBorder="1" applyAlignment="1" applyProtection="1">
      <alignment horizontal="center"/>
    </xf>
    <xf numFmtId="9" fontId="34" fillId="0" borderId="19" xfId="49" applyFont="1" applyFill="1" applyBorder="1" applyAlignment="1" applyProtection="1">
      <alignment horizontal="center" wrapText="1"/>
    </xf>
    <xf numFmtId="9" fontId="34" fillId="0" borderId="15" xfId="49" applyFont="1" applyFill="1" applyBorder="1" applyAlignment="1" applyProtection="1">
      <alignment horizontal="center" wrapText="1"/>
    </xf>
    <xf numFmtId="0" fontId="20" fillId="0" borderId="21" xfId="0" applyFont="1" applyBorder="1" applyAlignment="1" applyProtection="1">
      <alignment horizontal="center" vertical="center"/>
    </xf>
    <xf numFmtId="2" fontId="0" fillId="0" borderId="42" xfId="0" applyNumberFormat="1" applyBorder="1" applyAlignment="1" applyProtection="1">
      <alignment horizontal="center"/>
    </xf>
    <xf numFmtId="2" fontId="0" fillId="0" borderId="16" xfId="0" applyNumberFormat="1" applyBorder="1" applyAlignment="1" applyProtection="1">
      <alignment horizontal="center"/>
    </xf>
    <xf numFmtId="2" fontId="0" fillId="0" borderId="41" xfId="0" applyNumberFormat="1" applyBorder="1" applyAlignment="1" applyProtection="1">
      <alignment horizontal="center"/>
    </xf>
    <xf numFmtId="2" fontId="0" fillId="0" borderId="38" xfId="0" applyNumberFormat="1" applyBorder="1" applyAlignment="1" applyProtection="1">
      <alignment horizontal="center"/>
    </xf>
    <xf numFmtId="0" fontId="0" fillId="25" borderId="0" xfId="0" applyFill="1" applyProtection="1">
      <protection locked="0"/>
    </xf>
    <xf numFmtId="0" fontId="21" fillId="25" borderId="11" xfId="0" applyFont="1" applyFill="1" applyBorder="1" applyAlignment="1" applyProtection="1">
      <alignment vertical="center"/>
      <protection locked="0"/>
    </xf>
    <xf numFmtId="0" fontId="22" fillId="25" borderId="14" xfId="0" applyFont="1" applyFill="1" applyBorder="1" applyAlignment="1" applyProtection="1">
      <alignment vertical="center"/>
    </xf>
    <xf numFmtId="0" fontId="22" fillId="25" borderId="18" xfId="0" applyFont="1" applyFill="1" applyBorder="1" applyAlignment="1" applyProtection="1">
      <alignment vertical="center"/>
    </xf>
    <xf numFmtId="0" fontId="22" fillId="25" borderId="13" xfId="0" applyFont="1" applyFill="1" applyBorder="1" applyAlignment="1" applyProtection="1"/>
    <xf numFmtId="0" fontId="22" fillId="25" borderId="14" xfId="0" applyFont="1" applyFill="1" applyBorder="1" applyAlignment="1" applyProtection="1"/>
    <xf numFmtId="0" fontId="22" fillId="25" borderId="17" xfId="0" applyFont="1" applyFill="1" applyBorder="1" applyAlignment="1" applyProtection="1"/>
    <xf numFmtId="0" fontId="22" fillId="25" borderId="18" xfId="0" applyFont="1" applyFill="1" applyBorder="1" applyAlignment="1" applyProtection="1"/>
    <xf numFmtId="9" fontId="0" fillId="0" borderId="38" xfId="0" applyNumberFormat="1" applyBorder="1" applyAlignment="1" applyProtection="1">
      <alignment horizontal="center"/>
    </xf>
    <xf numFmtId="9" fontId="0" fillId="0" borderId="31" xfId="0" applyNumberFormat="1" applyBorder="1" applyAlignment="1" applyProtection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0" fontId="21" fillId="25" borderId="0" xfId="0" applyFont="1" applyFill="1" applyBorder="1" applyAlignment="1" applyProtection="1">
      <alignment horizontal="center"/>
      <protection locked="0"/>
    </xf>
    <xf numFmtId="1" fontId="0" fillId="0" borderId="35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0" fontId="21" fillId="25" borderId="35" xfId="0" applyFont="1" applyFill="1" applyBorder="1" applyAlignment="1">
      <alignment horizontal="center"/>
    </xf>
    <xf numFmtId="0" fontId="21" fillId="25" borderId="36" xfId="0" applyFont="1" applyFill="1" applyBorder="1" applyAlignment="1">
      <alignment horizontal="center"/>
    </xf>
    <xf numFmtId="0" fontId="0" fillId="0" borderId="0" xfId="0" applyBorder="1"/>
    <xf numFmtId="0" fontId="0" fillId="0" borderId="36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1" fontId="21" fillId="25" borderId="0" xfId="0" applyNumberFormat="1" applyFont="1" applyFill="1" applyBorder="1" applyAlignment="1" applyProtection="1">
      <alignment horizontal="center"/>
      <protection locked="0"/>
    </xf>
    <xf numFmtId="0" fontId="21" fillId="25" borderId="0" xfId="0" applyFont="1" applyFill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0" fillId="0" borderId="43" xfId="0" applyBorder="1" applyAlignment="1">
      <alignment horizontal="center"/>
    </xf>
    <xf numFmtId="1" fontId="0" fillId="0" borderId="44" xfId="0" applyNumberFormat="1" applyBorder="1" applyAlignment="1">
      <alignment horizontal="center"/>
    </xf>
    <xf numFmtId="1" fontId="21" fillId="25" borderId="18" xfId="0" applyNumberFormat="1" applyFont="1" applyFill="1" applyBorder="1" applyAlignment="1" applyProtection="1">
      <alignment horizontal="center"/>
      <protection locked="0"/>
    </xf>
    <xf numFmtId="1" fontId="0" fillId="0" borderId="43" xfId="0" applyNumberFormat="1" applyBorder="1" applyAlignment="1">
      <alignment horizontal="center"/>
    </xf>
    <xf numFmtId="1" fontId="0" fillId="28" borderId="0" xfId="0" applyNumberFormat="1" applyFill="1" applyBorder="1" applyAlignment="1">
      <alignment horizontal="center"/>
    </xf>
    <xf numFmtId="1" fontId="0" fillId="28" borderId="18" xfId="0" applyNumberFormat="1" applyFill="1" applyBorder="1" applyAlignment="1">
      <alignment horizontal="center"/>
    </xf>
    <xf numFmtId="9" fontId="0" fillId="0" borderId="0" xfId="0" applyNumberFormat="1" applyAlignment="1" applyProtection="1">
      <alignment horizontal="center"/>
      <protection locked="0"/>
    </xf>
    <xf numFmtId="9" fontId="0" fillId="0" borderId="10" xfId="0" applyNumberFormat="1" applyBorder="1" applyAlignment="1" applyProtection="1">
      <alignment horizontal="center"/>
      <protection locked="0"/>
    </xf>
    <xf numFmtId="0" fontId="22" fillId="24" borderId="20" xfId="0" applyFont="1" applyFill="1" applyBorder="1"/>
    <xf numFmtId="0" fontId="22" fillId="29" borderId="20" xfId="0" applyFont="1" applyFill="1" applyBorder="1" applyProtection="1">
      <protection locked="0"/>
    </xf>
    <xf numFmtId="0" fontId="8" fillId="30" borderId="20" xfId="35" applyFont="1" applyFill="1" applyBorder="1" applyProtection="1">
      <protection locked="0"/>
    </xf>
    <xf numFmtId="0" fontId="22" fillId="30" borderId="20" xfId="0" applyFont="1" applyFill="1" applyBorder="1" applyProtection="1">
      <protection locked="0"/>
    </xf>
    <xf numFmtId="0" fontId="8" fillId="29" borderId="20" xfId="35" applyFont="1" applyFill="1" applyBorder="1" applyProtection="1">
      <protection locked="0"/>
    </xf>
    <xf numFmtId="0" fontId="22" fillId="29" borderId="20" xfId="0" applyFont="1" applyFill="1" applyBorder="1" applyAlignment="1" applyProtection="1">
      <alignment wrapText="1"/>
      <protection locked="0"/>
    </xf>
    <xf numFmtId="0" fontId="8" fillId="29" borderId="20" xfId="48" applyFont="1" applyFill="1" applyBorder="1"/>
    <xf numFmtId="2" fontId="0" fillId="0" borderId="20" xfId="0" applyNumberFormat="1" applyFill="1" applyBorder="1" applyProtection="1">
      <protection locked="0"/>
    </xf>
    <xf numFmtId="2" fontId="22" fillId="0" borderId="19" xfId="0" applyNumberFormat="1" applyFont="1" applyFill="1" applyBorder="1" applyProtection="1">
      <protection locked="0"/>
    </xf>
    <xf numFmtId="0" fontId="22" fillId="0" borderId="62" xfId="0" applyFont="1" applyBorder="1" applyProtection="1">
      <protection locked="0"/>
    </xf>
    <xf numFmtId="1" fontId="33" fillId="25" borderId="55" xfId="35" applyNumberFormat="1" applyFont="1" applyFill="1" applyBorder="1" applyAlignment="1" applyProtection="1">
      <alignment horizontal="center"/>
    </xf>
    <xf numFmtId="1" fontId="33" fillId="25" borderId="10" xfId="35" applyNumberFormat="1" applyFont="1" applyFill="1" applyBorder="1" applyAlignment="1" applyProtection="1">
      <alignment horizontal="center"/>
    </xf>
    <xf numFmtId="0" fontId="27" fillId="0" borderId="57" xfId="0" applyFont="1" applyBorder="1" applyProtection="1">
      <protection locked="0"/>
    </xf>
    <xf numFmtId="0" fontId="8" fillId="0" borderId="32" xfId="35" applyFont="1" applyFill="1" applyBorder="1" applyProtection="1">
      <protection locked="0"/>
    </xf>
    <xf numFmtId="2" fontId="22" fillId="0" borderId="16" xfId="0" applyNumberFormat="1" applyFont="1" applyBorder="1" applyProtection="1">
      <protection locked="0"/>
    </xf>
    <xf numFmtId="0" fontId="27" fillId="27" borderId="61" xfId="0" applyFont="1" applyFill="1" applyBorder="1" applyAlignment="1" applyProtection="1">
      <alignment vertical="center"/>
    </xf>
    <xf numFmtId="0" fontId="21" fillId="27" borderId="44" xfId="0" applyFont="1" applyFill="1" applyBorder="1" applyAlignment="1" applyProtection="1">
      <alignment horizontal="center" vertical="center"/>
    </xf>
    <xf numFmtId="0" fontId="32" fillId="25" borderId="20" xfId="35" applyFont="1" applyFill="1" applyBorder="1" applyAlignment="1" applyProtection="1">
      <alignment horizontal="left" wrapText="1"/>
    </xf>
    <xf numFmtId="0" fontId="22" fillId="0" borderId="20" xfId="0" applyFont="1" applyBorder="1" applyAlignment="1">
      <alignment horizontal="center" vertical="center" wrapText="1"/>
    </xf>
    <xf numFmtId="0" fontId="22" fillId="29" borderId="20" xfId="47" applyFont="1" applyFill="1" applyBorder="1"/>
    <xf numFmtId="0" fontId="22" fillId="0" borderId="20" xfId="0" applyFont="1" applyBorder="1" applyAlignment="1">
      <alignment vertical="center"/>
    </xf>
    <xf numFmtId="0" fontId="22" fillId="29" borderId="19" xfId="0" applyFont="1" applyFill="1" applyBorder="1" applyAlignment="1" applyProtection="1">
      <alignment horizontal="center" vertical="center"/>
      <protection locked="0"/>
    </xf>
    <xf numFmtId="0" fontId="0" fillId="24" borderId="19" xfId="0" applyFill="1" applyBorder="1" applyAlignment="1">
      <alignment horizontal="center" vertical="center"/>
    </xf>
    <xf numFmtId="0" fontId="22" fillId="30" borderId="19" xfId="0" applyFont="1" applyFill="1" applyBorder="1" applyAlignment="1" applyProtection="1">
      <alignment horizontal="center" vertical="center"/>
      <protection locked="0"/>
    </xf>
    <xf numFmtId="164" fontId="0" fillId="0" borderId="58" xfId="0" applyNumberFormat="1" applyBorder="1" applyAlignment="1">
      <alignment horizontal="center"/>
    </xf>
    <xf numFmtId="164" fontId="0" fillId="0" borderId="59" xfId="0" applyNumberFormat="1" applyBorder="1" applyAlignment="1">
      <alignment horizontal="center"/>
    </xf>
    <xf numFmtId="1" fontId="0" fillId="0" borderId="58" xfId="0" applyNumberFormat="1" applyBorder="1" applyAlignment="1">
      <alignment horizontal="center"/>
    </xf>
    <xf numFmtId="1" fontId="0" fillId="0" borderId="59" xfId="0" applyNumberFormat="1" applyBorder="1" applyAlignment="1">
      <alignment horizontal="center"/>
    </xf>
    <xf numFmtId="2" fontId="23" fillId="0" borderId="19" xfId="0" applyNumberFormat="1" applyFont="1" applyBorder="1" applyAlignment="1" applyProtection="1">
      <alignment horizontal="center" vertical="center"/>
    </xf>
    <xf numFmtId="2" fontId="22" fillId="28" borderId="20" xfId="0" applyNumberFormat="1" applyFont="1" applyFill="1" applyBorder="1" applyProtection="1"/>
    <xf numFmtId="2" fontId="22" fillId="28" borderId="20" xfId="0" applyNumberFormat="1" applyFont="1" applyFill="1" applyBorder="1" applyProtection="1">
      <protection locked="0"/>
    </xf>
    <xf numFmtId="0" fontId="22" fillId="28" borderId="0" xfId="0" applyFont="1" applyFill="1" applyProtection="1">
      <protection locked="0"/>
    </xf>
    <xf numFmtId="0" fontId="35" fillId="0" borderId="42" xfId="0" applyFont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center"/>
    </xf>
    <xf numFmtId="1" fontId="32" fillId="25" borderId="20" xfId="35" applyNumberFormat="1" applyFont="1" applyFill="1" applyBorder="1" applyAlignment="1" applyProtection="1">
      <alignment horizontal="center" wrapText="1"/>
    </xf>
    <xf numFmtId="0" fontId="38" fillId="26" borderId="26" xfId="0" applyFont="1" applyFill="1" applyBorder="1" applyAlignment="1" applyProtection="1">
      <alignment horizontal="center" wrapText="1"/>
      <protection locked="0"/>
    </xf>
    <xf numFmtId="0" fontId="38" fillId="26" borderId="27" xfId="0" applyFont="1" applyFill="1" applyBorder="1" applyAlignment="1" applyProtection="1">
      <alignment horizontal="center"/>
      <protection locked="0"/>
    </xf>
    <xf numFmtId="0" fontId="28" fillId="0" borderId="29" xfId="0" applyFont="1" applyBorder="1" applyAlignment="1" applyProtection="1">
      <alignment horizontal="center" vertical="center" wrapText="1"/>
      <protection locked="0"/>
    </xf>
    <xf numFmtId="0" fontId="28" fillId="0" borderId="11" xfId="0" applyFont="1" applyBorder="1" applyAlignment="1" applyProtection="1">
      <alignment horizontal="center" vertical="center"/>
      <protection locked="0"/>
    </xf>
    <xf numFmtId="0" fontId="28" fillId="0" borderId="14" xfId="0" applyFont="1" applyBorder="1" applyAlignment="1" applyProtection="1">
      <alignment horizontal="center" vertical="center"/>
      <protection locked="0"/>
    </xf>
    <xf numFmtId="0" fontId="21" fillId="27" borderId="30" xfId="0" applyFont="1" applyFill="1" applyBorder="1" applyAlignment="1" applyProtection="1">
      <alignment horizontal="center" vertical="center"/>
    </xf>
    <xf numFmtId="0" fontId="21" fillId="27" borderId="31" xfId="0" applyFont="1" applyFill="1" applyBorder="1" applyAlignment="1" applyProtection="1">
      <alignment horizontal="center" vertical="center"/>
    </xf>
    <xf numFmtId="0" fontId="21" fillId="0" borderId="26" xfId="0" applyFont="1" applyBorder="1" applyAlignment="1" applyProtection="1">
      <alignment horizontal="left"/>
      <protection locked="0"/>
    </xf>
    <xf numFmtId="0" fontId="21" fillId="0" borderId="27" xfId="0" applyFont="1" applyBorder="1" applyAlignment="1" applyProtection="1">
      <alignment horizontal="left"/>
      <protection locked="0"/>
    </xf>
    <xf numFmtId="0" fontId="21" fillId="27" borderId="21" xfId="0" applyFont="1" applyFill="1" applyBorder="1" applyAlignment="1" applyProtection="1">
      <alignment horizontal="center" vertical="center" wrapText="1"/>
    </xf>
    <xf numFmtId="0" fontId="21" fillId="27" borderId="20" xfId="0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center" wrapText="1"/>
    </xf>
    <xf numFmtId="1" fontId="8" fillId="27" borderId="20" xfId="35" applyNumberFormat="1" applyFont="1" applyFill="1" applyBorder="1" applyAlignment="1" applyProtection="1">
      <alignment horizontal="center" vertical="center" wrapText="1"/>
    </xf>
    <xf numFmtId="1" fontId="8" fillId="27" borderId="21" xfId="35" applyNumberFormat="1" applyFont="1" applyFill="1" applyBorder="1" applyAlignment="1" applyProtection="1">
      <alignment horizontal="center" vertical="center" wrapText="1"/>
    </xf>
    <xf numFmtId="0" fontId="21" fillId="0" borderId="29" xfId="0" applyFont="1" applyBorder="1" applyAlignment="1" applyProtection="1">
      <alignment horizontal="left"/>
      <protection locked="0"/>
    </xf>
    <xf numFmtId="0" fontId="21" fillId="0" borderId="11" xfId="0" applyFont="1" applyBorder="1" applyAlignment="1" applyProtection="1">
      <alignment horizontal="left"/>
      <protection locked="0"/>
    </xf>
    <xf numFmtId="0" fontId="21" fillId="0" borderId="30" xfId="0" applyFont="1" applyBorder="1" applyAlignment="1" applyProtection="1">
      <alignment horizontal="left"/>
      <protection locked="0"/>
    </xf>
    <xf numFmtId="0" fontId="21" fillId="0" borderId="31" xfId="0" applyFont="1" applyBorder="1" applyAlignment="1" applyProtection="1">
      <alignment horizontal="left"/>
      <protection locked="0"/>
    </xf>
    <xf numFmtId="0" fontId="27" fillId="0" borderId="0" xfId="0" applyFont="1" applyBorder="1" applyAlignment="1" applyProtection="1">
      <alignment horizontal="right" wrapText="1"/>
      <protection locked="0"/>
    </xf>
    <xf numFmtId="0" fontId="27" fillId="0" borderId="0" xfId="0" applyFont="1" applyBorder="1" applyAlignment="1" applyProtection="1">
      <alignment horizontal="right"/>
      <protection locked="0"/>
    </xf>
    <xf numFmtId="1" fontId="34" fillId="27" borderId="20" xfId="35" applyNumberFormat="1" applyFont="1" applyFill="1" applyBorder="1" applyAlignment="1" applyProtection="1">
      <alignment horizontal="center" vertical="center" wrapText="1"/>
    </xf>
    <xf numFmtId="0" fontId="38" fillId="26" borderId="27" xfId="0" applyFont="1" applyFill="1" applyBorder="1" applyAlignment="1" applyProtection="1">
      <alignment horizontal="center" wrapText="1"/>
      <protection locked="0"/>
    </xf>
    <xf numFmtId="0" fontId="28" fillId="0" borderId="29" xfId="0" applyFont="1" applyBorder="1" applyAlignment="1" applyProtection="1">
      <alignment horizontal="center" wrapText="1"/>
      <protection locked="0"/>
    </xf>
    <xf numFmtId="0" fontId="28" fillId="0" borderId="11" xfId="0" applyFont="1" applyBorder="1" applyAlignment="1" applyProtection="1">
      <alignment horizontal="center" wrapText="1"/>
      <protection locked="0"/>
    </xf>
    <xf numFmtId="0" fontId="27" fillId="27" borderId="20" xfId="0" applyFont="1" applyFill="1" applyBorder="1" applyAlignment="1" applyProtection="1">
      <alignment horizontal="left" vertical="center"/>
      <protection locked="0"/>
    </xf>
    <xf numFmtId="164" fontId="33" fillId="25" borderId="12" xfId="35" applyNumberFormat="1" applyFont="1" applyFill="1" applyBorder="1" applyAlignment="1" applyProtection="1">
      <alignment horizontal="center" wrapText="1"/>
    </xf>
    <xf numFmtId="164" fontId="33" fillId="25" borderId="0" xfId="35" applyNumberFormat="1" applyFont="1" applyFill="1" applyBorder="1" applyAlignment="1" applyProtection="1">
      <alignment horizontal="center" wrapText="1"/>
    </xf>
    <xf numFmtId="164" fontId="33" fillId="25" borderId="16" xfId="35" applyNumberFormat="1" applyFont="1" applyFill="1" applyBorder="1" applyAlignment="1" applyProtection="1">
      <alignment horizontal="center" wrapText="1"/>
    </xf>
    <xf numFmtId="0" fontId="28" fillId="25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164" fontId="32" fillId="25" borderId="53" xfId="35" applyNumberFormat="1" applyFont="1" applyFill="1" applyBorder="1" applyAlignment="1" applyProtection="1">
      <alignment horizontal="center" vertical="center" wrapText="1"/>
    </xf>
    <xf numFmtId="164" fontId="32" fillId="25" borderId="54" xfId="35" applyNumberFormat="1" applyFont="1" applyFill="1" applyBorder="1" applyAlignment="1" applyProtection="1">
      <alignment horizontal="center" vertical="center" wrapText="1"/>
    </xf>
    <xf numFmtId="164" fontId="32" fillId="25" borderId="44" xfId="35" applyNumberFormat="1" applyFont="1" applyFill="1" applyBorder="1" applyAlignment="1" applyProtection="1">
      <alignment horizontal="center" vertical="center" wrapText="1"/>
    </xf>
    <xf numFmtId="164" fontId="32" fillId="25" borderId="18" xfId="35" applyNumberFormat="1" applyFont="1" applyFill="1" applyBorder="1" applyAlignment="1" applyProtection="1">
      <alignment horizontal="center" vertical="center" wrapText="1"/>
    </xf>
    <xf numFmtId="1" fontId="32" fillId="25" borderId="21" xfId="35" applyNumberFormat="1" applyFont="1" applyFill="1" applyBorder="1" applyAlignment="1" applyProtection="1">
      <alignment horizontal="center" wrapText="1"/>
    </xf>
    <xf numFmtId="1" fontId="32" fillId="25" borderId="11" xfId="35" applyNumberFormat="1" applyFont="1" applyFill="1" applyBorder="1" applyAlignment="1" applyProtection="1">
      <alignment horizontal="center" wrapText="1"/>
    </xf>
    <xf numFmtId="0" fontId="27" fillId="0" borderId="21" xfId="0" applyFont="1" applyFill="1" applyBorder="1" applyAlignment="1" applyProtection="1">
      <alignment horizontal="center"/>
    </xf>
    <xf numFmtId="0" fontId="27" fillId="0" borderId="11" xfId="0" applyFont="1" applyFill="1" applyBorder="1" applyAlignment="1" applyProtection="1">
      <alignment horizontal="center"/>
    </xf>
    <xf numFmtId="0" fontId="22" fillId="0" borderId="14" xfId="0" applyFont="1" applyBorder="1" applyAlignment="1" applyProtection="1">
      <alignment horizontal="center" vertical="center"/>
    </xf>
    <xf numFmtId="0" fontId="22" fillId="0" borderId="15" xfId="0" applyFont="1" applyBorder="1" applyAlignment="1" applyProtection="1">
      <alignment horizontal="center" vertical="center"/>
    </xf>
    <xf numFmtId="0" fontId="22" fillId="0" borderId="18" xfId="0" applyFont="1" applyBorder="1" applyAlignment="1" applyProtection="1">
      <alignment horizontal="center" vertical="center"/>
    </xf>
    <xf numFmtId="0" fontId="22" fillId="0" borderId="10" xfId="0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0" fontId="21" fillId="25" borderId="61" xfId="0" applyFont="1" applyFill="1" applyBorder="1" applyAlignment="1">
      <alignment horizontal="center"/>
    </xf>
    <xf numFmtId="0" fontId="21" fillId="25" borderId="14" xfId="0" applyFont="1" applyFill="1" applyBorder="1" applyAlignment="1">
      <alignment horizontal="center"/>
    </xf>
    <xf numFmtId="0" fontId="21" fillId="25" borderId="39" xfId="0" applyFont="1" applyFill="1" applyBorder="1" applyAlignment="1">
      <alignment horizontal="center"/>
    </xf>
    <xf numFmtId="0" fontId="21" fillId="25" borderId="60" xfId="0" applyFont="1" applyFill="1" applyBorder="1" applyAlignment="1">
      <alignment horizontal="center" vertical="center"/>
    </xf>
    <xf numFmtId="0" fontId="21" fillId="25" borderId="58" xfId="0" applyFont="1" applyFill="1" applyBorder="1" applyAlignment="1">
      <alignment horizontal="center" vertical="center"/>
    </xf>
    <xf numFmtId="0" fontId="21" fillId="25" borderId="13" xfId="0" applyFont="1" applyFill="1" applyBorder="1" applyAlignment="1">
      <alignment horizontal="center" vertical="center"/>
    </xf>
    <xf numFmtId="0" fontId="21" fillId="25" borderId="12" xfId="0" applyFont="1" applyFill="1" applyBorder="1" applyAlignment="1">
      <alignment horizontal="center" vertical="center"/>
    </xf>
    <xf numFmtId="0" fontId="21" fillId="25" borderId="14" xfId="0" applyFont="1" applyFill="1" applyBorder="1" applyAlignment="1">
      <alignment horizontal="center" vertical="center"/>
    </xf>
    <xf numFmtId="0" fontId="21" fillId="25" borderId="0" xfId="0" applyFont="1" applyFill="1" applyBorder="1" applyAlignment="1">
      <alignment horizontal="center" vertical="center"/>
    </xf>
    <xf numFmtId="0" fontId="21" fillId="25" borderId="39" xfId="0" applyFont="1" applyFill="1" applyBorder="1" applyAlignment="1">
      <alignment horizontal="center" vertical="center"/>
    </xf>
    <xf numFmtId="0" fontId="21" fillId="25" borderId="36" xfId="0" applyFont="1" applyFill="1" applyBorder="1" applyAlignment="1">
      <alignment horizontal="center" vertical="center"/>
    </xf>
    <xf numFmtId="0" fontId="28" fillId="25" borderId="18" xfId="0" applyFont="1" applyFill="1" applyBorder="1" applyAlignment="1">
      <alignment horizontal="center"/>
    </xf>
    <xf numFmtId="0" fontId="28" fillId="25" borderId="10" xfId="0" applyFont="1" applyFill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0" borderId="22" xfId="0" applyFont="1" applyBorder="1" applyAlignment="1">
      <alignment horizontal="center"/>
    </xf>
    <xf numFmtId="49" fontId="37" fillId="27" borderId="37" xfId="0" applyNumberFormat="1" applyFont="1" applyFill="1" applyBorder="1" applyAlignment="1">
      <alignment horizontal="left" vertical="center" wrapText="1"/>
    </xf>
    <xf numFmtId="49" fontId="37" fillId="27" borderId="38" xfId="0" applyNumberFormat="1" applyFont="1" applyFill="1" applyBorder="1" applyAlignment="1">
      <alignment horizontal="left" vertical="center" wrapText="1"/>
    </xf>
    <xf numFmtId="49" fontId="37" fillId="27" borderId="41" xfId="0" applyNumberFormat="1" applyFont="1" applyFill="1" applyBorder="1" applyAlignment="1">
      <alignment horizontal="left" vertical="center" wrapText="1"/>
    </xf>
    <xf numFmtId="0" fontId="39" fillId="26" borderId="23" xfId="0" applyFont="1" applyFill="1" applyBorder="1" applyAlignment="1">
      <alignment horizontal="center"/>
    </xf>
    <xf numFmtId="0" fontId="39" fillId="26" borderId="24" xfId="0" applyFont="1" applyFill="1" applyBorder="1" applyAlignment="1">
      <alignment horizontal="center"/>
    </xf>
    <xf numFmtId="0" fontId="39" fillId="26" borderId="25" xfId="0" applyFont="1" applyFill="1" applyBorder="1" applyAlignment="1">
      <alignment horizontal="center"/>
    </xf>
    <xf numFmtId="49" fontId="37" fillId="27" borderId="52" xfId="0" applyNumberFormat="1" applyFont="1" applyFill="1" applyBorder="1" applyAlignment="1">
      <alignment horizontal="center" vertical="center" wrapText="1"/>
    </xf>
    <xf numFmtId="49" fontId="37" fillId="27" borderId="27" xfId="0" applyNumberFormat="1" applyFont="1" applyFill="1" applyBorder="1" applyAlignment="1">
      <alignment horizontal="center" vertical="center" wrapText="1"/>
    </xf>
    <xf numFmtId="49" fontId="37" fillId="27" borderId="28" xfId="0" applyNumberFormat="1" applyFont="1" applyFill="1" applyBorder="1" applyAlignment="1">
      <alignment horizontal="center" vertical="center" wrapText="1"/>
    </xf>
    <xf numFmtId="49" fontId="37" fillId="0" borderId="33" xfId="0" applyNumberFormat="1" applyFont="1" applyFill="1" applyBorder="1" applyAlignment="1">
      <alignment horizontal="left" vertical="center" wrapText="1"/>
    </xf>
    <xf numFmtId="49" fontId="37" fillId="0" borderId="22" xfId="0" applyNumberFormat="1" applyFont="1" applyFill="1" applyBorder="1" applyAlignment="1">
      <alignment horizontal="left" vertical="center" wrapText="1"/>
    </xf>
    <xf numFmtId="49" fontId="37" fillId="0" borderId="20" xfId="0" applyNumberFormat="1" applyFont="1" applyFill="1" applyBorder="1" applyAlignment="1">
      <alignment horizontal="left" vertical="center" wrapText="1"/>
    </xf>
    <xf numFmtId="49" fontId="37" fillId="27" borderId="33" xfId="0" applyNumberFormat="1" applyFont="1" applyFill="1" applyBorder="1" applyAlignment="1">
      <alignment horizontal="left" vertical="center" wrapText="1"/>
    </xf>
    <xf numFmtId="49" fontId="37" fillId="27" borderId="22" xfId="0" applyNumberFormat="1" applyFont="1" applyFill="1" applyBorder="1" applyAlignment="1">
      <alignment horizontal="left" vertical="center" wrapText="1"/>
    </xf>
    <xf numFmtId="49" fontId="37" fillId="27" borderId="20" xfId="0" applyNumberFormat="1" applyFont="1" applyFill="1" applyBorder="1" applyAlignment="1">
      <alignment horizontal="left" vertical="center" wrapText="1"/>
    </xf>
  </cellXfs>
  <cellStyles count="51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Comma0" xfId="23" xr:uid="{00000000-0005-0000-0000-000016000000}"/>
    <cellStyle name="Currency_Database" xfId="24" xr:uid="{00000000-0005-0000-0000-000017000000}"/>
    <cellStyle name="Currency0" xfId="25" xr:uid="{00000000-0005-0000-0000-000018000000}"/>
    <cellStyle name="Ênfase1" xfId="26" builtinId="29" customBuiltin="1"/>
    <cellStyle name="Ênfase2" xfId="27" builtinId="33" customBuiltin="1"/>
    <cellStyle name="Ênfase3" xfId="28" builtinId="37" customBuiltin="1"/>
    <cellStyle name="Ênfase4" xfId="29" builtinId="41" customBuiltin="1"/>
    <cellStyle name="Ênfase5" xfId="30" builtinId="45" customBuiltin="1"/>
    <cellStyle name="Ênfase6" xfId="31" builtinId="49" customBuiltin="1"/>
    <cellStyle name="Entrada" xfId="32" builtinId="20" customBuiltin="1"/>
    <cellStyle name="Hiperlink" xfId="48" builtinId="8"/>
    <cellStyle name="Moeda" xfId="50" builtinId="4"/>
    <cellStyle name="Neutro" xfId="34" builtinId="28" customBuiltin="1"/>
    <cellStyle name="Normal" xfId="0" builtinId="0"/>
    <cellStyle name="Normal 2" xfId="47" xr:uid="{00000000-0005-0000-0000-000025000000}"/>
    <cellStyle name="Normal_Documento para banco de dados" xfId="35" xr:uid="{00000000-0005-0000-0000-000026000000}"/>
    <cellStyle name="Nota" xfId="36" builtinId="10" customBuiltin="1"/>
    <cellStyle name="Percent_Database" xfId="37" xr:uid="{00000000-0005-0000-0000-000028000000}"/>
    <cellStyle name="Porcentagem" xfId="49" builtinId="5"/>
    <cellStyle name="Ruim" xfId="33" builtinId="27" customBuiltin="1"/>
    <cellStyle name="Saída" xfId="38" builtinId="21" customBuiltin="1"/>
    <cellStyle name="Texto de Aviso" xfId="39" builtinId="11" customBuiltin="1"/>
    <cellStyle name="Texto Explicativo" xfId="40" builtinId="53" customBuiltin="1"/>
    <cellStyle name="Título" xfId="41" builtinId="15" customBuiltin="1"/>
    <cellStyle name="Título 1" xfId="42" builtinId="16" customBuiltin="1"/>
    <cellStyle name="Título 2" xfId="43" builtinId="17" customBuiltin="1"/>
    <cellStyle name="Título 3" xfId="44" builtinId="18" customBuiltin="1"/>
    <cellStyle name="Título 4" xfId="45" builtinId="19" customBuiltin="1"/>
    <cellStyle name="Total" xfId="46" builtinId="25" customBuiltin="1"/>
  </cellStyles>
  <dxfs count="0"/>
  <tableStyles count="2" defaultTableStyle="TableStyleMedium9" defaultPivotStyle="PivotStyleLight16">
    <tableStyle name="Estilo de Tabela Dinâmica 1" table="0" count="0" xr9:uid="{00000000-0011-0000-FFFF-FFFF00000000}"/>
    <tableStyle name="Estilo de Tabela Dinâmica 2" table="0" count="0" xr9:uid="{00000000-0011-0000-FFFF-FFFF01000000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ware.com.br/tbca/tbca/" TargetMode="External"/><Relationship Id="rId2" Type="http://schemas.openxmlformats.org/officeDocument/2006/relationships/hyperlink" Target="http://nware.com.br/tbca/tbca/" TargetMode="External"/><Relationship Id="rId1" Type="http://schemas.openxmlformats.org/officeDocument/2006/relationships/hyperlink" Target="http://nware.com.br/tbca/tbca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36"/>
  <sheetViews>
    <sheetView showGridLines="0" tabSelected="1" zoomScale="90" zoomScaleNormal="90" workbookViewId="0">
      <pane ySplit="2" topLeftCell="A3" activePane="bottomLeft" state="frozen"/>
      <selection activeCell="B8" sqref="B8"/>
      <selection pane="bottomLeft" activeCell="F33" sqref="F33"/>
    </sheetView>
  </sheetViews>
  <sheetFormatPr defaultColWidth="9.140625" defaultRowHeight="12.75" x14ac:dyDescent="0.2"/>
  <cols>
    <col min="1" max="1" width="62.85546875" style="6" customWidth="1"/>
    <col min="2" max="2" width="9.28515625" style="6" bestFit="1" customWidth="1"/>
    <col min="3" max="3" width="9.5703125" style="6" bestFit="1" customWidth="1"/>
    <col min="4" max="4" width="10.7109375" style="6" customWidth="1"/>
    <col min="5" max="5" width="10.85546875" style="6" customWidth="1"/>
    <col min="6" max="6" width="15.28515625" style="6" customWidth="1"/>
    <col min="7" max="8" width="10.42578125" style="6" customWidth="1"/>
    <col min="9" max="9" width="10.28515625" style="6" customWidth="1"/>
    <col min="10" max="10" width="13.5703125" style="6" customWidth="1"/>
    <col min="11" max="11" width="10.140625" style="6" customWidth="1"/>
    <col min="12" max="12" width="12.42578125" style="6" customWidth="1"/>
    <col min="13" max="13" width="17.42578125" style="6" customWidth="1"/>
    <col min="14" max="14" width="29.7109375" style="6" customWidth="1"/>
    <col min="15" max="15" width="18.7109375" style="6" customWidth="1"/>
    <col min="16" max="16384" width="9.140625" style="6"/>
  </cols>
  <sheetData>
    <row r="1" spans="1:15" ht="33" customHeight="1" x14ac:dyDescent="0.25">
      <c r="A1" s="253" t="s">
        <v>595</v>
      </c>
      <c r="B1" s="272" t="s">
        <v>31</v>
      </c>
      <c r="C1" s="272"/>
      <c r="D1" s="150" t="s">
        <v>7</v>
      </c>
      <c r="E1" s="150" t="s">
        <v>32</v>
      </c>
      <c r="F1" s="150" t="s">
        <v>406</v>
      </c>
      <c r="G1" s="151" t="s">
        <v>8</v>
      </c>
      <c r="H1" s="150" t="s">
        <v>9</v>
      </c>
      <c r="I1" s="151" t="s">
        <v>10</v>
      </c>
      <c r="J1" s="150" t="s">
        <v>646</v>
      </c>
      <c r="K1" s="152" t="s">
        <v>631</v>
      </c>
      <c r="L1" s="268" t="s">
        <v>674</v>
      </c>
      <c r="M1" s="256" t="s">
        <v>677</v>
      </c>
      <c r="N1" s="254" t="s">
        <v>676</v>
      </c>
      <c r="O1" s="254" t="s">
        <v>675</v>
      </c>
    </row>
    <row r="2" spans="1:15" ht="15.75" x14ac:dyDescent="0.25">
      <c r="A2" s="149" t="s">
        <v>33</v>
      </c>
      <c r="B2" s="151" t="s">
        <v>34</v>
      </c>
      <c r="C2" s="151" t="s">
        <v>35</v>
      </c>
      <c r="D2" s="150" t="s">
        <v>36</v>
      </c>
      <c r="E2" s="150" t="s">
        <v>36</v>
      </c>
      <c r="F2" s="150" t="s">
        <v>36</v>
      </c>
      <c r="G2" s="151" t="s">
        <v>37</v>
      </c>
      <c r="H2" s="150" t="s">
        <v>37</v>
      </c>
      <c r="I2" s="151" t="s">
        <v>38</v>
      </c>
      <c r="J2" s="150" t="s">
        <v>37</v>
      </c>
      <c r="K2" s="152" t="s">
        <v>630</v>
      </c>
      <c r="L2" s="268"/>
      <c r="M2" s="257"/>
      <c r="N2" s="258"/>
      <c r="O2" s="259"/>
    </row>
    <row r="3" spans="1:15" x14ac:dyDescent="0.2">
      <c r="A3" s="39" t="s">
        <v>141</v>
      </c>
      <c r="B3" s="27">
        <v>96.154708695652204</v>
      </c>
      <c r="C3" s="66">
        <v>402.31130118260882</v>
      </c>
      <c r="D3" s="27">
        <v>1.2391304347826086</v>
      </c>
      <c r="E3" s="27">
        <v>8.3966666666666665</v>
      </c>
      <c r="F3" s="27">
        <v>6.0308695652173965</v>
      </c>
      <c r="G3" s="27">
        <v>7.916666666666667</v>
      </c>
      <c r="H3" s="27">
        <v>0.20666666666666667</v>
      </c>
      <c r="I3" s="27">
        <v>61.2</v>
      </c>
      <c r="J3" s="27">
        <v>8.66</v>
      </c>
      <c r="K3" s="27">
        <v>0</v>
      </c>
      <c r="L3" s="269" t="s">
        <v>673</v>
      </c>
      <c r="M3" s="270"/>
      <c r="N3" s="270"/>
      <c r="O3" s="271"/>
    </row>
    <row r="4" spans="1:15" x14ac:dyDescent="0.2">
      <c r="A4" s="71" t="s">
        <v>565</v>
      </c>
      <c r="B4" s="66">
        <v>64</v>
      </c>
      <c r="C4" s="66">
        <v>267.77600000000001</v>
      </c>
      <c r="D4" s="66">
        <v>0.56999999999999995</v>
      </c>
      <c r="E4" s="66">
        <v>0.14000000000000001</v>
      </c>
      <c r="F4" s="66">
        <v>15.7</v>
      </c>
      <c r="G4" s="66">
        <v>10.5</v>
      </c>
      <c r="H4" s="66">
        <v>0.26</v>
      </c>
      <c r="I4" s="66">
        <v>235</v>
      </c>
      <c r="J4" s="66">
        <v>7.96</v>
      </c>
      <c r="K4" s="66">
        <v>5.19</v>
      </c>
      <c r="M4"/>
    </row>
    <row r="5" spans="1:15" x14ac:dyDescent="0.2">
      <c r="A5" s="19" t="s">
        <v>564</v>
      </c>
      <c r="B5" s="66">
        <v>28</v>
      </c>
      <c r="C5" s="66">
        <v>117.152</v>
      </c>
      <c r="D5" s="66">
        <v>0.61</v>
      </c>
      <c r="E5" s="66">
        <v>0.15</v>
      </c>
      <c r="F5" s="66">
        <v>6.59</v>
      </c>
      <c r="G5" s="66">
        <v>11.3</v>
      </c>
      <c r="H5" s="66">
        <v>0.28000000000000003</v>
      </c>
      <c r="I5" s="66">
        <v>261</v>
      </c>
      <c r="J5" s="66">
        <v>8.82</v>
      </c>
      <c r="K5" s="66">
        <v>4.43</v>
      </c>
    </row>
    <row r="6" spans="1:15" x14ac:dyDescent="0.2">
      <c r="A6" s="39" t="s">
        <v>142</v>
      </c>
      <c r="B6" s="27">
        <v>48.322213043478243</v>
      </c>
      <c r="C6" s="66">
        <v>202.18013937391297</v>
      </c>
      <c r="D6" s="27">
        <v>0.85869565217391308</v>
      </c>
      <c r="E6" s="27">
        <v>0.12333333333333334</v>
      </c>
      <c r="F6" s="27">
        <v>12.334637681159411</v>
      </c>
      <c r="G6" s="27">
        <v>22.433333333333334</v>
      </c>
      <c r="H6" s="27">
        <v>0.25666666666666665</v>
      </c>
      <c r="I6" s="27">
        <v>2.2999999999999998</v>
      </c>
      <c r="J6" s="27">
        <v>34.623333333333335</v>
      </c>
      <c r="K6" s="27">
        <v>0</v>
      </c>
    </row>
    <row r="7" spans="1:15" x14ac:dyDescent="0.2">
      <c r="A7" s="236" t="s">
        <v>559</v>
      </c>
      <c r="B7" s="66">
        <v>70</v>
      </c>
      <c r="C7" s="66">
        <v>292.88</v>
      </c>
      <c r="D7" s="66">
        <v>0.55000000000000004</v>
      </c>
      <c r="E7" s="66">
        <v>0.23</v>
      </c>
      <c r="F7" s="66">
        <v>16.7</v>
      </c>
      <c r="G7" s="66">
        <v>9.4700000000000006</v>
      </c>
      <c r="H7" s="66">
        <v>0.33</v>
      </c>
      <c r="I7" s="66">
        <v>22.3</v>
      </c>
      <c r="J7" s="66">
        <v>53</v>
      </c>
      <c r="K7" s="66">
        <v>14.5</v>
      </c>
    </row>
    <row r="8" spans="1:15" x14ac:dyDescent="0.2">
      <c r="A8" s="236" t="s">
        <v>561</v>
      </c>
      <c r="B8" s="66">
        <v>63</v>
      </c>
      <c r="C8" s="66">
        <v>263.59199999999998</v>
      </c>
      <c r="D8" s="66">
        <v>0.59</v>
      </c>
      <c r="E8" s="66">
        <v>0.2</v>
      </c>
      <c r="F8" s="66">
        <v>15</v>
      </c>
      <c r="G8" s="66">
        <v>7.74</v>
      </c>
      <c r="H8" s="66">
        <v>0.28999999999999998</v>
      </c>
      <c r="I8" s="66">
        <v>21.6</v>
      </c>
      <c r="J8" s="66">
        <v>15.6</v>
      </c>
      <c r="K8" s="66">
        <v>9.17</v>
      </c>
    </row>
    <row r="9" spans="1:15" x14ac:dyDescent="0.2">
      <c r="A9" s="19" t="s">
        <v>560</v>
      </c>
      <c r="B9" s="66">
        <v>36</v>
      </c>
      <c r="C9" s="66">
        <v>150.624</v>
      </c>
      <c r="D9" s="66">
        <v>0.63</v>
      </c>
      <c r="E9" s="66">
        <v>0.22</v>
      </c>
      <c r="F9" s="66">
        <v>8.17</v>
      </c>
      <c r="G9" s="66">
        <v>8.1</v>
      </c>
      <c r="H9" s="66">
        <v>0.31</v>
      </c>
      <c r="I9" s="66">
        <v>23.4</v>
      </c>
      <c r="J9" s="66">
        <v>16.8</v>
      </c>
      <c r="K9" s="66">
        <v>8.94</v>
      </c>
    </row>
    <row r="10" spans="1:15" x14ac:dyDescent="0.2">
      <c r="A10" s="64" t="s">
        <v>22</v>
      </c>
      <c r="B10" s="27">
        <v>30.591799194335923</v>
      </c>
      <c r="C10" s="66">
        <v>127.99608782910151</v>
      </c>
      <c r="D10" s="27">
        <v>0.46666666666666662</v>
      </c>
      <c r="E10" s="27">
        <v>0.11333333333333333</v>
      </c>
      <c r="F10" s="27">
        <v>7.7986666666666622</v>
      </c>
      <c r="G10" s="27">
        <v>13.538000000000002</v>
      </c>
      <c r="H10" s="27">
        <v>0.35733333333333334</v>
      </c>
      <c r="I10" s="27">
        <v>2</v>
      </c>
      <c r="J10" s="27">
        <v>1.2466666666666666</v>
      </c>
      <c r="K10" s="27">
        <v>1.2363333333333333</v>
      </c>
    </row>
    <row r="11" spans="1:15" x14ac:dyDescent="0.2">
      <c r="A11" s="30" t="s">
        <v>594</v>
      </c>
      <c r="B11" s="66">
        <v>34</v>
      </c>
      <c r="C11" s="66">
        <v>142.256</v>
      </c>
      <c r="D11" s="66">
        <v>0.47</v>
      </c>
      <c r="E11" s="66">
        <v>0.12</v>
      </c>
      <c r="F11" s="66">
        <v>7.8</v>
      </c>
      <c r="G11" s="66">
        <v>13.6</v>
      </c>
      <c r="H11" s="66">
        <v>0.36</v>
      </c>
      <c r="I11" s="66">
        <v>2.2599999999999998</v>
      </c>
      <c r="J11" s="66">
        <v>1.25</v>
      </c>
      <c r="K11" s="66">
        <v>1.24</v>
      </c>
    </row>
    <row r="12" spans="1:15" x14ac:dyDescent="0.2">
      <c r="A12" s="236" t="s">
        <v>558</v>
      </c>
      <c r="B12" s="66">
        <v>47</v>
      </c>
      <c r="C12" s="66">
        <v>196.648</v>
      </c>
      <c r="D12" s="66">
        <v>0.23</v>
      </c>
      <c r="E12" s="66">
        <v>0.11</v>
      </c>
      <c r="F12" s="66">
        <v>11.5</v>
      </c>
      <c r="G12" s="66">
        <v>6.06</v>
      </c>
      <c r="H12" s="66">
        <v>0.16</v>
      </c>
      <c r="I12" s="66">
        <v>0.63</v>
      </c>
      <c r="J12" s="66">
        <v>10.5</v>
      </c>
      <c r="K12" s="66">
        <v>1.85</v>
      </c>
    </row>
    <row r="13" spans="1:15" x14ac:dyDescent="0.2">
      <c r="A13" s="19" t="s">
        <v>557</v>
      </c>
      <c r="B13" s="66">
        <v>18</v>
      </c>
      <c r="C13" s="66">
        <v>75.311999999999998</v>
      </c>
      <c r="D13" s="66">
        <v>0.24</v>
      </c>
      <c r="E13" s="66">
        <v>0.12</v>
      </c>
      <c r="F13" s="66">
        <v>3.99</v>
      </c>
      <c r="G13" s="66">
        <v>6.31</v>
      </c>
      <c r="H13" s="66">
        <v>0.17</v>
      </c>
      <c r="I13" s="66">
        <v>0.69</v>
      </c>
      <c r="J13" s="66">
        <v>11.4</v>
      </c>
      <c r="K13" s="66">
        <v>0.98</v>
      </c>
    </row>
    <row r="14" spans="1:15" x14ac:dyDescent="0.2">
      <c r="A14" s="39" t="s">
        <v>227</v>
      </c>
      <c r="B14" s="27">
        <v>59.11303324858347</v>
      </c>
      <c r="C14" s="66">
        <v>247.32893111207323</v>
      </c>
      <c r="D14" s="27">
        <v>13.083333333333332</v>
      </c>
      <c r="E14" s="27">
        <v>0.36</v>
      </c>
      <c r="F14" s="27">
        <v>0</v>
      </c>
      <c r="G14" s="27">
        <v>10.174666666666667</v>
      </c>
      <c r="H14" s="27">
        <v>0.106</v>
      </c>
      <c r="I14" s="27">
        <v>0</v>
      </c>
      <c r="J14" s="27">
        <v>0</v>
      </c>
      <c r="K14" s="27">
        <v>78.515000000000001</v>
      </c>
      <c r="L14"/>
    </row>
    <row r="15" spans="1:15" x14ac:dyDescent="0.2">
      <c r="A15" s="39" t="s">
        <v>143</v>
      </c>
      <c r="B15" s="27">
        <v>62.424098408540061</v>
      </c>
      <c r="C15" s="66">
        <v>261.18242774133165</v>
      </c>
      <c r="D15" s="27">
        <v>0.83333333333333337</v>
      </c>
      <c r="E15" s="27">
        <v>0.70333333333333325</v>
      </c>
      <c r="F15" s="27">
        <v>14.926999999999998</v>
      </c>
      <c r="G15" s="27">
        <v>5.78</v>
      </c>
      <c r="H15" s="27">
        <v>0.15866666666666665</v>
      </c>
      <c r="I15" s="27">
        <v>46</v>
      </c>
      <c r="J15" s="27">
        <v>10.283333333333333</v>
      </c>
      <c r="K15" s="27">
        <v>0</v>
      </c>
    </row>
    <row r="16" spans="1:15" s="267" customFormat="1" x14ac:dyDescent="0.2">
      <c r="A16" s="167" t="s">
        <v>79</v>
      </c>
      <c r="B16" s="265">
        <v>40</v>
      </c>
      <c r="C16" s="266">
        <v>172</v>
      </c>
      <c r="D16" s="265">
        <v>1.7463768115942029</v>
      </c>
      <c r="E16" s="265">
        <v>0.53666666666666674</v>
      </c>
      <c r="F16" s="265">
        <v>6.19</v>
      </c>
      <c r="G16" s="265">
        <v>18</v>
      </c>
      <c r="H16" s="265">
        <v>0.37333333333333335</v>
      </c>
      <c r="I16" s="265">
        <v>508</v>
      </c>
      <c r="J16" s="265">
        <v>5.09</v>
      </c>
      <c r="K16" s="265">
        <v>0</v>
      </c>
    </row>
    <row r="17" spans="1:11" s="16" customFormat="1" x14ac:dyDescent="0.2">
      <c r="A17" s="39" t="s">
        <v>672</v>
      </c>
      <c r="B17" s="27">
        <v>13</v>
      </c>
      <c r="C17" s="66">
        <v>56</v>
      </c>
      <c r="D17" s="27">
        <v>0.60869565217391308</v>
      </c>
      <c r="E17" s="27">
        <v>0</v>
      </c>
      <c r="F17" s="27">
        <v>2.17</v>
      </c>
      <c r="G17" s="27">
        <v>8.74</v>
      </c>
      <c r="H17" s="27">
        <v>0.15</v>
      </c>
      <c r="I17" s="27">
        <v>1335</v>
      </c>
      <c r="J17" s="27">
        <v>1.5</v>
      </c>
      <c r="K17" s="27">
        <v>0</v>
      </c>
    </row>
    <row r="18" spans="1:11" s="16" customFormat="1" x14ac:dyDescent="0.2">
      <c r="A18" s="39" t="s">
        <v>80</v>
      </c>
      <c r="B18" s="27">
        <v>15</v>
      </c>
      <c r="C18" s="66">
        <v>66</v>
      </c>
      <c r="D18" s="27">
        <v>1.1200000000000001</v>
      </c>
      <c r="E18" s="27">
        <v>0.13</v>
      </c>
      <c r="F18" s="27">
        <v>1.44</v>
      </c>
      <c r="G18" s="27">
        <v>3.0476666666666667</v>
      </c>
      <c r="H18" s="27">
        <v>0</v>
      </c>
      <c r="I18" s="27">
        <v>353</v>
      </c>
      <c r="J18" s="27">
        <v>9.6466666666666665</v>
      </c>
      <c r="K18" s="27">
        <v>0</v>
      </c>
    </row>
    <row r="19" spans="1:11" x14ac:dyDescent="0.2">
      <c r="A19" s="39" t="s">
        <v>392</v>
      </c>
      <c r="B19" s="27">
        <v>24.466267949700352</v>
      </c>
      <c r="C19" s="66">
        <v>102.36686510154628</v>
      </c>
      <c r="D19" s="27">
        <v>0.67083333333333339</v>
      </c>
      <c r="E19" s="27">
        <v>0.11599999999999999</v>
      </c>
      <c r="F19" s="27">
        <v>6.1228333333333387</v>
      </c>
      <c r="G19" s="27">
        <v>8.8079999999999998</v>
      </c>
      <c r="H19" s="27">
        <v>0.27500000000000002</v>
      </c>
      <c r="I19" s="27">
        <v>0</v>
      </c>
      <c r="J19" s="27">
        <v>2.09</v>
      </c>
      <c r="K19" s="27">
        <v>0.745</v>
      </c>
    </row>
    <row r="20" spans="1:11" x14ac:dyDescent="0.2">
      <c r="A20" s="39" t="s">
        <v>81</v>
      </c>
      <c r="B20" s="27">
        <v>19.279126086956484</v>
      </c>
      <c r="C20" s="66">
        <v>80.66386354782594</v>
      </c>
      <c r="D20" s="27">
        <v>1.1413043478260869</v>
      </c>
      <c r="E20" s="27">
        <v>0.14000000000000001</v>
      </c>
      <c r="F20" s="27">
        <v>4.292028985507236</v>
      </c>
      <c r="G20" s="27">
        <v>15.126666666666665</v>
      </c>
      <c r="H20" s="27">
        <v>0.24333333333333332</v>
      </c>
      <c r="I20" s="27">
        <v>41</v>
      </c>
      <c r="J20" s="27">
        <v>6.8733333333333322</v>
      </c>
      <c r="K20" s="27">
        <v>0</v>
      </c>
    </row>
    <row r="21" spans="1:11" x14ac:dyDescent="0.2">
      <c r="A21" s="39" t="s">
        <v>82</v>
      </c>
      <c r="B21" s="27">
        <v>30.810702228816336</v>
      </c>
      <c r="C21" s="66">
        <v>128.91197812536754</v>
      </c>
      <c r="D21" s="27">
        <v>0.63958333333333328</v>
      </c>
      <c r="E21" s="27">
        <v>0.13900000000000001</v>
      </c>
      <c r="F21" s="27">
        <v>7.8674199999999992</v>
      </c>
      <c r="G21" s="27">
        <v>18.670000000000002</v>
      </c>
      <c r="H21" s="27">
        <v>0.17</v>
      </c>
      <c r="I21" s="27">
        <v>0</v>
      </c>
      <c r="J21" s="27">
        <v>17.546666666666667</v>
      </c>
      <c r="K21" s="27">
        <v>0.5006666666666667</v>
      </c>
    </row>
    <row r="22" spans="1:11" x14ac:dyDescent="0.2">
      <c r="A22" s="30" t="s">
        <v>493</v>
      </c>
      <c r="B22" s="66">
        <v>310</v>
      </c>
      <c r="C22" s="66">
        <v>1297.04</v>
      </c>
      <c r="D22" s="66">
        <v>11.43</v>
      </c>
      <c r="E22" s="66">
        <v>5.85</v>
      </c>
      <c r="F22" s="66">
        <v>65.37</v>
      </c>
      <c r="G22" s="66">
        <v>111</v>
      </c>
      <c r="H22" s="66">
        <v>11.1</v>
      </c>
      <c r="I22" s="66">
        <v>26.5</v>
      </c>
      <c r="J22" s="66">
        <v>80.8</v>
      </c>
      <c r="K22" s="66">
        <v>148</v>
      </c>
    </row>
    <row r="23" spans="1:11" x14ac:dyDescent="0.2">
      <c r="A23" s="237" t="s">
        <v>535</v>
      </c>
      <c r="B23" s="66">
        <v>110</v>
      </c>
      <c r="C23" s="66">
        <v>460.24</v>
      </c>
      <c r="D23" s="66">
        <v>0.7</v>
      </c>
      <c r="E23" s="66">
        <v>3.7</v>
      </c>
      <c r="F23" s="66">
        <v>21.5</v>
      </c>
      <c r="G23" s="66">
        <v>22</v>
      </c>
      <c r="H23" s="66">
        <v>0.3</v>
      </c>
      <c r="I23" s="66">
        <v>0</v>
      </c>
      <c r="J23" s="66">
        <v>10.3</v>
      </c>
      <c r="K23" s="66">
        <v>15</v>
      </c>
    </row>
    <row r="24" spans="1:11" x14ac:dyDescent="0.2">
      <c r="A24" s="64" t="s">
        <v>23</v>
      </c>
      <c r="B24" s="27">
        <v>58.045368872821328</v>
      </c>
      <c r="C24" s="66">
        <v>242.86182336388444</v>
      </c>
      <c r="D24" s="27">
        <v>0.79791666666666672</v>
      </c>
      <c r="E24" s="27">
        <v>3.9443333333333332</v>
      </c>
      <c r="F24" s="27">
        <v>6.2084166666666665</v>
      </c>
      <c r="G24" s="27">
        <v>35.18</v>
      </c>
      <c r="H24" s="27">
        <v>0.43233333333333329</v>
      </c>
      <c r="I24" s="27">
        <v>29</v>
      </c>
      <c r="J24" s="27">
        <v>0</v>
      </c>
      <c r="K24" s="27">
        <v>5.1769999999999996</v>
      </c>
    </row>
    <row r="25" spans="1:11" x14ac:dyDescent="0.2">
      <c r="A25" s="39" t="s">
        <v>83</v>
      </c>
      <c r="B25" s="27">
        <v>20.942342499999942</v>
      </c>
      <c r="C25" s="66">
        <v>87.622761019999757</v>
      </c>
      <c r="D25" s="27">
        <v>1.4437500000000001</v>
      </c>
      <c r="E25" s="27">
        <v>0.106</v>
      </c>
      <c r="F25" s="27">
        <v>4.630916666666657</v>
      </c>
      <c r="G25" s="27">
        <v>42.984999999999999</v>
      </c>
      <c r="H25" s="27">
        <v>0.26933333333333337</v>
      </c>
      <c r="I25" s="27">
        <v>330</v>
      </c>
      <c r="J25" s="27">
        <v>22.55</v>
      </c>
      <c r="K25" s="27">
        <v>1.1806666666666668</v>
      </c>
    </row>
    <row r="26" spans="1:11" x14ac:dyDescent="0.2">
      <c r="A26" s="39" t="s">
        <v>144</v>
      </c>
      <c r="B26" s="27">
        <v>33.462270000000032</v>
      </c>
      <c r="C26" s="66">
        <v>140.00613768000014</v>
      </c>
      <c r="D26" s="27">
        <v>0.90625</v>
      </c>
      <c r="E26" s="27">
        <v>0.20766666666666667</v>
      </c>
      <c r="F26" s="27">
        <v>7.9664166666666718</v>
      </c>
      <c r="G26" s="27">
        <v>12.552333333333332</v>
      </c>
      <c r="H26" s="27">
        <v>0.22199999999999998</v>
      </c>
      <c r="I26" s="27">
        <v>60</v>
      </c>
      <c r="J26" s="27">
        <v>941.3696666666666</v>
      </c>
      <c r="K26" s="27">
        <v>0</v>
      </c>
    </row>
    <row r="27" spans="1:11" x14ac:dyDescent="0.2">
      <c r="A27" s="39" t="s">
        <v>145</v>
      </c>
      <c r="B27" s="27">
        <v>21.936799999999977</v>
      </c>
      <c r="C27" s="66">
        <v>91.783571199999912</v>
      </c>
      <c r="D27" s="27">
        <v>0.59166666666666679</v>
      </c>
      <c r="E27" s="27">
        <v>0</v>
      </c>
      <c r="F27" s="27">
        <v>5.5413333333333306</v>
      </c>
      <c r="G27" s="27">
        <v>7.5933333333333337</v>
      </c>
      <c r="H27" s="27">
        <v>0.16733333333333333</v>
      </c>
      <c r="I27" s="27">
        <v>173</v>
      </c>
      <c r="J27" s="27">
        <v>623.23933333333332</v>
      </c>
      <c r="K27" s="27">
        <v>1.28</v>
      </c>
    </row>
    <row r="28" spans="1:11" x14ac:dyDescent="0.2">
      <c r="A28" s="65" t="s">
        <v>583</v>
      </c>
      <c r="B28" s="66">
        <v>26</v>
      </c>
      <c r="C28" s="66">
        <v>108.78400000000001</v>
      </c>
      <c r="D28" s="66">
        <v>0.16</v>
      </c>
      <c r="E28" s="66">
        <v>0.08</v>
      </c>
      <c r="F28" s="66">
        <v>6.33</v>
      </c>
      <c r="G28" s="66">
        <v>7.53</v>
      </c>
      <c r="H28" s="66">
        <v>0.01</v>
      </c>
      <c r="I28" s="66">
        <v>40.299999999999997</v>
      </c>
      <c r="J28" s="66">
        <v>302</v>
      </c>
      <c r="K28" s="66">
        <v>0.75</v>
      </c>
    </row>
    <row r="29" spans="1:11" x14ac:dyDescent="0.2">
      <c r="A29" s="30" t="s">
        <v>582</v>
      </c>
      <c r="B29" s="66">
        <v>7</v>
      </c>
      <c r="C29" s="66">
        <v>29.288</v>
      </c>
      <c r="D29" s="66">
        <v>0.16</v>
      </c>
      <c r="E29" s="66">
        <v>0.09</v>
      </c>
      <c r="F29" s="66">
        <v>1.45</v>
      </c>
      <c r="G29" s="66">
        <v>7.74</v>
      </c>
      <c r="H29" s="66">
        <v>0</v>
      </c>
      <c r="I29" s="66">
        <v>42.4</v>
      </c>
      <c r="J29" s="66">
        <v>317</v>
      </c>
      <c r="K29" s="66">
        <v>0.14000000000000001</v>
      </c>
    </row>
    <row r="30" spans="1:11" s="16" customFormat="1" x14ac:dyDescent="0.2">
      <c r="A30" s="40" t="s">
        <v>463</v>
      </c>
      <c r="B30" s="66">
        <v>337.7</v>
      </c>
      <c r="C30" s="66">
        <v>1412.9367999999999</v>
      </c>
      <c r="D30" s="66">
        <v>29.42</v>
      </c>
      <c r="E30" s="66">
        <v>2.39</v>
      </c>
      <c r="F30" s="66">
        <v>55.3</v>
      </c>
      <c r="G30" s="66">
        <v>664.18</v>
      </c>
      <c r="H30" s="66">
        <v>2.2000000000000002</v>
      </c>
      <c r="I30" s="66">
        <v>4.63</v>
      </c>
      <c r="J30" s="66">
        <v>2.2200000000000002</v>
      </c>
      <c r="K30" s="66">
        <v>978.44</v>
      </c>
    </row>
    <row r="31" spans="1:11" x14ac:dyDescent="0.2">
      <c r="A31" s="240" t="s">
        <v>314</v>
      </c>
      <c r="B31" s="27">
        <v>401.02</v>
      </c>
      <c r="C31" s="66">
        <v>1677.8676800000001</v>
      </c>
      <c r="D31" s="27">
        <v>4.2033333333333331</v>
      </c>
      <c r="E31" s="27">
        <v>2.1666666666666665</v>
      </c>
      <c r="F31" s="27">
        <v>91.176666666666662</v>
      </c>
      <c r="G31" s="27">
        <v>44.403333333333329</v>
      </c>
      <c r="H31" s="27">
        <v>5.36</v>
      </c>
      <c r="I31" s="27">
        <v>795.85</v>
      </c>
      <c r="J31" s="27">
        <v>0</v>
      </c>
      <c r="K31" s="27">
        <v>65</v>
      </c>
    </row>
    <row r="32" spans="1:11" s="16" customFormat="1" x14ac:dyDescent="0.2">
      <c r="A32" s="39" t="s">
        <v>315</v>
      </c>
      <c r="B32" s="27">
        <v>386.84572399999996</v>
      </c>
      <c r="C32" s="66">
        <v>1618.5625092159999</v>
      </c>
      <c r="D32" s="27">
        <v>0.32</v>
      </c>
      <c r="E32" s="27">
        <v>0</v>
      </c>
      <c r="F32" s="27">
        <v>99.61</v>
      </c>
      <c r="G32" s="27">
        <v>7.5866666666666669</v>
      </c>
      <c r="H32" s="27">
        <v>0.16333333333333333</v>
      </c>
      <c r="I32" s="27">
        <v>0</v>
      </c>
      <c r="J32" s="27">
        <v>0</v>
      </c>
      <c r="K32" s="27">
        <v>0</v>
      </c>
    </row>
    <row r="33" spans="1:11" s="16" customFormat="1" x14ac:dyDescent="0.2">
      <c r="A33" s="68" t="s">
        <v>11</v>
      </c>
      <c r="B33" s="27">
        <v>368.55482252438867</v>
      </c>
      <c r="C33" s="66">
        <v>1542.0333774420424</v>
      </c>
      <c r="D33" s="27">
        <v>0.7583333333333333</v>
      </c>
      <c r="E33" s="27">
        <v>9.2000000000000012E-2</v>
      </c>
      <c r="F33" s="27">
        <v>94.45</v>
      </c>
      <c r="G33" s="27">
        <v>126.529</v>
      </c>
      <c r="H33" s="27">
        <v>8.3036666666666665</v>
      </c>
      <c r="I33" s="27">
        <v>0</v>
      </c>
      <c r="J33" s="27">
        <v>0</v>
      </c>
      <c r="K33" s="27">
        <v>25</v>
      </c>
    </row>
    <row r="34" spans="1:11" s="16" customFormat="1" x14ac:dyDescent="0.2">
      <c r="A34" s="39" t="s">
        <v>316</v>
      </c>
      <c r="B34" s="27">
        <v>386.57482399999992</v>
      </c>
      <c r="C34" s="66">
        <v>1617.4290636159997</v>
      </c>
      <c r="D34" s="27">
        <v>0.32</v>
      </c>
      <c r="E34" s="27">
        <v>0</v>
      </c>
      <c r="F34" s="27">
        <v>99.54</v>
      </c>
      <c r="G34" s="27">
        <v>3.5</v>
      </c>
      <c r="H34" s="27">
        <v>0.10666666666666667</v>
      </c>
      <c r="I34" s="27">
        <v>0</v>
      </c>
      <c r="J34" s="27">
        <v>0</v>
      </c>
      <c r="K34" s="27">
        <v>12</v>
      </c>
    </row>
    <row r="35" spans="1:11" s="16" customFormat="1" x14ac:dyDescent="0.2">
      <c r="A35" s="40" t="s">
        <v>499</v>
      </c>
      <c r="B35" s="66">
        <v>0</v>
      </c>
      <c r="C35" s="66">
        <v>0</v>
      </c>
      <c r="D35" s="66">
        <v>0</v>
      </c>
      <c r="E35" s="66">
        <v>0</v>
      </c>
      <c r="F35" s="66">
        <v>0</v>
      </c>
      <c r="G35" s="66">
        <v>0</v>
      </c>
      <c r="H35" s="66">
        <v>0</v>
      </c>
      <c r="I35" s="66">
        <v>0</v>
      </c>
      <c r="J35" s="66">
        <v>0</v>
      </c>
      <c r="K35" s="66">
        <v>240</v>
      </c>
    </row>
    <row r="36" spans="1:11" x14ac:dyDescent="0.2">
      <c r="A36" s="39" t="s">
        <v>84</v>
      </c>
      <c r="B36" s="27">
        <v>16.578801449275325</v>
      </c>
      <c r="C36" s="66">
        <v>69.365705263767964</v>
      </c>
      <c r="D36" s="27">
        <v>2.6884057971014492</v>
      </c>
      <c r="E36" s="27">
        <v>0.23666666666666666</v>
      </c>
      <c r="F36" s="27">
        <v>2.2515942028985423</v>
      </c>
      <c r="G36" s="27">
        <v>132.53</v>
      </c>
      <c r="H36" s="27">
        <v>3.1066666666666669</v>
      </c>
      <c r="I36" s="27">
        <v>422</v>
      </c>
      <c r="J36" s="27">
        <v>60.1</v>
      </c>
      <c r="K36" s="27">
        <v>7.4623333333333335</v>
      </c>
    </row>
    <row r="37" spans="1:11" s="16" customFormat="1" x14ac:dyDescent="0.2">
      <c r="A37" s="30" t="s">
        <v>505</v>
      </c>
      <c r="B37" s="66">
        <v>19.28</v>
      </c>
      <c r="C37" s="66">
        <v>80.66752000000001</v>
      </c>
      <c r="D37" s="66">
        <v>0.73</v>
      </c>
      <c r="E37" s="66">
        <v>0.2</v>
      </c>
      <c r="F37" s="66">
        <v>3.76</v>
      </c>
      <c r="G37" s="66">
        <v>24.35</v>
      </c>
      <c r="H37" s="66">
        <v>0.28999999999999998</v>
      </c>
      <c r="I37" s="66">
        <v>0</v>
      </c>
      <c r="J37" s="66">
        <v>2.44</v>
      </c>
      <c r="K37" s="66">
        <v>106.52</v>
      </c>
    </row>
    <row r="38" spans="1:11" x14ac:dyDescent="0.2">
      <c r="A38" s="39" t="s">
        <v>85</v>
      </c>
      <c r="B38" s="27">
        <v>19.09145664497062</v>
      </c>
      <c r="C38" s="66">
        <v>79.878654602557077</v>
      </c>
      <c r="D38" s="27">
        <v>0.7583333333333333</v>
      </c>
      <c r="E38" s="27">
        <v>6.9000000000000006E-2</v>
      </c>
      <c r="F38" s="27">
        <v>4.2723333333333446</v>
      </c>
      <c r="G38" s="27">
        <v>65.224666666666664</v>
      </c>
      <c r="H38" s="27">
        <v>0.72033333333333338</v>
      </c>
      <c r="I38" s="27">
        <v>914</v>
      </c>
      <c r="J38" s="27">
        <v>5.88</v>
      </c>
      <c r="K38" s="27">
        <v>9.5156666666666663</v>
      </c>
    </row>
    <row r="39" spans="1:11" x14ac:dyDescent="0.2">
      <c r="A39" s="39" t="s">
        <v>86</v>
      </c>
      <c r="B39" s="27">
        <v>8.7949032368660518</v>
      </c>
      <c r="C39" s="66">
        <v>36.797875143047563</v>
      </c>
      <c r="D39" s="27">
        <v>0.60833333333333339</v>
      </c>
      <c r="E39" s="27">
        <v>0.129</v>
      </c>
      <c r="F39" s="27">
        <v>1.7453333333333474</v>
      </c>
      <c r="G39" s="27">
        <v>14.444666666666668</v>
      </c>
      <c r="H39" s="27">
        <v>0.26666666666666666</v>
      </c>
      <c r="I39" s="27">
        <v>0</v>
      </c>
      <c r="J39" s="27">
        <v>10.96</v>
      </c>
      <c r="K39" s="27">
        <v>7.3083333333333327</v>
      </c>
    </row>
    <row r="40" spans="1:11" x14ac:dyDescent="0.2">
      <c r="A40" s="39" t="s">
        <v>87</v>
      </c>
      <c r="B40" s="27">
        <v>10.68085652173921</v>
      </c>
      <c r="C40" s="66">
        <v>44.688703686956856</v>
      </c>
      <c r="D40" s="27">
        <v>1.3478260869565217</v>
      </c>
      <c r="E40" s="27">
        <v>0.16</v>
      </c>
      <c r="F40" s="27">
        <v>1.6955072463768253</v>
      </c>
      <c r="G40" s="27">
        <v>37.979999999999997</v>
      </c>
      <c r="H40" s="27">
        <v>0.39666666666666667</v>
      </c>
      <c r="I40" s="27">
        <v>233</v>
      </c>
      <c r="J40" s="27">
        <v>15.576666666666668</v>
      </c>
      <c r="K40" s="27">
        <v>3.38</v>
      </c>
    </row>
    <row r="41" spans="1:11" x14ac:dyDescent="0.2">
      <c r="A41" s="39" t="s">
        <v>88</v>
      </c>
      <c r="B41" s="27">
        <v>13.820901449275343</v>
      </c>
      <c r="C41" s="66">
        <v>57.82665166376804</v>
      </c>
      <c r="D41" s="27">
        <v>1.6884057971014494</v>
      </c>
      <c r="E41" s="27">
        <v>0.12333333333333334</v>
      </c>
      <c r="F41" s="27">
        <v>2.4282608695652179</v>
      </c>
      <c r="G41" s="27">
        <v>27.513333333333335</v>
      </c>
      <c r="H41" s="27">
        <v>0.61</v>
      </c>
      <c r="I41" s="27">
        <v>217</v>
      </c>
      <c r="J41" s="27">
        <v>21.39</v>
      </c>
      <c r="K41" s="27">
        <v>4.2333333333333334</v>
      </c>
    </row>
    <row r="42" spans="1:11" x14ac:dyDescent="0.2">
      <c r="A42" s="64" t="s">
        <v>12</v>
      </c>
      <c r="B42" s="27">
        <v>12.716997363467993</v>
      </c>
      <c r="C42" s="66">
        <v>53.207916968750084</v>
      </c>
      <c r="D42" s="27">
        <v>0.90625</v>
      </c>
      <c r="E42" s="27">
        <v>0.19166666666666665</v>
      </c>
      <c r="F42" s="27">
        <v>2.4934166666666613</v>
      </c>
      <c r="G42" s="27">
        <v>33.828333333333333</v>
      </c>
      <c r="H42" s="27">
        <v>2.4770000000000003</v>
      </c>
      <c r="I42" s="27">
        <v>312</v>
      </c>
      <c r="J42" s="27">
        <v>13.473333333333334</v>
      </c>
      <c r="K42" s="27">
        <v>7.1243333333333334</v>
      </c>
    </row>
    <row r="43" spans="1:11" x14ac:dyDescent="0.2">
      <c r="A43" s="39" t="s">
        <v>89</v>
      </c>
      <c r="B43" s="27">
        <v>29.183613081057864</v>
      </c>
      <c r="C43" s="66">
        <v>122.10423713114611</v>
      </c>
      <c r="D43" s="27">
        <v>2.6583333333333332</v>
      </c>
      <c r="E43" s="27">
        <v>0.47633333333333333</v>
      </c>
      <c r="F43" s="27">
        <v>5.2409999999999988</v>
      </c>
      <c r="G43" s="27">
        <v>258.4976666666667</v>
      </c>
      <c r="H43" s="27">
        <v>1.2563333333333333</v>
      </c>
      <c r="I43" s="27">
        <v>0</v>
      </c>
      <c r="J43" s="27">
        <v>0</v>
      </c>
      <c r="K43" s="27">
        <v>4.5503333333333336</v>
      </c>
    </row>
    <row r="44" spans="1:11" x14ac:dyDescent="0.2">
      <c r="A44" s="39" t="s">
        <v>90</v>
      </c>
      <c r="B44" s="27">
        <v>113.12987826086957</v>
      </c>
      <c r="C44" s="66">
        <v>473.33541064347833</v>
      </c>
      <c r="D44" s="27">
        <v>7.0108695652173907</v>
      </c>
      <c r="E44" s="27">
        <v>0.22</v>
      </c>
      <c r="F44" s="27">
        <v>23.905797101449277</v>
      </c>
      <c r="G44" s="27">
        <v>13.56</v>
      </c>
      <c r="H44" s="27">
        <v>0.8</v>
      </c>
      <c r="I44" s="27">
        <v>0</v>
      </c>
      <c r="J44" s="27">
        <v>0</v>
      </c>
      <c r="K44" s="27">
        <v>5.36</v>
      </c>
    </row>
    <row r="45" spans="1:11" x14ac:dyDescent="0.2">
      <c r="A45" s="64" t="s">
        <v>13</v>
      </c>
      <c r="B45" s="27">
        <v>31.507919353246699</v>
      </c>
      <c r="C45" s="66">
        <v>131.82913457398419</v>
      </c>
      <c r="D45" s="27">
        <v>1.4125000000000001</v>
      </c>
      <c r="E45" s="27">
        <v>0.13966666666666669</v>
      </c>
      <c r="F45" s="27">
        <v>6.8781666666666688</v>
      </c>
      <c r="G45" s="27">
        <v>33.616333333333337</v>
      </c>
      <c r="H45" s="27">
        <v>0.64066666666666672</v>
      </c>
      <c r="I45" s="27">
        <v>16</v>
      </c>
      <c r="J45" s="27">
        <v>14.146666666666667</v>
      </c>
      <c r="K45" s="27">
        <v>1.7623333333333333</v>
      </c>
    </row>
    <row r="46" spans="1:11" x14ac:dyDescent="0.2">
      <c r="A46" s="39" t="s">
        <v>91</v>
      </c>
      <c r="B46" s="27">
        <v>18.034428985507237</v>
      </c>
      <c r="C46" s="66">
        <v>75.45605087536228</v>
      </c>
      <c r="D46" s="27">
        <v>1.7681159420289856</v>
      </c>
      <c r="E46" s="27">
        <v>0.21666666666666667</v>
      </c>
      <c r="F46" s="27">
        <v>3.3352173913043464</v>
      </c>
      <c r="G46" s="27">
        <v>19.495333333333331</v>
      </c>
      <c r="H46" s="27">
        <v>0.74333333333333329</v>
      </c>
      <c r="I46" s="27">
        <v>567</v>
      </c>
      <c r="J46" s="27">
        <v>1.6866666666666668</v>
      </c>
      <c r="K46" s="27">
        <v>2.3506666666666667</v>
      </c>
    </row>
    <row r="47" spans="1:11" x14ac:dyDescent="0.2">
      <c r="A47" s="65" t="s">
        <v>458</v>
      </c>
      <c r="B47" s="66">
        <v>203.52</v>
      </c>
      <c r="C47" s="66">
        <v>851.52768000000003</v>
      </c>
      <c r="D47" s="66">
        <v>16.16</v>
      </c>
      <c r="E47" s="66">
        <v>10.72</v>
      </c>
      <c r="F47" s="66">
        <v>9.6999999999999993</v>
      </c>
      <c r="G47" s="66">
        <v>56.75</v>
      </c>
      <c r="H47" s="66">
        <v>2.16</v>
      </c>
      <c r="I47" s="66">
        <v>20.41</v>
      </c>
      <c r="J47" s="66">
        <v>2.14</v>
      </c>
      <c r="K47" s="66">
        <v>246.54</v>
      </c>
    </row>
    <row r="48" spans="1:11" x14ac:dyDescent="0.2">
      <c r="A48" s="65" t="s">
        <v>458</v>
      </c>
      <c r="B48" s="66">
        <v>203.52</v>
      </c>
      <c r="C48" s="66">
        <v>851.52768000000003</v>
      </c>
      <c r="D48" s="66">
        <v>16.16</v>
      </c>
      <c r="E48" s="66">
        <v>10.72</v>
      </c>
      <c r="F48" s="66">
        <v>9.6999999999999993</v>
      </c>
      <c r="G48" s="66">
        <v>56.75</v>
      </c>
      <c r="H48" s="66">
        <v>2.16</v>
      </c>
      <c r="I48" s="66">
        <v>20.41</v>
      </c>
      <c r="J48" s="66">
        <v>2.14</v>
      </c>
      <c r="K48" s="66">
        <v>246.54</v>
      </c>
    </row>
    <row r="49" spans="1:11" x14ac:dyDescent="0.2">
      <c r="A49" s="30" t="s">
        <v>556</v>
      </c>
      <c r="B49" s="66">
        <v>202</v>
      </c>
      <c r="C49" s="66">
        <v>845.16800000000001</v>
      </c>
      <c r="D49" s="66">
        <v>12.8</v>
      </c>
      <c r="E49" s="66">
        <v>13.6</v>
      </c>
      <c r="F49" s="66">
        <v>7.09</v>
      </c>
      <c r="G49" s="66">
        <v>7.99</v>
      </c>
      <c r="H49" s="66">
        <v>1.1000000000000001</v>
      </c>
      <c r="I49" s="66">
        <v>0</v>
      </c>
      <c r="J49" s="66">
        <v>0</v>
      </c>
      <c r="K49" s="66">
        <v>780</v>
      </c>
    </row>
    <row r="50" spans="1:11" x14ac:dyDescent="0.2">
      <c r="A50" s="67" t="s">
        <v>146</v>
      </c>
      <c r="B50" s="27">
        <v>182.84662000000003</v>
      </c>
      <c r="C50" s="66">
        <v>765.03025808000018</v>
      </c>
      <c r="D50" s="27">
        <v>0.40833333333333338</v>
      </c>
      <c r="E50" s="27">
        <v>0</v>
      </c>
      <c r="F50" s="27">
        <v>46.89266666666667</v>
      </c>
      <c r="G50" s="27">
        <v>13.151000000000002</v>
      </c>
      <c r="H50" s="27">
        <v>2.1533333333333338</v>
      </c>
      <c r="I50" s="27">
        <v>0</v>
      </c>
      <c r="J50" s="27">
        <v>4.2696666666666667</v>
      </c>
      <c r="K50" s="27">
        <v>2.704333333333333</v>
      </c>
    </row>
    <row r="51" spans="1:11" x14ac:dyDescent="0.2">
      <c r="A51" s="39" t="s">
        <v>147</v>
      </c>
      <c r="B51" s="27">
        <v>52.54248260869565</v>
      </c>
      <c r="C51" s="66">
        <v>219.8377472347826</v>
      </c>
      <c r="D51" s="27">
        <v>0.77173913043478259</v>
      </c>
      <c r="E51" s="27">
        <v>0</v>
      </c>
      <c r="F51" s="27">
        <v>13.851594202898553</v>
      </c>
      <c r="G51" s="27">
        <v>5.72</v>
      </c>
      <c r="H51" s="27">
        <v>0.10333333333333333</v>
      </c>
      <c r="I51" s="27">
        <v>30</v>
      </c>
      <c r="J51" s="27">
        <v>7.63</v>
      </c>
      <c r="K51" s="27">
        <v>0</v>
      </c>
    </row>
    <row r="52" spans="1:11" x14ac:dyDescent="0.2">
      <c r="A52" s="67" t="s">
        <v>148</v>
      </c>
      <c r="B52" s="27">
        <v>177.35918531537055</v>
      </c>
      <c r="C52" s="66">
        <v>742.07083135951041</v>
      </c>
      <c r="D52" s="27">
        <v>1.0249999999999999</v>
      </c>
      <c r="E52" s="27">
        <v>0.28033333333333332</v>
      </c>
      <c r="F52" s="27">
        <v>47.658000000000001</v>
      </c>
      <c r="G52" s="27">
        <v>39.237000000000002</v>
      </c>
      <c r="H52" s="27">
        <v>2.6976666666666667</v>
      </c>
      <c r="I52" s="27">
        <v>0</v>
      </c>
      <c r="J52" s="27">
        <v>5.1516666666666664</v>
      </c>
      <c r="K52" s="27">
        <v>2.7903333333333333</v>
      </c>
    </row>
    <row r="53" spans="1:11" x14ac:dyDescent="0.2">
      <c r="A53" s="39" t="s">
        <v>385</v>
      </c>
      <c r="B53" s="27">
        <v>580.74695455607048</v>
      </c>
      <c r="C53" s="66">
        <v>2429.8452578625988</v>
      </c>
      <c r="D53" s="27">
        <v>18.554759385108948</v>
      </c>
      <c r="E53" s="27">
        <v>47.324333333333335</v>
      </c>
      <c r="F53" s="27">
        <v>29.547240000000002</v>
      </c>
      <c r="G53" s="27">
        <v>236.70433333333335</v>
      </c>
      <c r="H53" s="27">
        <v>3.0556666666666668</v>
      </c>
      <c r="I53" s="27">
        <v>0</v>
      </c>
      <c r="J53" s="27">
        <v>0</v>
      </c>
      <c r="K53" s="27">
        <v>279</v>
      </c>
    </row>
    <row r="54" spans="1:11" x14ac:dyDescent="0.2">
      <c r="A54" s="39" t="s">
        <v>334</v>
      </c>
      <c r="B54" s="27">
        <v>544.05265579943341</v>
      </c>
      <c r="C54" s="66">
        <v>2276.3163118648295</v>
      </c>
      <c r="D54" s="27">
        <v>27.190800189971927</v>
      </c>
      <c r="E54" s="27">
        <v>43.85</v>
      </c>
      <c r="F54" s="27">
        <v>20.313533333333336</v>
      </c>
      <c r="G54" s="27">
        <v>0</v>
      </c>
      <c r="H54" s="27">
        <v>2.532</v>
      </c>
      <c r="I54" s="27">
        <v>0</v>
      </c>
      <c r="J54" s="27">
        <v>0</v>
      </c>
      <c r="K54" s="27">
        <v>0</v>
      </c>
    </row>
    <row r="55" spans="1:11" s="16" customFormat="1" x14ac:dyDescent="0.2">
      <c r="A55" s="40" t="s">
        <v>509</v>
      </c>
      <c r="B55" s="66">
        <v>606</v>
      </c>
      <c r="C55" s="66">
        <v>2535.5039999999999</v>
      </c>
      <c r="D55" s="66">
        <v>22.5</v>
      </c>
      <c r="E55" s="66">
        <v>54</v>
      </c>
      <c r="F55" s="66">
        <v>18.7</v>
      </c>
      <c r="G55" s="66">
        <v>39</v>
      </c>
      <c r="H55" s="66">
        <v>1.3</v>
      </c>
      <c r="I55" s="66">
        <v>0</v>
      </c>
      <c r="J55" s="66">
        <v>0</v>
      </c>
      <c r="K55" s="66">
        <v>376</v>
      </c>
    </row>
    <row r="56" spans="1:11" x14ac:dyDescent="0.2">
      <c r="A56" s="69" t="s">
        <v>0</v>
      </c>
      <c r="B56" s="27">
        <v>128.85725581200919</v>
      </c>
      <c r="C56" s="66">
        <v>539.13875831744645</v>
      </c>
      <c r="D56" s="27">
        <v>13.45</v>
      </c>
      <c r="E56" s="27">
        <v>6.6906666666666661</v>
      </c>
      <c r="F56" s="27">
        <v>2.8620000000000041</v>
      </c>
      <c r="G56" s="27">
        <v>22.577333333333332</v>
      </c>
      <c r="H56" s="27">
        <v>0.87766666666666671</v>
      </c>
      <c r="I56" s="27">
        <v>0</v>
      </c>
      <c r="J56" s="27">
        <v>0</v>
      </c>
      <c r="K56" s="27">
        <v>943</v>
      </c>
    </row>
    <row r="57" spans="1:11" x14ac:dyDescent="0.2">
      <c r="A57" s="30" t="s">
        <v>592</v>
      </c>
      <c r="B57" s="66">
        <v>68</v>
      </c>
      <c r="C57" s="66">
        <v>284.512</v>
      </c>
      <c r="D57" s="66">
        <v>2.5499999999999998</v>
      </c>
      <c r="E57" s="66">
        <v>-0.95</v>
      </c>
      <c r="F57" s="66">
        <v>5.4</v>
      </c>
      <c r="G57" s="66">
        <v>18</v>
      </c>
      <c r="H57" s="66">
        <v>0.26</v>
      </c>
      <c r="I57" s="66">
        <v>31.17</v>
      </c>
      <c r="J57" s="66">
        <v>228.3</v>
      </c>
      <c r="K57" s="66">
        <v>2</v>
      </c>
    </row>
    <row r="58" spans="1:11" x14ac:dyDescent="0.2">
      <c r="A58" s="70" t="s">
        <v>419</v>
      </c>
      <c r="B58" s="27">
        <v>324</v>
      </c>
      <c r="C58" s="66">
        <v>1355.616</v>
      </c>
      <c r="D58" s="27">
        <v>14.2</v>
      </c>
      <c r="E58" s="27">
        <v>19.3</v>
      </c>
      <c r="F58" s="27">
        <v>35.6</v>
      </c>
      <c r="G58" s="27">
        <v>57.7</v>
      </c>
      <c r="H58" s="27">
        <v>18.8</v>
      </c>
      <c r="I58" s="27">
        <v>0</v>
      </c>
      <c r="J58" s="27">
        <v>0</v>
      </c>
      <c r="K58" s="27">
        <v>5.07</v>
      </c>
    </row>
    <row r="59" spans="1:11" x14ac:dyDescent="0.2">
      <c r="A59" s="39" t="s">
        <v>39</v>
      </c>
      <c r="B59" s="27">
        <v>359.67800203260879</v>
      </c>
      <c r="C59" s="66">
        <v>1504.8927605044353</v>
      </c>
      <c r="D59" s="27">
        <v>7.3232858695652174</v>
      </c>
      <c r="E59" s="27">
        <v>1.8648333333333333</v>
      </c>
      <c r="F59" s="27">
        <v>77.45071413043479</v>
      </c>
      <c r="G59" s="27">
        <v>7.8180000000000014</v>
      </c>
      <c r="H59" s="27">
        <v>0.94833333333333325</v>
      </c>
      <c r="I59" s="27">
        <v>0</v>
      </c>
      <c r="J59" s="27">
        <v>0</v>
      </c>
      <c r="K59" s="27">
        <v>1.6456666666666666</v>
      </c>
    </row>
    <row r="60" spans="1:11" x14ac:dyDescent="0.2">
      <c r="A60" s="39" t="s">
        <v>40</v>
      </c>
      <c r="B60" s="27">
        <v>357.78927311594202</v>
      </c>
      <c r="C60" s="66">
        <v>1496.9903187171014</v>
      </c>
      <c r="D60" s="27">
        <v>7.1585398550724637</v>
      </c>
      <c r="E60" s="27">
        <v>0.33500000000000002</v>
      </c>
      <c r="F60" s="27">
        <v>78.759543478260866</v>
      </c>
      <c r="G60" s="27">
        <v>4.4143333333333334</v>
      </c>
      <c r="H60" s="27">
        <v>0.67774749999999995</v>
      </c>
      <c r="I60" s="27">
        <v>0</v>
      </c>
      <c r="J60" s="27">
        <v>0</v>
      </c>
      <c r="K60" s="27">
        <v>1.0191666666666666</v>
      </c>
    </row>
    <row r="61" spans="1:11" x14ac:dyDescent="0.2">
      <c r="A61" s="39" t="s">
        <v>41</v>
      </c>
      <c r="B61" s="27">
        <v>358.11676145652171</v>
      </c>
      <c r="C61" s="66">
        <v>1498.360529934087</v>
      </c>
      <c r="D61" s="27">
        <v>7.2418829710144941</v>
      </c>
      <c r="E61" s="27">
        <v>0.27550000000000002</v>
      </c>
      <c r="F61" s="27">
        <v>78.88145036231883</v>
      </c>
      <c r="G61" s="27">
        <v>4.8334999999999999</v>
      </c>
      <c r="H61" s="27">
        <v>0.59783333333333344</v>
      </c>
      <c r="I61" s="27">
        <v>0</v>
      </c>
      <c r="J61" s="27">
        <v>0</v>
      </c>
      <c r="K61" s="27">
        <v>0.56883333333333341</v>
      </c>
    </row>
    <row r="62" spans="1:11" x14ac:dyDescent="0.2">
      <c r="A62" s="39" t="s">
        <v>418</v>
      </c>
      <c r="B62" s="27">
        <v>22</v>
      </c>
      <c r="C62" s="66">
        <v>92.048000000000002</v>
      </c>
      <c r="D62" s="27">
        <v>2.2000000000000002</v>
      </c>
      <c r="E62" s="27">
        <v>0.12</v>
      </c>
      <c r="F62" s="27">
        <v>3.88</v>
      </c>
      <c r="G62" s="27">
        <v>24</v>
      </c>
      <c r="H62" s="27">
        <v>2.14</v>
      </c>
      <c r="I62" s="27">
        <v>58.3</v>
      </c>
      <c r="J62" s="27">
        <v>5.6</v>
      </c>
      <c r="K62" s="27">
        <v>2</v>
      </c>
    </row>
    <row r="63" spans="1:11" x14ac:dyDescent="0.2">
      <c r="A63" s="39" t="s">
        <v>149</v>
      </c>
      <c r="B63" s="27">
        <v>96.971587447921436</v>
      </c>
      <c r="C63" s="66">
        <v>405.7291218821033</v>
      </c>
      <c r="D63" s="27">
        <v>0.97083333333333321</v>
      </c>
      <c r="E63" s="27">
        <v>0.30033333333333334</v>
      </c>
      <c r="F63" s="27">
        <v>25.332166666666662</v>
      </c>
      <c r="G63" s="27">
        <v>22.766000000000002</v>
      </c>
      <c r="H63" s="27">
        <v>0.16416666666666666</v>
      </c>
      <c r="I63" s="27">
        <v>0</v>
      </c>
      <c r="J63" s="27">
        <v>10.146666666666667</v>
      </c>
      <c r="K63" s="27">
        <v>0.78500000000000003</v>
      </c>
    </row>
    <row r="64" spans="1:11" s="16" customFormat="1" x14ac:dyDescent="0.2">
      <c r="A64" s="238" t="s">
        <v>228</v>
      </c>
      <c r="B64" s="27">
        <v>165.91056057890256</v>
      </c>
      <c r="C64" s="66">
        <v>694.16978546212829</v>
      </c>
      <c r="D64" s="27">
        <v>26.1875</v>
      </c>
      <c r="E64" s="27">
        <v>5.9966666666666661</v>
      </c>
      <c r="F64" s="27">
        <v>0</v>
      </c>
      <c r="G64" s="27">
        <v>6.516</v>
      </c>
      <c r="H64" s="27">
        <v>1.2297499999999999</v>
      </c>
      <c r="I64" s="27">
        <v>5</v>
      </c>
      <c r="J64" s="27">
        <v>0</v>
      </c>
      <c r="K64" s="27">
        <v>362.1465</v>
      </c>
    </row>
    <row r="65" spans="1:11" x14ac:dyDescent="0.2">
      <c r="A65" s="39" t="s">
        <v>229</v>
      </c>
      <c r="B65" s="27">
        <v>117.50099999999998</v>
      </c>
      <c r="C65" s="66">
        <v>491.6241839999999</v>
      </c>
      <c r="D65" s="27">
        <v>25.68</v>
      </c>
      <c r="E65" s="27">
        <v>0.87</v>
      </c>
      <c r="F65" s="27">
        <v>0</v>
      </c>
      <c r="G65" s="27">
        <v>6.69</v>
      </c>
      <c r="H65" s="27">
        <v>1.2733333333333332</v>
      </c>
      <c r="I65" s="27">
        <v>20</v>
      </c>
      <c r="J65" s="27">
        <v>0</v>
      </c>
      <c r="K65" s="27">
        <v>30.303333333333331</v>
      </c>
    </row>
    <row r="66" spans="1:11" x14ac:dyDescent="0.2">
      <c r="A66" s="39" t="s">
        <v>42</v>
      </c>
      <c r="B66" s="27">
        <v>393.82268944927546</v>
      </c>
      <c r="C66" s="66">
        <v>1647.7541326557687</v>
      </c>
      <c r="D66" s="27">
        <v>13.921026086956523</v>
      </c>
      <c r="E66" s="27">
        <v>8.4966666666666661</v>
      </c>
      <c r="F66" s="27">
        <v>66.635640579710156</v>
      </c>
      <c r="G66" s="27">
        <v>47.89</v>
      </c>
      <c r="H66" s="27">
        <v>4.4466666666666663</v>
      </c>
      <c r="I66" s="27">
        <v>0</v>
      </c>
      <c r="J66" s="27">
        <v>1.35</v>
      </c>
      <c r="K66" s="27">
        <v>4.6266666666666669</v>
      </c>
    </row>
    <row r="67" spans="1:11" x14ac:dyDescent="0.2">
      <c r="A67" s="39" t="s">
        <v>215</v>
      </c>
      <c r="B67" s="27">
        <v>884</v>
      </c>
      <c r="C67" s="66">
        <v>3698.6559999999999</v>
      </c>
      <c r="D67" s="27">
        <v>0</v>
      </c>
      <c r="E67" s="27">
        <v>100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</row>
    <row r="68" spans="1:11" x14ac:dyDescent="0.2">
      <c r="A68" s="39" t="s">
        <v>216</v>
      </c>
      <c r="B68" s="27">
        <v>884</v>
      </c>
      <c r="C68" s="66">
        <v>3698.6559999999999</v>
      </c>
      <c r="D68" s="27">
        <v>0</v>
      </c>
      <c r="E68" s="27">
        <v>100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</row>
    <row r="69" spans="1:11" s="16" customFormat="1" x14ac:dyDescent="0.2">
      <c r="A69" s="238" t="s">
        <v>332</v>
      </c>
      <c r="B69" s="27">
        <v>194.1538470209837</v>
      </c>
      <c r="C69" s="66">
        <v>812.33969593579582</v>
      </c>
      <c r="D69" s="27">
        <v>1.1625000000000001</v>
      </c>
      <c r="E69" s="27">
        <v>20.344999999999999</v>
      </c>
      <c r="F69" s="27">
        <v>5.5445000000000038</v>
      </c>
      <c r="G69" s="27">
        <v>58.75066666666666</v>
      </c>
      <c r="H69" s="27">
        <v>5.45</v>
      </c>
      <c r="I69" s="27">
        <v>40.299999999999997</v>
      </c>
      <c r="J69" s="27">
        <v>0</v>
      </c>
      <c r="K69" s="27">
        <v>1567</v>
      </c>
    </row>
    <row r="70" spans="1:11" s="16" customFormat="1" x14ac:dyDescent="0.2">
      <c r="A70" s="238" t="s">
        <v>333</v>
      </c>
      <c r="B70" s="27">
        <v>136.93643000000003</v>
      </c>
      <c r="C70" s="66">
        <v>572.94202312000016</v>
      </c>
      <c r="D70" s="27">
        <v>0.94791666666666652</v>
      </c>
      <c r="E70" s="27">
        <v>14.215666666666666</v>
      </c>
      <c r="F70" s="27">
        <v>4.1017500000000009</v>
      </c>
      <c r="G70" s="27">
        <v>45.639333333333333</v>
      </c>
      <c r="H70" s="27">
        <v>0.17633333333333331</v>
      </c>
      <c r="I70" s="27">
        <v>30</v>
      </c>
      <c r="J70" s="27">
        <v>0</v>
      </c>
      <c r="K70" s="27">
        <v>1347</v>
      </c>
    </row>
    <row r="71" spans="1:11" x14ac:dyDescent="0.2">
      <c r="A71" s="39" t="s">
        <v>230</v>
      </c>
      <c r="B71" s="27">
        <v>135.89296666666664</v>
      </c>
      <c r="C71" s="66">
        <v>568.57617253333319</v>
      </c>
      <c r="D71" s="27">
        <v>29.036666666666665</v>
      </c>
      <c r="E71" s="27">
        <v>1.32</v>
      </c>
      <c r="F71" s="27">
        <v>0</v>
      </c>
      <c r="G71" s="27">
        <v>156.96666666666667</v>
      </c>
      <c r="H71" s="27">
        <v>0.85333333333333339</v>
      </c>
      <c r="I71" s="27">
        <v>0</v>
      </c>
      <c r="J71" s="27">
        <v>0</v>
      </c>
      <c r="K71" s="27">
        <v>13585.056666666665</v>
      </c>
    </row>
    <row r="72" spans="1:11" x14ac:dyDescent="0.2">
      <c r="A72" s="30" t="s">
        <v>534</v>
      </c>
      <c r="B72" s="66">
        <v>105</v>
      </c>
      <c r="C72" s="66">
        <v>439.32</v>
      </c>
      <c r="D72" s="66">
        <v>1.9</v>
      </c>
      <c r="E72" s="66">
        <v>2</v>
      </c>
      <c r="F72" s="66">
        <v>22.8</v>
      </c>
      <c r="G72" s="66">
        <v>20</v>
      </c>
      <c r="H72" s="66">
        <v>2.2000000000000002</v>
      </c>
      <c r="I72" s="66">
        <v>30</v>
      </c>
      <c r="J72" s="66">
        <v>33</v>
      </c>
      <c r="K72" s="66">
        <v>2.2000000000000002</v>
      </c>
    </row>
    <row r="73" spans="1:11" x14ac:dyDescent="0.2">
      <c r="A73" s="39" t="s">
        <v>150</v>
      </c>
      <c r="B73" s="27">
        <v>128.02445217391306</v>
      </c>
      <c r="C73" s="66">
        <v>535.65430789565232</v>
      </c>
      <c r="D73" s="27">
        <v>1.4347826086956523</v>
      </c>
      <c r="E73" s="27">
        <v>0.24</v>
      </c>
      <c r="F73" s="27">
        <v>33.665217391304353</v>
      </c>
      <c r="G73" s="27">
        <v>4.1509999999999998</v>
      </c>
      <c r="H73" s="27">
        <v>0.29333333333333333</v>
      </c>
      <c r="I73" s="27">
        <v>239</v>
      </c>
      <c r="J73" s="27">
        <v>15.746666666666668</v>
      </c>
      <c r="K73" s="27">
        <v>0</v>
      </c>
    </row>
    <row r="74" spans="1:11" x14ac:dyDescent="0.2">
      <c r="A74" s="71" t="s">
        <v>361</v>
      </c>
      <c r="B74" s="27">
        <v>280.10519255063934</v>
      </c>
      <c r="C74" s="66">
        <v>1171.9601256318751</v>
      </c>
      <c r="D74" s="27">
        <v>2.1687500000000002</v>
      </c>
      <c r="E74" s="27">
        <v>0.05</v>
      </c>
      <c r="F74" s="27">
        <v>75.666583333333335</v>
      </c>
      <c r="G74" s="27">
        <v>11.950333333333333</v>
      </c>
      <c r="H74" s="27">
        <v>0.61299999999999999</v>
      </c>
      <c r="I74" s="27">
        <v>27</v>
      </c>
      <c r="J74" s="27">
        <v>0</v>
      </c>
      <c r="K74" s="27">
        <v>9.8823333333333334</v>
      </c>
    </row>
    <row r="75" spans="1:11" x14ac:dyDescent="0.2">
      <c r="A75" s="39" t="s">
        <v>151</v>
      </c>
      <c r="B75" s="27">
        <v>105.08265000000002</v>
      </c>
      <c r="C75" s="66">
        <v>439.66580760000011</v>
      </c>
      <c r="D75" s="27">
        <v>1.1312500000000001</v>
      </c>
      <c r="E75" s="27">
        <v>0.14166666666666669</v>
      </c>
      <c r="F75" s="27">
        <v>27.804416666666668</v>
      </c>
      <c r="G75" s="27">
        <v>6.3563333333333327</v>
      </c>
      <c r="H75" s="27">
        <v>0.19800000000000004</v>
      </c>
      <c r="I75" s="27">
        <v>0</v>
      </c>
      <c r="J75" s="27">
        <v>17.496666666666666</v>
      </c>
      <c r="K75" s="27">
        <v>0</v>
      </c>
    </row>
    <row r="76" spans="1:11" x14ac:dyDescent="0.2">
      <c r="A76" s="39" t="s">
        <v>152</v>
      </c>
      <c r="B76" s="27">
        <v>86.80533043478259</v>
      </c>
      <c r="C76" s="66">
        <v>363.19350253913035</v>
      </c>
      <c r="D76" s="27">
        <v>1.7536231884057971</v>
      </c>
      <c r="E76" s="27">
        <v>0.06</v>
      </c>
      <c r="F76" s="27">
        <v>22.336376811594199</v>
      </c>
      <c r="G76" s="27">
        <v>3.22</v>
      </c>
      <c r="H76" s="27">
        <v>0.20333333333333337</v>
      </c>
      <c r="I76" s="27">
        <v>6</v>
      </c>
      <c r="J76" s="27">
        <v>10.466666666666667</v>
      </c>
      <c r="K76" s="27">
        <v>0</v>
      </c>
    </row>
    <row r="77" spans="1:11" x14ac:dyDescent="0.2">
      <c r="A77" s="39" t="s">
        <v>153</v>
      </c>
      <c r="B77" s="27">
        <v>91.52884782608696</v>
      </c>
      <c r="C77" s="66">
        <v>382.95669930434786</v>
      </c>
      <c r="D77" s="27">
        <v>1.3985507246376814</v>
      </c>
      <c r="E77" s="27">
        <v>0.11666666666666665</v>
      </c>
      <c r="F77" s="27">
        <v>23.848115942028986</v>
      </c>
      <c r="G77" s="27">
        <v>3.4166666666666665</v>
      </c>
      <c r="H77" s="27">
        <v>0.34666666666666668</v>
      </c>
      <c r="I77" s="27">
        <v>14</v>
      </c>
      <c r="J77" s="27">
        <v>5.86</v>
      </c>
      <c r="K77" s="27">
        <v>0</v>
      </c>
    </row>
    <row r="78" spans="1:11" x14ac:dyDescent="0.2">
      <c r="A78" s="39" t="s">
        <v>154</v>
      </c>
      <c r="B78" s="27">
        <v>112.36604782608694</v>
      </c>
      <c r="C78" s="66">
        <v>470.13954410434781</v>
      </c>
      <c r="D78" s="27">
        <v>1.4818840579710144</v>
      </c>
      <c r="E78" s="27">
        <v>0.21</v>
      </c>
      <c r="F78" s="27">
        <v>29.341449275362308</v>
      </c>
      <c r="G78" s="27">
        <v>3.1866666666666661</v>
      </c>
      <c r="H78" s="27">
        <v>0.33666666666666667</v>
      </c>
      <c r="I78" s="27">
        <v>50</v>
      </c>
      <c r="J78" s="27">
        <v>7.5566666666666675</v>
      </c>
      <c r="K78" s="27">
        <v>0</v>
      </c>
    </row>
    <row r="79" spans="1:11" x14ac:dyDescent="0.2">
      <c r="A79" s="72" t="s">
        <v>155</v>
      </c>
      <c r="B79" s="27">
        <v>77.909527925074116</v>
      </c>
      <c r="C79" s="66">
        <v>325.9734648385101</v>
      </c>
      <c r="D79" s="27">
        <v>1.2270833333333333</v>
      </c>
      <c r="E79" s="27">
        <v>7.9000000000000001E-2</v>
      </c>
      <c r="F79" s="27">
        <v>20.312583333333333</v>
      </c>
      <c r="G79" s="27">
        <v>5.4903333333333331</v>
      </c>
      <c r="H79" s="27">
        <v>0.3746666666666667</v>
      </c>
      <c r="I79" s="27">
        <v>0</v>
      </c>
      <c r="J79" s="27">
        <v>0</v>
      </c>
      <c r="K79" s="27">
        <v>0.93866666666666665</v>
      </c>
    </row>
    <row r="80" spans="1:11" x14ac:dyDescent="0.2">
      <c r="A80" s="39" t="s">
        <v>156</v>
      </c>
      <c r="B80" s="27">
        <v>98.249702173913064</v>
      </c>
      <c r="C80" s="66">
        <v>411.0767538956523</v>
      </c>
      <c r="D80" s="27">
        <v>1.2681159420289856</v>
      </c>
      <c r="E80" s="27">
        <v>6.5000000000000002E-2</v>
      </c>
      <c r="F80" s="27">
        <v>25.956884057971017</v>
      </c>
      <c r="G80" s="27">
        <v>7.5633333333333335</v>
      </c>
      <c r="H80" s="27">
        <v>0.38</v>
      </c>
      <c r="I80" s="27">
        <v>32</v>
      </c>
      <c r="J80" s="27">
        <v>21.59</v>
      </c>
      <c r="K80" s="27">
        <v>0</v>
      </c>
    </row>
    <row r="81" spans="1:11" ht="12" customHeight="1" x14ac:dyDescent="0.2">
      <c r="A81" s="30" t="s">
        <v>484</v>
      </c>
      <c r="B81" s="66">
        <v>902</v>
      </c>
      <c r="C81" s="66">
        <v>3773.9680000000003</v>
      </c>
      <c r="D81" s="66">
        <v>0</v>
      </c>
      <c r="E81" s="66">
        <v>100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6">
        <v>0</v>
      </c>
    </row>
    <row r="82" spans="1:11" x14ac:dyDescent="0.2">
      <c r="A82" s="237" t="s">
        <v>449</v>
      </c>
      <c r="B82" s="66">
        <v>352.92</v>
      </c>
      <c r="C82" s="66">
        <v>1476.6172800000002</v>
      </c>
      <c r="D82" s="66">
        <v>3.17</v>
      </c>
      <c r="E82" s="66">
        <v>8.5500000000000007</v>
      </c>
      <c r="F82" s="66">
        <v>69.44</v>
      </c>
      <c r="G82" s="66">
        <v>540.54</v>
      </c>
      <c r="H82" s="66">
        <v>4.8600000000000003</v>
      </c>
      <c r="I82" s="66">
        <v>607.36</v>
      </c>
      <c r="J82" s="66">
        <v>0.1</v>
      </c>
      <c r="K82" s="66">
        <v>284.16000000000003</v>
      </c>
    </row>
    <row r="83" spans="1:11" x14ac:dyDescent="0.2">
      <c r="A83" s="237" t="s">
        <v>451</v>
      </c>
      <c r="B83" s="66">
        <v>352.92</v>
      </c>
      <c r="C83" s="66">
        <v>1476.6172800000002</v>
      </c>
      <c r="D83" s="66">
        <v>3.17</v>
      </c>
      <c r="E83" s="66">
        <v>8.5500000000000007</v>
      </c>
      <c r="F83" s="66">
        <v>69.44</v>
      </c>
      <c r="G83" s="66">
        <v>540.54</v>
      </c>
      <c r="H83" s="66">
        <v>4.8600000000000003</v>
      </c>
      <c r="I83" s="66">
        <v>607.36</v>
      </c>
      <c r="J83" s="66">
        <v>0.1</v>
      </c>
      <c r="K83" s="66">
        <v>284.16000000000003</v>
      </c>
    </row>
    <row r="84" spans="1:11" x14ac:dyDescent="0.2">
      <c r="A84" s="237" t="s">
        <v>450</v>
      </c>
      <c r="B84" s="66">
        <v>352.92</v>
      </c>
      <c r="C84" s="66">
        <v>1476.6172800000002</v>
      </c>
      <c r="D84" s="66">
        <v>3.17</v>
      </c>
      <c r="E84" s="66">
        <v>8.5500000000000007</v>
      </c>
      <c r="F84" s="66">
        <v>69.44</v>
      </c>
      <c r="G84" s="66">
        <v>540.54</v>
      </c>
      <c r="H84" s="66">
        <v>4.8600000000000003</v>
      </c>
      <c r="I84" s="66">
        <v>607.36</v>
      </c>
      <c r="J84" s="66">
        <v>0.1</v>
      </c>
      <c r="K84" s="66">
        <v>284.16000000000003</v>
      </c>
    </row>
    <row r="85" spans="1:11" x14ac:dyDescent="0.2">
      <c r="A85" s="65" t="s">
        <v>497</v>
      </c>
      <c r="B85" s="66">
        <v>545.70000000000005</v>
      </c>
      <c r="C85" s="66">
        <v>2283.2088000000003</v>
      </c>
      <c r="D85" s="66">
        <v>5.24</v>
      </c>
      <c r="E85" s="66">
        <v>35.24</v>
      </c>
      <c r="F85" s="66">
        <v>54.52</v>
      </c>
      <c r="G85" s="66">
        <v>26.55</v>
      </c>
      <c r="H85" s="66">
        <v>0.72</v>
      </c>
      <c r="I85" s="66">
        <v>0</v>
      </c>
      <c r="J85" s="66">
        <v>23.59</v>
      </c>
      <c r="K85" s="66">
        <v>701.61</v>
      </c>
    </row>
    <row r="86" spans="1:11" x14ac:dyDescent="0.2">
      <c r="A86" s="39" t="s">
        <v>92</v>
      </c>
      <c r="B86" s="27">
        <v>100.98492318840582</v>
      </c>
      <c r="C86" s="66">
        <v>422.52091862028993</v>
      </c>
      <c r="D86" s="27">
        <v>1.0471014492753621</v>
      </c>
      <c r="E86" s="27">
        <v>0.17</v>
      </c>
      <c r="F86" s="27">
        <v>23.982898550724638</v>
      </c>
      <c r="G86" s="27">
        <v>17.126666666666669</v>
      </c>
      <c r="H86" s="27">
        <v>0.30333333333333329</v>
      </c>
      <c r="I86" s="27">
        <v>25</v>
      </c>
      <c r="J86" s="27">
        <v>7.55</v>
      </c>
      <c r="K86" s="27">
        <v>0</v>
      </c>
    </row>
    <row r="87" spans="1:11" x14ac:dyDescent="0.2">
      <c r="A87" s="39" t="s">
        <v>93</v>
      </c>
      <c r="B87" s="27">
        <v>118.24137536231882</v>
      </c>
      <c r="C87" s="66">
        <v>494.72191451594199</v>
      </c>
      <c r="D87" s="27">
        <v>1.257246376811594</v>
      </c>
      <c r="E87" s="27">
        <v>0.13333333333333333</v>
      </c>
      <c r="F87" s="27">
        <v>28.196086956521739</v>
      </c>
      <c r="G87" s="27">
        <v>21.11</v>
      </c>
      <c r="H87" s="27">
        <v>0.38666666666666671</v>
      </c>
      <c r="I87" s="27">
        <v>3637</v>
      </c>
      <c r="J87" s="27">
        <v>16.48</v>
      </c>
      <c r="K87" s="27">
        <v>8.7733333333333334</v>
      </c>
    </row>
    <row r="88" spans="1:11" x14ac:dyDescent="0.2">
      <c r="A88" s="39" t="s">
        <v>94</v>
      </c>
      <c r="B88" s="27">
        <v>64.370226086956507</v>
      </c>
      <c r="C88" s="66">
        <v>269.32502594782602</v>
      </c>
      <c r="D88" s="27">
        <v>1.7717391304347823</v>
      </c>
      <c r="E88" s="27">
        <v>0</v>
      </c>
      <c r="F88" s="27">
        <v>14.688260869565212</v>
      </c>
      <c r="G88" s="27">
        <v>3.55</v>
      </c>
      <c r="H88" s="27">
        <v>0.36</v>
      </c>
      <c r="I88" s="27">
        <v>0</v>
      </c>
      <c r="J88" s="27">
        <v>31.083333333333332</v>
      </c>
      <c r="K88" s="27">
        <v>0</v>
      </c>
    </row>
    <row r="89" spans="1:11" s="16" customFormat="1" x14ac:dyDescent="0.2">
      <c r="A89" s="237" t="s">
        <v>473</v>
      </c>
      <c r="B89" s="66">
        <v>26</v>
      </c>
      <c r="C89" s="66">
        <v>108.78400000000001</v>
      </c>
      <c r="D89" s="66">
        <v>0</v>
      </c>
      <c r="E89" s="66">
        <v>0</v>
      </c>
      <c r="F89" s="66">
        <v>6.4</v>
      </c>
      <c r="G89" s="66">
        <v>1</v>
      </c>
      <c r="H89" s="66">
        <v>0.7</v>
      </c>
      <c r="I89" s="66">
        <v>0</v>
      </c>
      <c r="J89" s="66">
        <v>0</v>
      </c>
      <c r="K89" s="66">
        <v>44</v>
      </c>
    </row>
    <row r="90" spans="1:11" x14ac:dyDescent="0.2">
      <c r="A90" s="65" t="s">
        <v>519</v>
      </c>
      <c r="B90" s="66">
        <v>91.13</v>
      </c>
      <c r="C90" s="66">
        <v>381.28791999999999</v>
      </c>
      <c r="D90" s="66">
        <v>2.78</v>
      </c>
      <c r="E90" s="66">
        <v>1.1499999999999999</v>
      </c>
      <c r="F90" s="66">
        <v>18.03</v>
      </c>
      <c r="G90" s="66">
        <v>97.17</v>
      </c>
      <c r="H90" s="66">
        <v>0.06</v>
      </c>
      <c r="I90" s="66">
        <v>10.1</v>
      </c>
      <c r="J90" s="66">
        <v>0.89</v>
      </c>
      <c r="K90" s="66">
        <v>36.450000000000003</v>
      </c>
    </row>
    <row r="91" spans="1:11" x14ac:dyDescent="0.2">
      <c r="A91" s="65" t="s">
        <v>619</v>
      </c>
      <c r="B91" s="66">
        <v>68</v>
      </c>
      <c r="C91" s="66">
        <v>284.512</v>
      </c>
      <c r="D91" s="66">
        <v>3.01</v>
      </c>
      <c r="E91" s="66">
        <v>1.68</v>
      </c>
      <c r="F91" s="66">
        <v>10.199999999999999</v>
      </c>
      <c r="G91" s="66">
        <v>88.7</v>
      </c>
      <c r="H91" s="66">
        <v>0</v>
      </c>
      <c r="I91" s="66">
        <v>156</v>
      </c>
      <c r="J91" s="66">
        <v>2.06</v>
      </c>
      <c r="K91" s="66">
        <v>46.3</v>
      </c>
    </row>
    <row r="92" spans="1:11" x14ac:dyDescent="0.2">
      <c r="A92" s="67" t="s">
        <v>295</v>
      </c>
      <c r="B92" s="27">
        <v>55.164833333333306</v>
      </c>
      <c r="C92" s="66">
        <v>230.80966266666655</v>
      </c>
      <c r="D92" s="27">
        <v>2.1333333333333333</v>
      </c>
      <c r="E92" s="27">
        <v>1.9066666666666665</v>
      </c>
      <c r="F92" s="27">
        <v>7.5700000000000065</v>
      </c>
      <c r="G92" s="27">
        <v>88.632666666666651</v>
      </c>
      <c r="H92" s="27">
        <v>0</v>
      </c>
      <c r="I92" s="27">
        <v>0</v>
      </c>
      <c r="J92" s="27">
        <v>2.0533333333333332</v>
      </c>
      <c r="K92" s="27">
        <v>46</v>
      </c>
    </row>
    <row r="93" spans="1:11" x14ac:dyDescent="0.2">
      <c r="A93" s="39" t="s">
        <v>95</v>
      </c>
      <c r="B93" s="27">
        <v>19.62775362318839</v>
      </c>
      <c r="C93" s="66">
        <v>82.122521159420231</v>
      </c>
      <c r="D93" s="27">
        <v>1.2210144927536231</v>
      </c>
      <c r="E93" s="27">
        <v>0.1</v>
      </c>
      <c r="F93" s="27">
        <v>4.4289855072463693</v>
      </c>
      <c r="G93" s="27">
        <v>9.2200000000000006</v>
      </c>
      <c r="H93" s="27">
        <v>0.24666666666666667</v>
      </c>
      <c r="I93" s="27">
        <v>24</v>
      </c>
      <c r="J93" s="27">
        <v>3.01</v>
      </c>
      <c r="K93" s="27">
        <v>0</v>
      </c>
    </row>
    <row r="94" spans="1:11" x14ac:dyDescent="0.2">
      <c r="A94" s="39" t="s">
        <v>96</v>
      </c>
      <c r="B94" s="27">
        <v>48.828508695652147</v>
      </c>
      <c r="C94" s="66">
        <v>204.2984803826086</v>
      </c>
      <c r="D94" s="27">
        <v>1.9456521739130435</v>
      </c>
      <c r="E94" s="27">
        <v>0.09</v>
      </c>
      <c r="F94" s="27">
        <v>11.111014492753624</v>
      </c>
      <c r="G94" s="27">
        <v>18.113333333333333</v>
      </c>
      <c r="H94" s="27">
        <v>0.32</v>
      </c>
      <c r="I94" s="27">
        <v>3.8</v>
      </c>
      <c r="J94" s="27">
        <v>3.1166666666666671</v>
      </c>
      <c r="K94" s="27">
        <v>9.7200000000000006</v>
      </c>
    </row>
    <row r="95" spans="1:11" s="16" customFormat="1" x14ac:dyDescent="0.2">
      <c r="A95" s="239" t="s">
        <v>547</v>
      </c>
      <c r="B95" s="66">
        <v>436.72</v>
      </c>
      <c r="C95" s="66">
        <v>1827.2364800000003</v>
      </c>
      <c r="D95" s="66">
        <v>4.46</v>
      </c>
      <c r="E95" s="66">
        <v>29.08</v>
      </c>
      <c r="F95" s="66">
        <v>38.369999999999997</v>
      </c>
      <c r="G95" s="66">
        <v>18.28</v>
      </c>
      <c r="H95" s="66">
        <v>0.56999999999999995</v>
      </c>
      <c r="I95" s="66">
        <v>37584</v>
      </c>
      <c r="J95" s="66">
        <v>0</v>
      </c>
      <c r="K95" s="66">
        <v>536.67999999999995</v>
      </c>
    </row>
    <row r="96" spans="1:11" s="16" customFormat="1" x14ac:dyDescent="0.2">
      <c r="A96" s="239" t="s">
        <v>546</v>
      </c>
      <c r="B96" s="66">
        <v>438</v>
      </c>
      <c r="C96" s="66">
        <v>1832.5920000000001</v>
      </c>
      <c r="D96" s="66">
        <v>1.3</v>
      </c>
      <c r="E96" s="66">
        <v>12.2</v>
      </c>
      <c r="F96" s="66">
        <v>80.5</v>
      </c>
      <c r="G96" s="66">
        <v>30</v>
      </c>
      <c r="H96" s="66">
        <v>1.8</v>
      </c>
      <c r="I96" s="66">
        <v>0</v>
      </c>
      <c r="J96" s="66">
        <v>0</v>
      </c>
      <c r="K96" s="66">
        <v>98</v>
      </c>
    </row>
    <row r="97" spans="1:11" x14ac:dyDescent="0.2">
      <c r="A97" s="237" t="s">
        <v>545</v>
      </c>
      <c r="B97" s="66">
        <v>472</v>
      </c>
      <c r="C97" s="66">
        <v>1974.8480000000002</v>
      </c>
      <c r="D97" s="66">
        <v>6.4</v>
      </c>
      <c r="E97" s="66">
        <v>19.600000000000001</v>
      </c>
      <c r="F97" s="66">
        <v>70.5</v>
      </c>
      <c r="G97" s="66">
        <v>27</v>
      </c>
      <c r="H97" s="66">
        <v>2.2999999999999998</v>
      </c>
      <c r="I97" s="66">
        <v>0</v>
      </c>
      <c r="J97" s="66">
        <v>0</v>
      </c>
      <c r="K97" s="66">
        <v>239</v>
      </c>
    </row>
    <row r="98" spans="1:11" s="16" customFormat="1" x14ac:dyDescent="0.2">
      <c r="A98" s="239" t="s">
        <v>544</v>
      </c>
      <c r="B98" s="66">
        <v>432</v>
      </c>
      <c r="C98" s="66">
        <v>1807.4880000000001</v>
      </c>
      <c r="D98" s="66">
        <v>10.1</v>
      </c>
      <c r="E98" s="66">
        <v>14.4</v>
      </c>
      <c r="F98" s="66">
        <v>68.7</v>
      </c>
      <c r="G98" s="66">
        <v>20</v>
      </c>
      <c r="H98" s="66">
        <v>2.2000000000000002</v>
      </c>
      <c r="I98" s="66">
        <v>0</v>
      </c>
      <c r="J98" s="66">
        <v>0</v>
      </c>
      <c r="K98" s="66">
        <v>854</v>
      </c>
    </row>
    <row r="99" spans="1:11" x14ac:dyDescent="0.2">
      <c r="A99" s="67" t="s">
        <v>43</v>
      </c>
      <c r="B99" s="27">
        <v>442.81939014492752</v>
      </c>
      <c r="C99" s="66">
        <v>1852.7563283663769</v>
      </c>
      <c r="D99" s="27">
        <v>8.0725217391304334</v>
      </c>
      <c r="E99" s="27">
        <v>11.966666666666669</v>
      </c>
      <c r="F99" s="27">
        <v>75.234144927536221</v>
      </c>
      <c r="G99" s="27">
        <v>54.45</v>
      </c>
      <c r="H99" s="27">
        <v>1.76</v>
      </c>
      <c r="I99" s="27">
        <v>0</v>
      </c>
      <c r="J99" s="27">
        <v>6.2166666666666659</v>
      </c>
      <c r="K99" s="27">
        <v>352.02666666666664</v>
      </c>
    </row>
    <row r="100" spans="1:11" x14ac:dyDescent="0.2">
      <c r="A100" s="240" t="s">
        <v>44</v>
      </c>
      <c r="B100" s="27">
        <v>471.82477971014498</v>
      </c>
      <c r="C100" s="66">
        <v>1974.1148783072467</v>
      </c>
      <c r="D100" s="27">
        <v>6.3972173913043484</v>
      </c>
      <c r="E100" s="27">
        <v>19.583333333333332</v>
      </c>
      <c r="F100" s="27">
        <v>70.549449275362321</v>
      </c>
      <c r="G100" s="27">
        <v>27.23</v>
      </c>
      <c r="H100" s="27">
        <v>2.27</v>
      </c>
      <c r="I100" s="27">
        <v>0</v>
      </c>
      <c r="J100" s="27">
        <v>3.5266666666666668</v>
      </c>
      <c r="K100" s="27">
        <v>239.2</v>
      </c>
    </row>
    <row r="101" spans="1:11" x14ac:dyDescent="0.2">
      <c r="A101" s="240" t="s">
        <v>45</v>
      </c>
      <c r="B101" s="27">
        <v>471.17473623188408</v>
      </c>
      <c r="C101" s="66">
        <v>1971.3950963942032</v>
      </c>
      <c r="D101" s="27">
        <v>5.7198260869565214</v>
      </c>
      <c r="E101" s="27">
        <v>19.573333333333334</v>
      </c>
      <c r="F101" s="27">
        <v>71.013507246376818</v>
      </c>
      <c r="G101" s="27">
        <v>35.78</v>
      </c>
      <c r="H101" s="27">
        <v>1.48</v>
      </c>
      <c r="I101" s="27">
        <v>0</v>
      </c>
      <c r="J101" s="27">
        <v>0</v>
      </c>
      <c r="K101" s="27">
        <v>229.81666666666669</v>
      </c>
    </row>
    <row r="102" spans="1:11" x14ac:dyDescent="0.2">
      <c r="A102" s="240" t="s">
        <v>46</v>
      </c>
      <c r="B102" s="27">
        <v>502.45685797101441</v>
      </c>
      <c r="C102" s="66">
        <v>2102.2794937507242</v>
      </c>
      <c r="D102" s="27">
        <v>5.5645217391304351</v>
      </c>
      <c r="E102" s="27">
        <v>24.673333333333332</v>
      </c>
      <c r="F102" s="27">
        <v>67.535478260869553</v>
      </c>
      <c r="G102" s="27">
        <v>23.343333333333334</v>
      </c>
      <c r="H102" s="27">
        <v>2.4433333333333334</v>
      </c>
      <c r="I102" s="27">
        <v>0</v>
      </c>
      <c r="J102" s="27">
        <v>0</v>
      </c>
      <c r="K102" s="27">
        <v>137.24</v>
      </c>
    </row>
    <row r="103" spans="1:11" x14ac:dyDescent="0.2">
      <c r="A103" s="240" t="s">
        <v>47</v>
      </c>
      <c r="B103" s="27">
        <v>513.44618260869561</v>
      </c>
      <c r="C103" s="66">
        <v>2148.2588280347827</v>
      </c>
      <c r="D103" s="27">
        <v>4.517043478260871</v>
      </c>
      <c r="E103" s="27">
        <v>26.4</v>
      </c>
      <c r="F103" s="27">
        <v>67.352956521739131</v>
      </c>
      <c r="G103" s="27">
        <v>13.706666666666665</v>
      </c>
      <c r="H103" s="27">
        <v>1.0933333333333335</v>
      </c>
      <c r="I103" s="27">
        <v>0</v>
      </c>
      <c r="J103" s="27">
        <v>0</v>
      </c>
      <c r="K103" s="27">
        <v>119.9</v>
      </c>
    </row>
    <row r="104" spans="1:11" x14ac:dyDescent="0.2">
      <c r="A104" s="67" t="s">
        <v>48</v>
      </c>
      <c r="B104" s="27">
        <v>431.73228115942027</v>
      </c>
      <c r="C104" s="66">
        <v>1806.3678643710145</v>
      </c>
      <c r="D104" s="27">
        <v>10.055130434782608</v>
      </c>
      <c r="E104" s="27">
        <v>14.436666666666667</v>
      </c>
      <c r="F104" s="27">
        <v>68.73153623188405</v>
      </c>
      <c r="G104" s="27">
        <v>20.003333333333334</v>
      </c>
      <c r="H104" s="27">
        <v>2.2000000000000002</v>
      </c>
      <c r="I104" s="27">
        <v>0</v>
      </c>
      <c r="J104" s="27">
        <v>0</v>
      </c>
      <c r="K104" s="27">
        <v>854.35666666666668</v>
      </c>
    </row>
    <row r="105" spans="1:11" x14ac:dyDescent="0.2">
      <c r="A105" s="30" t="s">
        <v>480</v>
      </c>
      <c r="B105" s="66">
        <v>471</v>
      </c>
      <c r="C105" s="66">
        <v>1970.664</v>
      </c>
      <c r="D105" s="66">
        <v>21.57</v>
      </c>
      <c r="E105" s="66">
        <v>41.98</v>
      </c>
      <c r="F105" s="66">
        <v>0</v>
      </c>
      <c r="G105" s="66">
        <v>12</v>
      </c>
      <c r="H105" s="66">
        <v>2.31</v>
      </c>
      <c r="I105" s="66">
        <v>0</v>
      </c>
      <c r="J105" s="66">
        <v>0</v>
      </c>
      <c r="K105" s="66">
        <v>50</v>
      </c>
    </row>
    <row r="106" spans="1:11" x14ac:dyDescent="0.2">
      <c r="A106" s="237" t="s">
        <v>554</v>
      </c>
      <c r="B106" s="66">
        <v>420</v>
      </c>
      <c r="C106" s="66">
        <v>1757.28</v>
      </c>
      <c r="D106" s="66">
        <v>6.49</v>
      </c>
      <c r="E106" s="66">
        <v>19.600000000000001</v>
      </c>
      <c r="F106" s="66">
        <v>54.5</v>
      </c>
      <c r="G106" s="66">
        <v>116</v>
      </c>
      <c r="H106" s="66">
        <v>3.6</v>
      </c>
      <c r="I106" s="66">
        <v>1.23</v>
      </c>
      <c r="J106" s="66">
        <v>1.9</v>
      </c>
      <c r="K106" s="66">
        <v>332</v>
      </c>
    </row>
    <row r="107" spans="1:11" x14ac:dyDescent="0.2">
      <c r="A107" s="237" t="s">
        <v>448</v>
      </c>
      <c r="B107" s="66">
        <v>419</v>
      </c>
      <c r="C107" s="66">
        <v>1753.096</v>
      </c>
      <c r="D107" s="66">
        <v>6.2</v>
      </c>
      <c r="E107" s="66">
        <v>6.1</v>
      </c>
      <c r="F107" s="66">
        <v>84.7</v>
      </c>
      <c r="G107" s="66">
        <v>59</v>
      </c>
      <c r="H107" s="66">
        <v>1.2</v>
      </c>
      <c r="I107" s="66">
        <v>0</v>
      </c>
      <c r="J107" s="66">
        <v>0</v>
      </c>
      <c r="K107" s="66">
        <v>463</v>
      </c>
    </row>
    <row r="108" spans="1:11" x14ac:dyDescent="0.2">
      <c r="A108" s="39" t="s">
        <v>97</v>
      </c>
      <c r="B108" s="27">
        <v>25.495131884057955</v>
      </c>
      <c r="C108" s="66">
        <v>106.67163180289849</v>
      </c>
      <c r="D108" s="27">
        <v>3.6449275362318847</v>
      </c>
      <c r="E108" s="27">
        <v>0.26666666666666666</v>
      </c>
      <c r="F108" s="27">
        <v>4.0250724637681152</v>
      </c>
      <c r="G108" s="27">
        <v>85.87</v>
      </c>
      <c r="H108" s="27">
        <v>0.61</v>
      </c>
      <c r="I108" s="27">
        <v>324</v>
      </c>
      <c r="J108" s="27">
        <v>34.283333333333331</v>
      </c>
      <c r="K108" s="27">
        <v>3.3333333333333335</v>
      </c>
    </row>
    <row r="109" spans="1:11" x14ac:dyDescent="0.2">
      <c r="A109" s="30" t="s">
        <v>538</v>
      </c>
      <c r="B109" s="66">
        <v>23</v>
      </c>
      <c r="C109" s="66">
        <v>96.231999999999999</v>
      </c>
      <c r="D109" s="66">
        <v>3.99</v>
      </c>
      <c r="E109" s="66">
        <v>0.69</v>
      </c>
      <c r="F109" s="66">
        <v>2.1</v>
      </c>
      <c r="G109" s="66">
        <v>32</v>
      </c>
      <c r="H109" s="66">
        <v>0.96</v>
      </c>
      <c r="I109" s="66">
        <v>15.15</v>
      </c>
      <c r="J109" s="66">
        <v>8.1999999999999993</v>
      </c>
      <c r="K109" s="66">
        <v>6</v>
      </c>
    </row>
    <row r="110" spans="1:11" x14ac:dyDescent="0.2">
      <c r="A110" s="30" t="s">
        <v>530</v>
      </c>
      <c r="B110" s="66">
        <v>105</v>
      </c>
      <c r="C110" s="66">
        <v>439.32</v>
      </c>
      <c r="D110" s="66">
        <v>1.9</v>
      </c>
      <c r="E110" s="66">
        <v>2</v>
      </c>
      <c r="F110" s="66">
        <v>22.8</v>
      </c>
      <c r="G110" s="66">
        <v>20</v>
      </c>
      <c r="H110" s="66">
        <v>2.2000000000000002</v>
      </c>
      <c r="I110" s="66">
        <v>30</v>
      </c>
      <c r="J110" s="66">
        <v>33</v>
      </c>
      <c r="K110" s="66">
        <v>0</v>
      </c>
    </row>
    <row r="111" spans="1:11" x14ac:dyDescent="0.2">
      <c r="A111" s="39" t="s">
        <v>231</v>
      </c>
      <c r="B111" s="27">
        <v>83.333025019566222</v>
      </c>
      <c r="C111" s="66">
        <v>348.6653766818651</v>
      </c>
      <c r="D111" s="27">
        <v>17.854166666666668</v>
      </c>
      <c r="E111" s="27">
        <v>0.78666666666666663</v>
      </c>
      <c r="F111" s="27">
        <v>0</v>
      </c>
      <c r="G111" s="27">
        <v>8.7036666666666651</v>
      </c>
      <c r="H111" s="27">
        <v>0.20399999999999999</v>
      </c>
      <c r="I111" s="27">
        <v>5.9966666670000004</v>
      </c>
      <c r="J111" s="27">
        <v>0</v>
      </c>
      <c r="K111" s="27">
        <v>176.02366666666668</v>
      </c>
    </row>
    <row r="112" spans="1:11" x14ac:dyDescent="0.2">
      <c r="A112" s="39" t="s">
        <v>157</v>
      </c>
      <c r="B112" s="27">
        <v>74.291480000000035</v>
      </c>
      <c r="C112" s="66">
        <v>310.83555232000015</v>
      </c>
      <c r="D112" s="27">
        <v>0.9541666666666665</v>
      </c>
      <c r="E112" s="27">
        <v>0.14399999999999999</v>
      </c>
      <c r="F112" s="27">
        <v>19.411166666666677</v>
      </c>
      <c r="G112" s="27">
        <v>12.104666666666667</v>
      </c>
      <c r="H112" s="27">
        <v>0.25833333333333336</v>
      </c>
      <c r="I112" s="27">
        <v>0</v>
      </c>
      <c r="J112" s="27">
        <v>13.563333333333333</v>
      </c>
      <c r="K112" s="27">
        <v>0.70033333333333336</v>
      </c>
    </row>
    <row r="113" spans="1:12" x14ac:dyDescent="0.2">
      <c r="A113" s="30" t="s">
        <v>503</v>
      </c>
      <c r="B113" s="66">
        <v>1</v>
      </c>
      <c r="C113" s="66">
        <v>4.1840000000000002</v>
      </c>
      <c r="D113" s="66">
        <v>0.12</v>
      </c>
      <c r="E113" s="66">
        <v>0.2</v>
      </c>
      <c r="F113" s="66">
        <v>0.47</v>
      </c>
      <c r="G113" s="66">
        <v>2</v>
      </c>
      <c r="H113" s="66">
        <v>0.01</v>
      </c>
      <c r="I113" s="66">
        <v>0</v>
      </c>
      <c r="J113" s="66">
        <v>0</v>
      </c>
      <c r="K113" s="66">
        <v>2</v>
      </c>
    </row>
    <row r="114" spans="1:12" s="16" customFormat="1" x14ac:dyDescent="0.2">
      <c r="A114" s="40" t="s">
        <v>504</v>
      </c>
      <c r="B114" s="66">
        <v>27.75</v>
      </c>
      <c r="C114" s="66">
        <v>116.10600000000001</v>
      </c>
      <c r="D114" s="66">
        <v>0.26</v>
      </c>
      <c r="E114" s="66">
        <v>0.84</v>
      </c>
      <c r="F114" s="66">
        <v>5.17</v>
      </c>
      <c r="G114" s="66">
        <v>4.05</v>
      </c>
      <c r="H114" s="66">
        <v>0.03</v>
      </c>
      <c r="I114" s="66">
        <v>0</v>
      </c>
      <c r="J114" s="66">
        <v>0</v>
      </c>
      <c r="K114" s="66">
        <v>50.1</v>
      </c>
    </row>
    <row r="115" spans="1:12" x14ac:dyDescent="0.2">
      <c r="A115" s="30" t="s">
        <v>605</v>
      </c>
      <c r="B115" s="66">
        <v>430</v>
      </c>
      <c r="C115" s="66">
        <v>1799.1200000000001</v>
      </c>
      <c r="D115" s="66">
        <v>14.7</v>
      </c>
      <c r="E115" s="66">
        <v>12</v>
      </c>
      <c r="F115" s="66">
        <v>65.8</v>
      </c>
      <c r="G115" s="66">
        <v>107</v>
      </c>
      <c r="H115" s="66">
        <v>8.14</v>
      </c>
      <c r="I115" s="66">
        <v>0</v>
      </c>
      <c r="J115" s="66">
        <v>0</v>
      </c>
      <c r="K115" s="66">
        <v>1.1399999999999999</v>
      </c>
    </row>
    <row r="116" spans="1:12" x14ac:dyDescent="0.2">
      <c r="A116" s="64" t="s">
        <v>24</v>
      </c>
      <c r="B116" s="27">
        <v>26.332269311050553</v>
      </c>
      <c r="C116" s="66">
        <v>110.17421479743551</v>
      </c>
      <c r="D116" s="27">
        <v>0.58958333333333335</v>
      </c>
      <c r="E116" s="27">
        <v>0.16766666666666666</v>
      </c>
      <c r="F116" s="27">
        <v>6.3744166666666606</v>
      </c>
      <c r="G116" s="27">
        <v>9.1606666666666658</v>
      </c>
      <c r="H116" s="27">
        <v>0.32233333333333336</v>
      </c>
      <c r="I116" s="27">
        <v>107</v>
      </c>
      <c r="J116" s="27">
        <v>0</v>
      </c>
      <c r="K116" s="27">
        <v>6.9450000000000003</v>
      </c>
    </row>
    <row r="117" spans="1:12" x14ac:dyDescent="0.2">
      <c r="A117" s="30" t="s">
        <v>596</v>
      </c>
      <c r="B117" s="66">
        <v>27</v>
      </c>
      <c r="C117" s="66">
        <v>112.968</v>
      </c>
      <c r="D117" s="66">
        <v>0.59</v>
      </c>
      <c r="E117" s="66">
        <v>0.17</v>
      </c>
      <c r="F117" s="66">
        <v>6.38</v>
      </c>
      <c r="G117" s="66">
        <v>9.17</v>
      </c>
      <c r="H117" s="66">
        <v>0.33</v>
      </c>
      <c r="I117" s="66">
        <v>107</v>
      </c>
      <c r="J117" s="66">
        <v>0</v>
      </c>
      <c r="K117" s="66">
        <v>6.95</v>
      </c>
      <c r="L117" s="16"/>
    </row>
    <row r="118" spans="1:12" x14ac:dyDescent="0.2">
      <c r="A118" s="39" t="s">
        <v>158</v>
      </c>
      <c r="B118" s="27">
        <v>45.58096877372266</v>
      </c>
      <c r="C118" s="66">
        <v>190.71077334925562</v>
      </c>
      <c r="D118" s="27">
        <v>1.2791666666666666</v>
      </c>
      <c r="E118" s="27">
        <v>0</v>
      </c>
      <c r="F118" s="27">
        <v>11.434166666666664</v>
      </c>
      <c r="G118" s="27">
        <v>12.744</v>
      </c>
      <c r="H118" s="27">
        <v>0.15433333333333332</v>
      </c>
      <c r="I118" s="27">
        <v>0</v>
      </c>
      <c r="J118" s="27">
        <v>26.696666666666669</v>
      </c>
      <c r="K118" s="27">
        <v>1.4386666666666665</v>
      </c>
      <c r="L118" s="16"/>
    </row>
    <row r="119" spans="1:12" x14ac:dyDescent="0.2">
      <c r="A119" s="39" t="s">
        <v>159</v>
      </c>
      <c r="B119" s="27">
        <v>43.065068521739114</v>
      </c>
      <c r="C119" s="66">
        <v>180.18424669495647</v>
      </c>
      <c r="D119" s="27">
        <v>0.97101449275362328</v>
      </c>
      <c r="E119" s="27">
        <v>0.33</v>
      </c>
      <c r="F119" s="27">
        <v>10.288988840579705</v>
      </c>
      <c r="G119" s="27">
        <v>1.4166666666666667</v>
      </c>
      <c r="H119" s="27">
        <v>0.15333333333333335</v>
      </c>
      <c r="I119" s="27">
        <v>40</v>
      </c>
      <c r="J119" s="27">
        <v>219.33333333333334</v>
      </c>
      <c r="K119" s="27">
        <v>2.9666666666666668</v>
      </c>
      <c r="L119" s="16"/>
    </row>
    <row r="120" spans="1:12" x14ac:dyDescent="0.2">
      <c r="A120" s="39" t="s">
        <v>160</v>
      </c>
      <c r="B120" s="27">
        <v>36.568679999999965</v>
      </c>
      <c r="C120" s="66">
        <v>153.00335711999986</v>
      </c>
      <c r="D120" s="27">
        <v>0.48125000000000001</v>
      </c>
      <c r="E120" s="27">
        <v>0.154</v>
      </c>
      <c r="F120" s="27">
        <v>9.3507499999999943</v>
      </c>
      <c r="G120" s="27">
        <v>0.83933333333333338</v>
      </c>
      <c r="H120" s="27">
        <v>0.14666666666666664</v>
      </c>
      <c r="I120" s="27">
        <v>21</v>
      </c>
      <c r="J120" s="27">
        <v>119.71933333333334</v>
      </c>
      <c r="K120" s="27">
        <v>4.1616666666666662</v>
      </c>
      <c r="L120" s="16"/>
    </row>
    <row r="121" spans="1:12" x14ac:dyDescent="0.2">
      <c r="A121" s="30" t="s">
        <v>593</v>
      </c>
      <c r="B121" s="66">
        <v>40</v>
      </c>
      <c r="C121" s="66">
        <v>167.36</v>
      </c>
      <c r="D121" s="66">
        <v>0.49</v>
      </c>
      <c r="E121" s="66">
        <v>0.16</v>
      </c>
      <c r="F121" s="66">
        <v>9.36</v>
      </c>
      <c r="G121" s="66">
        <v>0.84</v>
      </c>
      <c r="H121" s="66">
        <v>0.15</v>
      </c>
      <c r="I121" s="66">
        <v>21</v>
      </c>
      <c r="J121" s="66">
        <v>119</v>
      </c>
      <c r="K121" s="66">
        <v>4.17</v>
      </c>
      <c r="L121" s="16"/>
    </row>
    <row r="122" spans="1:12" s="16" customFormat="1" x14ac:dyDescent="0.2">
      <c r="A122" s="39" t="s">
        <v>161</v>
      </c>
      <c r="B122" s="27">
        <v>45.10862666666668</v>
      </c>
      <c r="C122" s="66">
        <v>188.7344939733334</v>
      </c>
      <c r="D122" s="27">
        <v>0.40416666666666667</v>
      </c>
      <c r="E122" s="27">
        <v>0.2</v>
      </c>
      <c r="F122" s="27">
        <v>10.733833333333331</v>
      </c>
      <c r="G122" s="27">
        <v>0.97566666666666668</v>
      </c>
      <c r="H122" s="27">
        <v>0.14599999999999999</v>
      </c>
      <c r="I122" s="27">
        <v>11</v>
      </c>
      <c r="J122" s="27">
        <v>138.69533333333331</v>
      </c>
      <c r="K122" s="27">
        <v>45.044333333333334</v>
      </c>
    </row>
    <row r="123" spans="1:12" x14ac:dyDescent="0.2">
      <c r="A123" s="168" t="s">
        <v>502</v>
      </c>
      <c r="B123" s="66">
        <v>45</v>
      </c>
      <c r="C123" s="66">
        <v>188.28</v>
      </c>
      <c r="D123" s="66">
        <v>0.8</v>
      </c>
      <c r="E123" s="66">
        <v>0</v>
      </c>
      <c r="F123" s="66">
        <v>11.5</v>
      </c>
      <c r="G123" s="66">
        <v>0</v>
      </c>
      <c r="H123" s="66">
        <v>0</v>
      </c>
      <c r="I123" s="66">
        <v>0</v>
      </c>
      <c r="J123" s="66">
        <v>0</v>
      </c>
      <c r="K123" s="66">
        <v>15</v>
      </c>
    </row>
    <row r="124" spans="1:12" x14ac:dyDescent="0.2">
      <c r="A124" s="237" t="s">
        <v>465</v>
      </c>
      <c r="B124" s="66">
        <v>241</v>
      </c>
      <c r="C124" s="66">
        <v>1008.3440000000001</v>
      </c>
      <c r="D124" s="66">
        <v>7.8</v>
      </c>
      <c r="E124" s="66">
        <v>16.600000000000001</v>
      </c>
      <c r="F124" s="66">
        <v>15.1</v>
      </c>
      <c r="G124" s="66">
        <v>129</v>
      </c>
      <c r="H124" s="66">
        <v>0</v>
      </c>
      <c r="I124" s="66">
        <v>0</v>
      </c>
      <c r="J124" s="66">
        <v>0</v>
      </c>
      <c r="K124" s="66">
        <v>22180</v>
      </c>
    </row>
    <row r="125" spans="1:12" x14ac:dyDescent="0.2">
      <c r="A125" s="237" t="s">
        <v>466</v>
      </c>
      <c r="B125" s="66">
        <v>251</v>
      </c>
      <c r="C125" s="66">
        <v>1050.184</v>
      </c>
      <c r="D125" s="66">
        <v>6.3</v>
      </c>
      <c r="E125" s="66">
        <v>20.399999999999999</v>
      </c>
      <c r="F125" s="66">
        <v>10.6</v>
      </c>
      <c r="G125" s="66">
        <v>16</v>
      </c>
      <c r="H125" s="66">
        <v>0.7</v>
      </c>
      <c r="I125" s="66">
        <v>0</v>
      </c>
      <c r="J125" s="66">
        <v>0</v>
      </c>
      <c r="K125" s="66">
        <v>22300</v>
      </c>
    </row>
    <row r="126" spans="1:12" x14ac:dyDescent="0.2">
      <c r="A126" s="39" t="s">
        <v>388</v>
      </c>
      <c r="B126" s="27">
        <v>90.013680096308377</v>
      </c>
      <c r="C126" s="66">
        <v>376.61723752295427</v>
      </c>
      <c r="D126" s="27">
        <v>18.966666666666665</v>
      </c>
      <c r="E126" s="27">
        <v>1.0006666666666666</v>
      </c>
      <c r="F126" s="27">
        <v>0</v>
      </c>
      <c r="G126" s="27">
        <v>89.744000000000014</v>
      </c>
      <c r="H126" s="27">
        <v>1.2779999999999998</v>
      </c>
      <c r="I126" s="27">
        <v>0</v>
      </c>
      <c r="J126" s="27">
        <v>0</v>
      </c>
      <c r="K126" s="27">
        <v>366.55199999999996</v>
      </c>
    </row>
    <row r="127" spans="1:12" x14ac:dyDescent="0.2">
      <c r="A127" s="39" t="s">
        <v>389</v>
      </c>
      <c r="B127" s="27">
        <v>47.183436705430353</v>
      </c>
      <c r="C127" s="66">
        <v>197.41549917552061</v>
      </c>
      <c r="D127" s="27">
        <v>9.9916666666666671</v>
      </c>
      <c r="E127" s="27">
        <v>0.501</v>
      </c>
      <c r="F127" s="27">
        <v>0</v>
      </c>
      <c r="G127" s="27">
        <v>51.11633333333333</v>
      </c>
      <c r="H127" s="27">
        <v>0.66866666666666674</v>
      </c>
      <c r="I127" s="27">
        <v>20</v>
      </c>
      <c r="J127" s="27">
        <v>0</v>
      </c>
      <c r="K127" s="27">
        <v>201.12799999999999</v>
      </c>
    </row>
    <row r="128" spans="1:12" x14ac:dyDescent="0.2">
      <c r="A128" s="70" t="s">
        <v>390</v>
      </c>
      <c r="B128" s="27">
        <v>231.24615385087333</v>
      </c>
      <c r="C128" s="66">
        <v>967.53390771205409</v>
      </c>
      <c r="D128" s="27">
        <v>18.387499999999999</v>
      </c>
      <c r="E128" s="27">
        <v>15.620333333333333</v>
      </c>
      <c r="F128" s="27">
        <v>2.8798333333333326</v>
      </c>
      <c r="G128" s="27">
        <v>959.70133333333342</v>
      </c>
      <c r="H128" s="27">
        <v>2.4389999999999996</v>
      </c>
      <c r="I128" s="27">
        <v>0</v>
      </c>
      <c r="J128" s="27">
        <v>0</v>
      </c>
      <c r="K128" s="27">
        <v>99.055000000000007</v>
      </c>
    </row>
    <row r="129" spans="1:11" x14ac:dyDescent="0.2">
      <c r="A129" s="30" t="s">
        <v>464</v>
      </c>
      <c r="B129" s="66">
        <v>73.58</v>
      </c>
      <c r="C129" s="66">
        <v>307.85872000000001</v>
      </c>
      <c r="D129" s="66">
        <v>0</v>
      </c>
      <c r="E129" s="66">
        <v>0.05</v>
      </c>
      <c r="F129" s="66">
        <v>19.97</v>
      </c>
      <c r="G129" s="66">
        <v>5.6</v>
      </c>
      <c r="H129" s="66">
        <v>0</v>
      </c>
      <c r="I129" s="66">
        <v>0</v>
      </c>
      <c r="J129" s="66">
        <v>0</v>
      </c>
      <c r="K129" s="66">
        <v>18.34</v>
      </c>
    </row>
    <row r="130" spans="1:11" x14ac:dyDescent="0.2">
      <c r="A130" s="30" t="s">
        <v>612</v>
      </c>
      <c r="B130" s="66">
        <v>261</v>
      </c>
      <c r="C130" s="66">
        <v>1092.0240000000001</v>
      </c>
      <c r="D130" s="66">
        <v>3.89</v>
      </c>
      <c r="E130" s="66">
        <v>3.19</v>
      </c>
      <c r="F130" s="66">
        <v>79.8</v>
      </c>
      <c r="G130" s="66">
        <v>0.23</v>
      </c>
      <c r="H130" s="66">
        <v>38.200000000000003</v>
      </c>
      <c r="I130" s="66">
        <v>26</v>
      </c>
      <c r="J130" s="66">
        <v>28.5</v>
      </c>
      <c r="K130" s="66">
        <v>26.3</v>
      </c>
    </row>
    <row r="131" spans="1:11" x14ac:dyDescent="0.2">
      <c r="A131" s="39" t="s">
        <v>49</v>
      </c>
      <c r="B131" s="27">
        <v>357.60259000000002</v>
      </c>
      <c r="C131" s="66">
        <v>1496.2092365600001</v>
      </c>
      <c r="D131" s="27">
        <v>7.2</v>
      </c>
      <c r="E131" s="27">
        <v>0.97100000000000009</v>
      </c>
      <c r="F131" s="27">
        <v>78.060999999999993</v>
      </c>
      <c r="G131" s="27">
        <v>1.9646666666666668</v>
      </c>
      <c r="H131" s="27">
        <v>0.32166666666666666</v>
      </c>
      <c r="I131" s="27">
        <v>23438</v>
      </c>
      <c r="J131" s="27">
        <v>0</v>
      </c>
      <c r="K131" s="27">
        <v>0.78966666666666663</v>
      </c>
    </row>
    <row r="132" spans="1:11" x14ac:dyDescent="0.2">
      <c r="A132" s="39" t="s">
        <v>162</v>
      </c>
      <c r="B132" s="27">
        <v>71.350018111646165</v>
      </c>
      <c r="C132" s="66">
        <v>298.52847577912758</v>
      </c>
      <c r="D132" s="27">
        <v>0.35625000000000001</v>
      </c>
      <c r="E132" s="27">
        <v>6.9333333333333344E-2</v>
      </c>
      <c r="F132" s="27">
        <v>19.325749999999996</v>
      </c>
      <c r="G132" s="27">
        <v>17.848333333333333</v>
      </c>
      <c r="H132" s="27">
        <v>9.9000000000000019E-2</v>
      </c>
      <c r="I132" s="27">
        <v>0</v>
      </c>
      <c r="J132" s="27">
        <v>29.613333333333333</v>
      </c>
      <c r="K132" s="27">
        <v>2.1833333333333336</v>
      </c>
    </row>
    <row r="133" spans="1:11" x14ac:dyDescent="0.2">
      <c r="A133" s="39" t="s">
        <v>98</v>
      </c>
      <c r="B133" s="27">
        <v>95.633134782608707</v>
      </c>
      <c r="C133" s="66">
        <v>400.12903593043484</v>
      </c>
      <c r="D133" s="27">
        <v>2.2826086956521738</v>
      </c>
      <c r="E133" s="27">
        <v>0.13666666666666669</v>
      </c>
      <c r="F133" s="27">
        <v>22.954057971014496</v>
      </c>
      <c r="G133" s="27">
        <v>3.9113333333333338</v>
      </c>
      <c r="H133" s="27">
        <v>0.21333333333333335</v>
      </c>
      <c r="I133" s="27">
        <v>0</v>
      </c>
      <c r="J133" s="27">
        <v>8.7866666666666671</v>
      </c>
      <c r="K133" s="27">
        <v>0</v>
      </c>
    </row>
    <row r="134" spans="1:11" x14ac:dyDescent="0.2">
      <c r="A134" s="39" t="s">
        <v>163</v>
      </c>
      <c r="B134" s="27">
        <v>45.740888793428724</v>
      </c>
      <c r="C134" s="66">
        <v>191.3798787117058</v>
      </c>
      <c r="D134" s="27">
        <v>0.87083333333333335</v>
      </c>
      <c r="E134" s="27">
        <v>0.17699999999999996</v>
      </c>
      <c r="F134" s="27">
        <v>11.481499999999997</v>
      </c>
      <c r="G134" s="27">
        <v>4.7883333333333331</v>
      </c>
      <c r="H134" s="27">
        <v>0.19833333333333333</v>
      </c>
      <c r="I134" s="27">
        <v>49</v>
      </c>
      <c r="J134" s="27">
        <v>60.866666666666674</v>
      </c>
      <c r="K134" s="27">
        <v>4.094666666666666</v>
      </c>
    </row>
    <row r="135" spans="1:11" x14ac:dyDescent="0.2">
      <c r="A135" s="39" t="s">
        <v>232</v>
      </c>
      <c r="B135" s="27">
        <v>82.721501507838582</v>
      </c>
      <c r="C135" s="66">
        <v>346.10676230879665</v>
      </c>
      <c r="D135" s="27">
        <v>18.479166666666668</v>
      </c>
      <c r="E135" s="27">
        <v>0.42299999999999999</v>
      </c>
      <c r="F135" s="27">
        <v>0</v>
      </c>
      <c r="G135" s="27">
        <v>357.15266666666668</v>
      </c>
      <c r="H135" s="27">
        <v>2.8616666666666668</v>
      </c>
      <c r="I135" s="27">
        <v>0</v>
      </c>
      <c r="J135" s="27">
        <v>0</v>
      </c>
      <c r="K135" s="27">
        <v>360.10566666666665</v>
      </c>
    </row>
    <row r="136" spans="1:11" x14ac:dyDescent="0.2">
      <c r="A136" s="30" t="s">
        <v>523</v>
      </c>
      <c r="B136" s="66">
        <v>143</v>
      </c>
      <c r="C136" s="66">
        <v>598.31200000000001</v>
      </c>
      <c r="D136" s="66">
        <v>27.1</v>
      </c>
      <c r="E136" s="66">
        <v>3.03</v>
      </c>
      <c r="F136" s="66">
        <v>0</v>
      </c>
      <c r="G136" s="66">
        <v>17</v>
      </c>
      <c r="H136" s="66">
        <v>3.73</v>
      </c>
      <c r="I136" s="66">
        <v>0</v>
      </c>
      <c r="J136" s="66">
        <v>0</v>
      </c>
      <c r="K136" s="66">
        <v>86</v>
      </c>
    </row>
    <row r="137" spans="1:11" x14ac:dyDescent="0.2">
      <c r="A137" s="30" t="s">
        <v>456</v>
      </c>
      <c r="B137" s="66">
        <v>143</v>
      </c>
      <c r="C137" s="66">
        <v>598.31200000000001</v>
      </c>
      <c r="D137" s="66">
        <v>27.1</v>
      </c>
      <c r="E137" s="66">
        <v>3.03</v>
      </c>
      <c r="F137" s="66">
        <v>0</v>
      </c>
      <c r="G137" s="66">
        <v>17</v>
      </c>
      <c r="H137" s="66">
        <v>3.73</v>
      </c>
      <c r="I137" s="66">
        <v>0</v>
      </c>
      <c r="J137" s="66">
        <v>0</v>
      </c>
      <c r="K137" s="66">
        <v>86</v>
      </c>
    </row>
    <row r="138" spans="1:11" x14ac:dyDescent="0.2">
      <c r="A138" s="30" t="s">
        <v>522</v>
      </c>
      <c r="B138" s="66">
        <v>204</v>
      </c>
      <c r="C138" s="66">
        <v>853.53600000000006</v>
      </c>
      <c r="D138" s="66">
        <v>28.35</v>
      </c>
      <c r="E138" s="66">
        <v>9.17</v>
      </c>
      <c r="F138" s="66">
        <v>0</v>
      </c>
      <c r="G138" s="66">
        <v>8</v>
      </c>
      <c r="H138" s="66">
        <v>2.2000000000000002</v>
      </c>
      <c r="I138" s="66">
        <v>0</v>
      </c>
      <c r="J138" s="66">
        <v>0</v>
      </c>
      <c r="K138" s="66">
        <v>71</v>
      </c>
    </row>
    <row r="139" spans="1:11" x14ac:dyDescent="0.2">
      <c r="A139" s="30" t="s">
        <v>454</v>
      </c>
      <c r="B139" s="66">
        <v>201</v>
      </c>
      <c r="C139" s="66">
        <v>840.98400000000004</v>
      </c>
      <c r="D139" s="66">
        <v>26.14</v>
      </c>
      <c r="E139" s="66">
        <v>9.9700000000000006</v>
      </c>
      <c r="F139" s="66">
        <v>0</v>
      </c>
      <c r="G139" s="66">
        <v>13</v>
      </c>
      <c r="H139" s="66">
        <v>0.98</v>
      </c>
      <c r="I139" s="66">
        <v>29</v>
      </c>
      <c r="J139" s="66">
        <v>0</v>
      </c>
      <c r="K139" s="66">
        <v>63</v>
      </c>
    </row>
    <row r="140" spans="1:11" x14ac:dyDescent="0.2">
      <c r="A140" s="30" t="s">
        <v>521</v>
      </c>
      <c r="B140" s="66">
        <v>313</v>
      </c>
      <c r="C140" s="66">
        <v>1309.5920000000001</v>
      </c>
      <c r="D140" s="66">
        <v>26.9</v>
      </c>
      <c r="E140" s="66">
        <v>21.9</v>
      </c>
      <c r="F140" s="66">
        <v>0</v>
      </c>
      <c r="G140" s="66">
        <v>13</v>
      </c>
      <c r="H140" s="66">
        <v>1.9</v>
      </c>
      <c r="I140" s="66">
        <v>0</v>
      </c>
      <c r="J140" s="66">
        <v>0</v>
      </c>
      <c r="K140" s="66">
        <v>1943</v>
      </c>
    </row>
    <row r="141" spans="1:11" x14ac:dyDescent="0.2">
      <c r="A141" s="30" t="s">
        <v>520</v>
      </c>
      <c r="B141" s="66">
        <v>214</v>
      </c>
      <c r="C141" s="66">
        <v>895.37600000000009</v>
      </c>
      <c r="D141" s="66">
        <v>26.62</v>
      </c>
      <c r="E141" s="66">
        <v>11.1</v>
      </c>
      <c r="F141" s="66">
        <v>0</v>
      </c>
      <c r="G141" s="66">
        <v>13</v>
      </c>
      <c r="H141" s="66">
        <v>2.89</v>
      </c>
      <c r="I141" s="66">
        <v>0</v>
      </c>
      <c r="J141" s="66">
        <v>0</v>
      </c>
      <c r="K141" s="66">
        <v>61</v>
      </c>
    </row>
    <row r="142" spans="1:11" x14ac:dyDescent="0.2">
      <c r="A142" s="30" t="s">
        <v>555</v>
      </c>
      <c r="B142" s="66">
        <v>141</v>
      </c>
      <c r="C142" s="66">
        <v>589.94400000000007</v>
      </c>
      <c r="D142" s="66">
        <v>30.1</v>
      </c>
      <c r="E142" s="66">
        <v>2.0099999999999998</v>
      </c>
      <c r="F142" s="66">
        <v>0.71</v>
      </c>
      <c r="G142" s="66">
        <v>5.27</v>
      </c>
      <c r="H142" s="66">
        <v>12.3</v>
      </c>
      <c r="I142" s="66">
        <v>0</v>
      </c>
      <c r="J142" s="66">
        <v>0</v>
      </c>
      <c r="K142" s="66">
        <v>101</v>
      </c>
    </row>
    <row r="143" spans="1:11" x14ac:dyDescent="0.2">
      <c r="A143" s="39" t="s">
        <v>377</v>
      </c>
      <c r="B143" s="27">
        <v>136.56233333333333</v>
      </c>
      <c r="C143" s="66">
        <v>571.37680266666666</v>
      </c>
      <c r="D143" s="27">
        <v>19.420000000000002</v>
      </c>
      <c r="E143" s="27">
        <v>5.9466666666666663</v>
      </c>
      <c r="F143" s="27">
        <v>0</v>
      </c>
      <c r="G143" s="27">
        <v>2.61</v>
      </c>
      <c r="H143" s="27">
        <v>1.7633333333333334</v>
      </c>
      <c r="I143" s="27">
        <v>2.3199999999999998</v>
      </c>
      <c r="J143" s="27">
        <v>0</v>
      </c>
      <c r="K143" s="27">
        <v>49</v>
      </c>
    </row>
    <row r="144" spans="1:11" x14ac:dyDescent="0.2">
      <c r="A144" s="39" t="s">
        <v>247</v>
      </c>
      <c r="B144" s="27">
        <v>144.02943333333332</v>
      </c>
      <c r="C144" s="66">
        <v>602.61914906666664</v>
      </c>
      <c r="D144" s="27">
        <v>20.816666666666666</v>
      </c>
      <c r="E144" s="27">
        <v>6.1133333333333333</v>
      </c>
      <c r="F144" s="27">
        <v>0</v>
      </c>
      <c r="G144" s="27">
        <v>4.7166666666666677</v>
      </c>
      <c r="H144" s="27">
        <v>1.5133333333333334</v>
      </c>
      <c r="I144" s="27">
        <v>2</v>
      </c>
      <c r="J144" s="27">
        <v>0</v>
      </c>
      <c r="K144" s="27">
        <v>50</v>
      </c>
    </row>
    <row r="145" spans="1:11" x14ac:dyDescent="0.2">
      <c r="A145" s="30" t="s">
        <v>524</v>
      </c>
      <c r="B145" s="66">
        <v>189</v>
      </c>
      <c r="C145" s="66">
        <v>790.77600000000007</v>
      </c>
      <c r="D145" s="66">
        <v>12.3</v>
      </c>
      <c r="E145" s="66">
        <v>11.2</v>
      </c>
      <c r="F145" s="66">
        <v>9.8000000000000007</v>
      </c>
      <c r="G145" s="66">
        <v>22</v>
      </c>
      <c r="H145" s="66">
        <v>1.6</v>
      </c>
      <c r="I145" s="66">
        <v>0</v>
      </c>
      <c r="J145" s="66">
        <v>0</v>
      </c>
      <c r="K145" s="66">
        <v>621</v>
      </c>
    </row>
    <row r="146" spans="1:11" x14ac:dyDescent="0.2">
      <c r="A146" s="39" t="s">
        <v>248</v>
      </c>
      <c r="B146" s="27">
        <v>137.30316666666667</v>
      </c>
      <c r="C146" s="66">
        <v>574.47644933333333</v>
      </c>
      <c r="D146" s="27">
        <v>20.53</v>
      </c>
      <c r="E146" s="27">
        <v>5.503333333333333</v>
      </c>
      <c r="F146" s="27">
        <v>0</v>
      </c>
      <c r="G146" s="27">
        <v>9.0733333333333324</v>
      </c>
      <c r="H146" s="27">
        <v>0.47333333333333333</v>
      </c>
      <c r="I146" s="27">
        <v>0</v>
      </c>
      <c r="J146" s="27">
        <v>0</v>
      </c>
      <c r="K146" s="27">
        <v>45</v>
      </c>
    </row>
    <row r="147" spans="1:11" x14ac:dyDescent="0.2">
      <c r="A147" s="39" t="s">
        <v>249</v>
      </c>
      <c r="B147" s="27">
        <v>216.90896666666669</v>
      </c>
      <c r="C147" s="66">
        <v>907.54711653333345</v>
      </c>
      <c r="D147" s="27">
        <v>19.196666666666669</v>
      </c>
      <c r="E147" s="27">
        <v>14.96</v>
      </c>
      <c r="F147" s="27">
        <v>0</v>
      </c>
      <c r="G147" s="27">
        <v>5.86</v>
      </c>
      <c r="H147" s="27">
        <v>1.51</v>
      </c>
      <c r="I147" s="27">
        <v>4</v>
      </c>
      <c r="J147" s="27">
        <v>0</v>
      </c>
      <c r="K147" s="27">
        <v>58</v>
      </c>
    </row>
    <row r="148" spans="1:11" x14ac:dyDescent="0.2">
      <c r="A148" s="39" t="s">
        <v>250</v>
      </c>
      <c r="B148" s="27">
        <v>131.06246666666664</v>
      </c>
      <c r="C148" s="66">
        <v>548.36536053333327</v>
      </c>
      <c r="D148" s="27">
        <v>21.54</v>
      </c>
      <c r="E148" s="27">
        <v>4.333333333333333</v>
      </c>
      <c r="F148" s="27">
        <v>0</v>
      </c>
      <c r="G148" s="27">
        <v>6.496666666666667</v>
      </c>
      <c r="H148" s="27">
        <v>2.0366666666666666</v>
      </c>
      <c r="I148" s="27">
        <v>0</v>
      </c>
      <c r="J148" s="27">
        <v>0</v>
      </c>
      <c r="K148" s="27">
        <v>79</v>
      </c>
    </row>
    <row r="149" spans="1:11" x14ac:dyDescent="0.2">
      <c r="A149" s="39" t="s">
        <v>251</v>
      </c>
      <c r="B149" s="27">
        <v>248.86101810745396</v>
      </c>
      <c r="C149" s="66">
        <v>1041.2344997615874</v>
      </c>
      <c r="D149" s="27">
        <v>22.71458333333333</v>
      </c>
      <c r="E149" s="27">
        <v>16.837</v>
      </c>
      <c r="F149" s="27">
        <v>0</v>
      </c>
      <c r="G149" s="27">
        <v>15.176</v>
      </c>
      <c r="H149" s="27">
        <v>1.5266666666666666</v>
      </c>
      <c r="I149" s="27">
        <v>0</v>
      </c>
      <c r="J149" s="27">
        <v>0</v>
      </c>
      <c r="K149" s="27">
        <v>5875</v>
      </c>
    </row>
    <row r="150" spans="1:11" x14ac:dyDescent="0.2">
      <c r="A150" s="39" t="s">
        <v>252</v>
      </c>
      <c r="B150" s="27">
        <v>202.43739999999997</v>
      </c>
      <c r="C150" s="66">
        <v>846.99808159999986</v>
      </c>
      <c r="D150" s="27">
        <v>19.8</v>
      </c>
      <c r="E150" s="27">
        <v>13.07</v>
      </c>
      <c r="F150" s="27">
        <v>0</v>
      </c>
      <c r="G150" s="27">
        <v>3.16</v>
      </c>
      <c r="H150" s="27">
        <v>1.5566666666666666</v>
      </c>
      <c r="I150" s="27">
        <v>3</v>
      </c>
      <c r="J150" s="27">
        <v>0</v>
      </c>
      <c r="K150" s="27">
        <v>39</v>
      </c>
    </row>
    <row r="151" spans="1:11" x14ac:dyDescent="0.2">
      <c r="A151" s="39" t="s">
        <v>253</v>
      </c>
      <c r="B151" s="27">
        <v>205.85669999999999</v>
      </c>
      <c r="C151" s="66">
        <v>861.30443279999997</v>
      </c>
      <c r="D151" s="27">
        <v>21.15</v>
      </c>
      <c r="E151" s="27">
        <v>12.81</v>
      </c>
      <c r="F151" s="27">
        <v>0</v>
      </c>
      <c r="G151" s="27">
        <v>3.673</v>
      </c>
      <c r="H151" s="27">
        <v>1.31</v>
      </c>
      <c r="I151" s="27">
        <v>4</v>
      </c>
      <c r="J151" s="27">
        <v>0</v>
      </c>
      <c r="K151" s="27">
        <v>44</v>
      </c>
    </row>
    <row r="152" spans="1:11" x14ac:dyDescent="0.2">
      <c r="A152" s="39" t="s">
        <v>254</v>
      </c>
      <c r="B152" s="27">
        <v>156.61583333333331</v>
      </c>
      <c r="C152" s="66">
        <v>655.2806466666666</v>
      </c>
      <c r="D152" s="27">
        <v>23.996666666666666</v>
      </c>
      <c r="E152" s="27">
        <v>6.0033333333333339</v>
      </c>
      <c r="F152" s="27">
        <v>0</v>
      </c>
      <c r="G152" s="27">
        <v>4.1966666666666663</v>
      </c>
      <c r="H152" s="27">
        <v>1.68</v>
      </c>
      <c r="I152" s="27">
        <v>0</v>
      </c>
      <c r="J152" s="27">
        <v>0</v>
      </c>
      <c r="K152" s="27">
        <v>53</v>
      </c>
    </row>
    <row r="153" spans="1:11" x14ac:dyDescent="0.2">
      <c r="A153" s="39" t="s">
        <v>255</v>
      </c>
      <c r="B153" s="27">
        <v>357.72246666666666</v>
      </c>
      <c r="C153" s="66">
        <v>1496.7108005333334</v>
      </c>
      <c r="D153" s="27">
        <v>16.706666666666667</v>
      </c>
      <c r="E153" s="27">
        <v>31.75</v>
      </c>
      <c r="F153" s="27">
        <v>0</v>
      </c>
      <c r="G153" s="27">
        <v>0</v>
      </c>
      <c r="H153" s="27">
        <v>1.2033333333333334</v>
      </c>
      <c r="I153" s="27">
        <v>5</v>
      </c>
      <c r="J153" s="27">
        <v>0</v>
      </c>
      <c r="K153" s="27">
        <v>70</v>
      </c>
    </row>
    <row r="154" spans="1:11" x14ac:dyDescent="0.2">
      <c r="A154" s="39" t="s">
        <v>256</v>
      </c>
      <c r="B154" s="27">
        <v>147.96633333333335</v>
      </c>
      <c r="C154" s="66">
        <v>619.09113866666678</v>
      </c>
      <c r="D154" s="27">
        <v>21.513333333333335</v>
      </c>
      <c r="E154" s="27">
        <v>6.22</v>
      </c>
      <c r="F154" s="27">
        <v>0</v>
      </c>
      <c r="G154" s="27">
        <v>2.9533333333333331</v>
      </c>
      <c r="H154" s="27">
        <v>1.8933333333333333</v>
      </c>
      <c r="I154" s="27">
        <v>2</v>
      </c>
      <c r="J154" s="27">
        <v>0</v>
      </c>
      <c r="K154" s="27">
        <v>49</v>
      </c>
    </row>
    <row r="155" spans="1:11" x14ac:dyDescent="0.2">
      <c r="A155" s="39" t="s">
        <v>257</v>
      </c>
      <c r="B155" s="27">
        <v>169.06596666666667</v>
      </c>
      <c r="C155" s="66">
        <v>707.37200453333332</v>
      </c>
      <c r="D155" s="27">
        <v>21.23</v>
      </c>
      <c r="E155" s="27">
        <v>8.6933333333333334</v>
      </c>
      <c r="F155" s="27">
        <v>0</v>
      </c>
      <c r="G155" s="27">
        <v>2.9866666666666668</v>
      </c>
      <c r="H155" s="27">
        <v>1.8866666666666667</v>
      </c>
      <c r="I155" s="27">
        <v>3</v>
      </c>
      <c r="J155" s="27">
        <v>0</v>
      </c>
      <c r="K155" s="27">
        <v>61</v>
      </c>
    </row>
    <row r="156" spans="1:11" x14ac:dyDescent="0.2">
      <c r="A156" s="39" t="s">
        <v>258</v>
      </c>
      <c r="B156" s="27">
        <v>221.39750000000001</v>
      </c>
      <c r="C156" s="66">
        <v>926.3271400000001</v>
      </c>
      <c r="D156" s="27">
        <v>19.536666666666665</v>
      </c>
      <c r="E156" s="27">
        <v>15.296666666666667</v>
      </c>
      <c r="F156" s="27">
        <v>0</v>
      </c>
      <c r="G156" s="27">
        <v>3.5666666666666664</v>
      </c>
      <c r="H156" s="27">
        <v>1.1299999999999999</v>
      </c>
      <c r="I156" s="27">
        <v>3</v>
      </c>
      <c r="J156" s="27">
        <v>0</v>
      </c>
      <c r="K156" s="27">
        <v>47</v>
      </c>
    </row>
    <row r="157" spans="1:11" x14ac:dyDescent="0.2">
      <c r="A157" s="39" t="s">
        <v>259</v>
      </c>
      <c r="B157" s="27">
        <v>141.04586666666665</v>
      </c>
      <c r="C157" s="66">
        <v>590.13590613333326</v>
      </c>
      <c r="D157" s="27">
        <v>20.713333333333335</v>
      </c>
      <c r="E157" s="27">
        <v>5.3566666666666665</v>
      </c>
      <c r="F157" s="27">
        <v>1.106666666666668</v>
      </c>
      <c r="G157" s="27">
        <v>4.1566666666666663</v>
      </c>
      <c r="H157" s="27">
        <v>5.626666666666666</v>
      </c>
      <c r="I157" s="27">
        <v>7936.7</v>
      </c>
      <c r="J157" s="27">
        <v>0</v>
      </c>
      <c r="K157" s="27">
        <v>76</v>
      </c>
    </row>
    <row r="158" spans="1:11" x14ac:dyDescent="0.2">
      <c r="A158" s="39" t="s">
        <v>260</v>
      </c>
      <c r="B158" s="27">
        <v>142.86426666666665</v>
      </c>
      <c r="C158" s="66">
        <v>597.74409173333333</v>
      </c>
      <c r="D158" s="27">
        <v>21.6</v>
      </c>
      <c r="E158" s="27">
        <v>5.6133333333333333</v>
      </c>
      <c r="F158" s="27">
        <v>0</v>
      </c>
      <c r="G158" s="27">
        <v>2.93</v>
      </c>
      <c r="H158" s="27">
        <v>1.92</v>
      </c>
      <c r="I158" s="27">
        <v>4</v>
      </c>
      <c r="J158" s="27">
        <v>0</v>
      </c>
      <c r="K158" s="27">
        <v>49</v>
      </c>
    </row>
    <row r="159" spans="1:11" x14ac:dyDescent="0.2">
      <c r="A159" s="39" t="s">
        <v>261</v>
      </c>
      <c r="B159" s="27">
        <v>141.46009999999998</v>
      </c>
      <c r="C159" s="66">
        <v>591.86905839999997</v>
      </c>
      <c r="D159" s="27">
        <v>19.996666666666666</v>
      </c>
      <c r="E159" s="27">
        <v>6.2166666666666659</v>
      </c>
      <c r="F159" s="27">
        <v>0</v>
      </c>
      <c r="G159" s="27">
        <v>2.813333333333333</v>
      </c>
      <c r="H159" s="27">
        <v>1.58</v>
      </c>
      <c r="I159" s="27">
        <v>2</v>
      </c>
      <c r="J159" s="27">
        <v>0</v>
      </c>
      <c r="K159" s="27">
        <v>54</v>
      </c>
    </row>
    <row r="160" spans="1:11" x14ac:dyDescent="0.2">
      <c r="A160" s="39" t="s">
        <v>378</v>
      </c>
      <c r="B160" s="27">
        <v>220.72376666666662</v>
      </c>
      <c r="C160" s="66">
        <v>923.5082397333332</v>
      </c>
      <c r="D160" s="27">
        <v>17.583333333333332</v>
      </c>
      <c r="E160" s="27">
        <v>16.146666666666665</v>
      </c>
      <c r="F160" s="27">
        <v>0</v>
      </c>
      <c r="G160" s="27">
        <v>3.1066666666666669</v>
      </c>
      <c r="H160" s="27">
        <v>1.5433333333333332</v>
      </c>
      <c r="I160" s="27">
        <v>5</v>
      </c>
      <c r="J160" s="27">
        <v>0</v>
      </c>
      <c r="K160" s="27">
        <v>51</v>
      </c>
    </row>
    <row r="161" spans="1:11" x14ac:dyDescent="0.2">
      <c r="A161" s="39" t="s">
        <v>262</v>
      </c>
      <c r="B161" s="27">
        <v>134.86456666666663</v>
      </c>
      <c r="C161" s="66">
        <v>564.27334693333319</v>
      </c>
      <c r="D161" s="27">
        <v>20.543333333333333</v>
      </c>
      <c r="E161" s="27">
        <v>5.2266666666666666</v>
      </c>
      <c r="F161" s="27">
        <v>0</v>
      </c>
      <c r="G161" s="27">
        <v>2.5933333333333333</v>
      </c>
      <c r="H161" s="27">
        <v>1.3233333333333335</v>
      </c>
      <c r="I161" s="27">
        <v>2</v>
      </c>
      <c r="J161" s="27">
        <v>0</v>
      </c>
      <c r="K161" s="27">
        <v>54</v>
      </c>
    </row>
    <row r="162" spans="1:11" x14ac:dyDescent="0.2">
      <c r="A162" s="39" t="s">
        <v>263</v>
      </c>
      <c r="B162" s="27">
        <v>215.24976666666663</v>
      </c>
      <c r="C162" s="66">
        <v>900.60502373333327</v>
      </c>
      <c r="D162" s="27">
        <v>17.09</v>
      </c>
      <c r="E162" s="27">
        <v>15.773333333333333</v>
      </c>
      <c r="F162" s="27">
        <v>0</v>
      </c>
      <c r="G162" s="27">
        <v>5.043333333333333</v>
      </c>
      <c r="H162" s="27">
        <v>1.7</v>
      </c>
      <c r="I162" s="27">
        <v>0</v>
      </c>
      <c r="J162" s="27">
        <v>0</v>
      </c>
      <c r="K162" s="27">
        <v>73</v>
      </c>
    </row>
    <row r="163" spans="1:11" x14ac:dyDescent="0.2">
      <c r="A163" s="39" t="s">
        <v>264</v>
      </c>
      <c r="B163" s="27">
        <v>152.76586666666665</v>
      </c>
      <c r="C163" s="66">
        <v>639.17238613333325</v>
      </c>
      <c r="D163" s="27">
        <v>20.933333333333334</v>
      </c>
      <c r="E163" s="27">
        <v>7.0266666666666664</v>
      </c>
      <c r="F163" s="27">
        <v>0</v>
      </c>
      <c r="G163" s="27">
        <v>2.83</v>
      </c>
      <c r="H163" s="27">
        <v>1.1466666666666667</v>
      </c>
      <c r="I163" s="27">
        <v>3</v>
      </c>
      <c r="J163" s="27">
        <v>0</v>
      </c>
      <c r="K163" s="27">
        <v>37</v>
      </c>
    </row>
    <row r="164" spans="1:11" x14ac:dyDescent="0.2">
      <c r="A164" s="39" t="s">
        <v>265</v>
      </c>
      <c r="B164" s="27">
        <v>162.87123333333332</v>
      </c>
      <c r="C164" s="66">
        <v>681.45324026666663</v>
      </c>
      <c r="D164" s="27">
        <v>21.61</v>
      </c>
      <c r="E164" s="27">
        <v>7.8266666666666671</v>
      </c>
      <c r="F164" s="27">
        <v>0</v>
      </c>
      <c r="G164" s="27">
        <v>3.186666666666667</v>
      </c>
      <c r="H164" s="27">
        <v>1.9666666666666668</v>
      </c>
      <c r="I164" s="27">
        <v>4</v>
      </c>
      <c r="J164" s="27">
        <v>0</v>
      </c>
      <c r="K164" s="27">
        <v>43</v>
      </c>
    </row>
    <row r="165" spans="1:11" x14ac:dyDescent="0.2">
      <c r="A165" s="39" t="s">
        <v>266</v>
      </c>
      <c r="B165" s="27">
        <v>141.58099999999999</v>
      </c>
      <c r="C165" s="66">
        <v>592.37490400000002</v>
      </c>
      <c r="D165" s="27">
        <v>21.56</v>
      </c>
      <c r="E165" s="27">
        <v>5.49</v>
      </c>
      <c r="F165" s="27">
        <v>0</v>
      </c>
      <c r="G165" s="27">
        <v>3.64</v>
      </c>
      <c r="H165" s="27">
        <v>1.8633333333333333</v>
      </c>
      <c r="I165" s="27">
        <v>2</v>
      </c>
      <c r="J165" s="27">
        <v>0</v>
      </c>
      <c r="K165" s="27">
        <v>66</v>
      </c>
    </row>
    <row r="166" spans="1:11" x14ac:dyDescent="0.2">
      <c r="A166" s="39" t="s">
        <v>267</v>
      </c>
      <c r="B166" s="27">
        <v>158.7099</v>
      </c>
      <c r="C166" s="66">
        <v>664.04222160000006</v>
      </c>
      <c r="D166" s="27">
        <v>21.41</v>
      </c>
      <c r="E166" s="27">
        <v>7.46</v>
      </c>
      <c r="F166" s="27">
        <v>0</v>
      </c>
      <c r="G166" s="27">
        <v>4.3600000000000003</v>
      </c>
      <c r="H166" s="27">
        <v>1.76</v>
      </c>
      <c r="I166" s="27">
        <v>0</v>
      </c>
      <c r="J166" s="27">
        <v>0</v>
      </c>
      <c r="K166" s="27">
        <v>65</v>
      </c>
    </row>
    <row r="167" spans="1:11" x14ac:dyDescent="0.2">
      <c r="A167" s="39" t="s">
        <v>268</v>
      </c>
      <c r="B167" s="27">
        <v>140.94149999999999</v>
      </c>
      <c r="C167" s="66">
        <v>589.69923599999993</v>
      </c>
      <c r="D167" s="27">
        <v>21.03</v>
      </c>
      <c r="E167" s="27">
        <v>5.67</v>
      </c>
      <c r="F167" s="27">
        <v>0</v>
      </c>
      <c r="G167" s="27">
        <v>3.62</v>
      </c>
      <c r="H167" s="27">
        <v>1.9266666666666665</v>
      </c>
      <c r="I167" s="27">
        <v>3</v>
      </c>
      <c r="J167" s="27">
        <v>0</v>
      </c>
      <c r="K167" s="27">
        <v>66</v>
      </c>
    </row>
    <row r="168" spans="1:11" x14ac:dyDescent="0.2">
      <c r="A168" s="39" t="s">
        <v>269</v>
      </c>
      <c r="B168" s="27">
        <v>133.46889999999996</v>
      </c>
      <c r="C168" s="66">
        <v>558.43387759999985</v>
      </c>
      <c r="D168" s="27">
        <v>21.723333333333329</v>
      </c>
      <c r="E168" s="27">
        <v>4.5133333333333328</v>
      </c>
      <c r="F168" s="27">
        <v>0</v>
      </c>
      <c r="G168" s="27">
        <v>3.2966666666666669</v>
      </c>
      <c r="H168" s="27">
        <v>1.78</v>
      </c>
      <c r="I168" s="27">
        <v>2</v>
      </c>
      <c r="J168" s="27">
        <v>0</v>
      </c>
      <c r="K168" s="27">
        <v>49</v>
      </c>
    </row>
    <row r="169" spans="1:11" x14ac:dyDescent="0.2">
      <c r="A169" s="39" t="s">
        <v>270</v>
      </c>
      <c r="B169" s="27">
        <v>259.2756333333333</v>
      </c>
      <c r="C169" s="66">
        <v>1084.8092498666665</v>
      </c>
      <c r="D169" s="27">
        <v>17.556666666666668</v>
      </c>
      <c r="E169" s="27">
        <v>20.433333333333334</v>
      </c>
      <c r="F169" s="27">
        <v>0</v>
      </c>
      <c r="G169" s="27">
        <v>3.9433333333333334</v>
      </c>
      <c r="H169" s="27">
        <v>1.31</v>
      </c>
      <c r="I169" s="27">
        <v>4</v>
      </c>
      <c r="J169" s="27">
        <v>0</v>
      </c>
      <c r="K169" s="27">
        <v>64</v>
      </c>
    </row>
    <row r="170" spans="1:11" x14ac:dyDescent="0.2">
      <c r="A170" s="39" t="s">
        <v>271</v>
      </c>
      <c r="B170" s="27">
        <v>212.87943333333331</v>
      </c>
      <c r="C170" s="66">
        <v>890.68754906666663</v>
      </c>
      <c r="D170" s="27">
        <v>18.823333333333334</v>
      </c>
      <c r="E170" s="27">
        <v>14.69</v>
      </c>
      <c r="F170" s="27">
        <v>0</v>
      </c>
      <c r="G170" s="27">
        <v>2.4166666666666665</v>
      </c>
      <c r="H170" s="27">
        <v>1.7066666666666668</v>
      </c>
      <c r="I170" s="27">
        <v>3</v>
      </c>
      <c r="J170" s="27">
        <v>0</v>
      </c>
      <c r="K170" s="27">
        <v>38</v>
      </c>
    </row>
    <row r="171" spans="1:11" x14ac:dyDescent="0.2">
      <c r="A171" s="39" t="s">
        <v>272</v>
      </c>
      <c r="B171" s="27">
        <v>133.52236666666667</v>
      </c>
      <c r="C171" s="66">
        <v>558.65758213333334</v>
      </c>
      <c r="D171" s="27">
        <v>21.25</v>
      </c>
      <c r="E171" s="27">
        <v>4.7433333333333332</v>
      </c>
      <c r="F171" s="27">
        <v>0</v>
      </c>
      <c r="G171" s="27">
        <v>3.3933333333333331</v>
      </c>
      <c r="H171" s="27">
        <v>2.1266666666666665</v>
      </c>
      <c r="I171" s="27">
        <v>0</v>
      </c>
      <c r="J171" s="27">
        <v>0</v>
      </c>
      <c r="K171" s="27">
        <v>61</v>
      </c>
    </row>
    <row r="172" spans="1:11" x14ac:dyDescent="0.2">
      <c r="A172" s="39" t="s">
        <v>273</v>
      </c>
      <c r="B172" s="27">
        <v>312.74842790365221</v>
      </c>
      <c r="C172" s="66">
        <v>1308.5394223488809</v>
      </c>
      <c r="D172" s="27">
        <v>19.658333333333331</v>
      </c>
      <c r="E172" s="27">
        <v>25.366666666666671</v>
      </c>
      <c r="F172" s="27">
        <v>0</v>
      </c>
      <c r="G172" s="27">
        <v>14.11</v>
      </c>
      <c r="H172" s="27">
        <v>1.3296666666666668</v>
      </c>
      <c r="I172" s="27">
        <v>0</v>
      </c>
      <c r="J172" s="27">
        <v>0</v>
      </c>
      <c r="K172" s="27">
        <v>4440</v>
      </c>
    </row>
    <row r="173" spans="1:11" s="16" customFormat="1" x14ac:dyDescent="0.2">
      <c r="A173" s="40" t="s">
        <v>588</v>
      </c>
      <c r="B173" s="66">
        <v>237</v>
      </c>
      <c r="C173" s="66">
        <v>991.60800000000006</v>
      </c>
      <c r="D173" s="66">
        <v>23.9</v>
      </c>
      <c r="E173" s="66">
        <v>15.7</v>
      </c>
      <c r="F173" s="66">
        <v>0.02</v>
      </c>
      <c r="G173" s="66">
        <v>16.8</v>
      </c>
      <c r="H173" s="66">
        <v>1.66</v>
      </c>
      <c r="I173" s="66">
        <v>16.2</v>
      </c>
      <c r="J173" s="66">
        <v>1.83</v>
      </c>
      <c r="K173" s="66">
        <v>56.1</v>
      </c>
    </row>
    <row r="174" spans="1:11" x14ac:dyDescent="0.2">
      <c r="A174" s="30" t="s">
        <v>589</v>
      </c>
      <c r="B174" s="66">
        <v>189</v>
      </c>
      <c r="C174" s="66">
        <v>790.77600000000007</v>
      </c>
      <c r="D174" s="66">
        <v>29.6</v>
      </c>
      <c r="E174" s="66">
        <v>7.71</v>
      </c>
      <c r="F174" s="66">
        <v>0.22</v>
      </c>
      <c r="G174" s="66">
        <v>66.2</v>
      </c>
      <c r="H174" s="66">
        <v>2.12</v>
      </c>
      <c r="I174" s="66">
        <v>6.06</v>
      </c>
      <c r="J174" s="66">
        <v>0.91</v>
      </c>
      <c r="K174" s="66">
        <v>53.3</v>
      </c>
    </row>
    <row r="175" spans="1:11" x14ac:dyDescent="0.2">
      <c r="A175" s="39" t="s">
        <v>99</v>
      </c>
      <c r="B175" s="27">
        <v>34.031629717349972</v>
      </c>
      <c r="C175" s="66">
        <v>142.38833873739227</v>
      </c>
      <c r="D175" s="27">
        <v>3.2</v>
      </c>
      <c r="E175" s="27">
        <v>0.58499999999999996</v>
      </c>
      <c r="F175" s="27">
        <v>5.9739999999999931</v>
      </c>
      <c r="G175" s="27">
        <v>455.30366666666669</v>
      </c>
      <c r="H175" s="27">
        <v>4.4623333333333335</v>
      </c>
      <c r="I175" s="27">
        <v>1939</v>
      </c>
      <c r="J175" s="27">
        <v>5.3566666666666665</v>
      </c>
      <c r="K175" s="27">
        <v>13.664999999999999</v>
      </c>
    </row>
    <row r="176" spans="1:11" x14ac:dyDescent="0.2">
      <c r="A176" s="39" t="s">
        <v>386</v>
      </c>
      <c r="B176" s="27">
        <v>570.167626501619</v>
      </c>
      <c r="C176" s="66">
        <v>2385.5813492827738</v>
      </c>
      <c r="D176" s="27">
        <v>18.509367332776389</v>
      </c>
      <c r="E176" s="27">
        <v>46.279666666666664</v>
      </c>
      <c r="F176" s="27">
        <v>29.13496600055695</v>
      </c>
      <c r="G176" s="27">
        <v>32.587666666666671</v>
      </c>
      <c r="H176" s="27">
        <v>5.2210000000000001</v>
      </c>
      <c r="I176" s="27">
        <v>0</v>
      </c>
      <c r="J176" s="27">
        <v>0</v>
      </c>
      <c r="K176" s="27">
        <v>125</v>
      </c>
    </row>
    <row r="177" spans="1:11" x14ac:dyDescent="0.2">
      <c r="A177" s="39" t="s">
        <v>351</v>
      </c>
      <c r="B177" s="27">
        <v>642.96307168106932</v>
      </c>
      <c r="C177" s="66">
        <v>2690.1574919135942</v>
      </c>
      <c r="D177" s="27">
        <v>14.536340101559956</v>
      </c>
      <c r="E177" s="27">
        <v>63.459000000000003</v>
      </c>
      <c r="F177" s="27">
        <v>15.078659898440039</v>
      </c>
      <c r="G177" s="27">
        <v>146.33666666666667</v>
      </c>
      <c r="H177" s="27">
        <v>2.31</v>
      </c>
      <c r="I177" s="27">
        <v>0</v>
      </c>
      <c r="J177" s="27">
        <v>0</v>
      </c>
      <c r="K177" s="27">
        <v>1</v>
      </c>
    </row>
    <row r="178" spans="1:11" x14ac:dyDescent="0.2">
      <c r="A178" s="39" t="s">
        <v>100</v>
      </c>
      <c r="B178" s="27">
        <v>23.888412257373297</v>
      </c>
      <c r="C178" s="66">
        <v>99.949116884849872</v>
      </c>
      <c r="D178" s="27">
        <v>1.8687499999999999</v>
      </c>
      <c r="E178" s="27">
        <v>0.28233333333333333</v>
      </c>
      <c r="F178" s="27">
        <v>4.7522499999999903</v>
      </c>
      <c r="G178" s="27">
        <v>56.795333333333332</v>
      </c>
      <c r="H178" s="27">
        <v>3.0766666666666667</v>
      </c>
      <c r="I178" s="27">
        <v>0</v>
      </c>
      <c r="J178" s="27">
        <v>7.333333333333333</v>
      </c>
      <c r="K178" s="27">
        <v>9.3936666666666664</v>
      </c>
    </row>
    <row r="179" spans="1:11" x14ac:dyDescent="0.2">
      <c r="A179" s="237" t="s">
        <v>551</v>
      </c>
      <c r="B179" s="66">
        <v>129</v>
      </c>
      <c r="C179" s="66">
        <v>539.73599999999999</v>
      </c>
      <c r="D179" s="66">
        <v>1.74</v>
      </c>
      <c r="E179" s="66">
        <v>0.31</v>
      </c>
      <c r="F179" s="66">
        <v>29.9</v>
      </c>
      <c r="G179" s="66">
        <v>18</v>
      </c>
      <c r="H179" s="66">
        <v>0.51</v>
      </c>
      <c r="I179" s="66">
        <v>101.6</v>
      </c>
      <c r="J179" s="66">
        <v>15.1</v>
      </c>
      <c r="K179" s="66">
        <v>1114</v>
      </c>
    </row>
    <row r="180" spans="1:11" x14ac:dyDescent="0.2">
      <c r="A180" s="39" t="s">
        <v>101</v>
      </c>
      <c r="B180" s="27">
        <v>39.420046376811584</v>
      </c>
      <c r="C180" s="66">
        <v>164.93347404057968</v>
      </c>
      <c r="D180" s="27">
        <v>1.7101449275362322</v>
      </c>
      <c r="E180" s="27">
        <v>0.08</v>
      </c>
      <c r="F180" s="27">
        <v>8.8531884057970984</v>
      </c>
      <c r="G180" s="27">
        <v>14</v>
      </c>
      <c r="H180" s="27">
        <v>0.20333333333333337</v>
      </c>
      <c r="I180" s="27">
        <v>0</v>
      </c>
      <c r="J180" s="27">
        <v>4.666666666666667</v>
      </c>
      <c r="K180" s="27">
        <v>0.59666666666666668</v>
      </c>
    </row>
    <row r="181" spans="1:11" x14ac:dyDescent="0.2">
      <c r="A181" s="39" t="s">
        <v>102</v>
      </c>
      <c r="B181" s="27">
        <v>19.515885507246438</v>
      </c>
      <c r="C181" s="66">
        <v>81.654464962319096</v>
      </c>
      <c r="D181" s="27">
        <v>1.8659420289855071</v>
      </c>
      <c r="E181" s="27">
        <v>0.35</v>
      </c>
      <c r="F181" s="27">
        <v>3.3707246376811648</v>
      </c>
      <c r="G181" s="27">
        <v>79.853333333333339</v>
      </c>
      <c r="H181" s="27">
        <v>0.64666666666666661</v>
      </c>
      <c r="I181" s="27">
        <v>279</v>
      </c>
      <c r="J181" s="27">
        <v>31.78</v>
      </c>
      <c r="K181" s="27">
        <v>1.6033333333333335</v>
      </c>
    </row>
    <row r="182" spans="1:11" s="16" customFormat="1" x14ac:dyDescent="0.2">
      <c r="A182" s="39" t="s">
        <v>103</v>
      </c>
      <c r="B182" s="27">
        <v>30</v>
      </c>
      <c r="C182" s="66">
        <v>128</v>
      </c>
      <c r="D182" s="27">
        <v>1.1200000000000001</v>
      </c>
      <c r="E182" s="27">
        <v>0.21</v>
      </c>
      <c r="F182" s="27">
        <v>4.5599999999999996</v>
      </c>
      <c r="G182" s="27">
        <v>21.4</v>
      </c>
      <c r="H182" s="27">
        <v>0.47</v>
      </c>
      <c r="I182" s="27">
        <v>740</v>
      </c>
      <c r="J182" s="27">
        <v>5.1166666666666671</v>
      </c>
      <c r="K182" s="27">
        <v>11.1</v>
      </c>
    </row>
    <row r="183" spans="1:11" s="16" customFormat="1" x14ac:dyDescent="0.2">
      <c r="A183" s="39" t="s">
        <v>50</v>
      </c>
      <c r="B183" s="27">
        <v>369.59975000000003</v>
      </c>
      <c r="C183" s="66">
        <v>1546.4053540000002</v>
      </c>
      <c r="D183" s="27">
        <v>7.291666666666667</v>
      </c>
      <c r="E183" s="27">
        <v>1.6033333333333335</v>
      </c>
      <c r="F183" s="27">
        <v>80.834999999999994</v>
      </c>
      <c r="G183" s="27">
        <v>1.8136666666666665</v>
      </c>
      <c r="H183" s="27">
        <v>0.52433333333333332</v>
      </c>
      <c r="I183" s="27">
        <v>0</v>
      </c>
      <c r="J183" s="27">
        <v>0</v>
      </c>
      <c r="K183" s="27">
        <v>271.73766666666666</v>
      </c>
    </row>
    <row r="184" spans="1:11" s="16" customFormat="1" x14ac:dyDescent="0.2">
      <c r="A184" s="39" t="s">
        <v>51</v>
      </c>
      <c r="B184" s="27">
        <v>363.33831666666663</v>
      </c>
      <c r="C184" s="66">
        <v>1520.2075169333332</v>
      </c>
      <c r="D184" s="27">
        <v>6.875</v>
      </c>
      <c r="E184" s="27">
        <v>1.1833333333333333</v>
      </c>
      <c r="F184" s="27">
        <v>80.448333333333338</v>
      </c>
      <c r="G184" s="27">
        <v>1.9746666666666666</v>
      </c>
      <c r="H184" s="27">
        <v>1.6933333333333334</v>
      </c>
      <c r="I184" s="27">
        <v>0</v>
      </c>
      <c r="J184" s="27">
        <v>0</v>
      </c>
      <c r="K184" s="27">
        <v>30.970333333333333</v>
      </c>
    </row>
    <row r="185" spans="1:11" x14ac:dyDescent="0.2">
      <c r="A185" s="240" t="s">
        <v>400</v>
      </c>
      <c r="B185" s="27">
        <v>394.42752173913044</v>
      </c>
      <c r="C185" s="66">
        <v>1650.2847509565217</v>
      </c>
      <c r="D185" s="27">
        <v>6.4311594202898554</v>
      </c>
      <c r="E185" s="27">
        <v>1.0933333333333335</v>
      </c>
      <c r="F185" s="27">
        <v>87.265507246376814</v>
      </c>
      <c r="G185" s="27">
        <v>218.80666666666664</v>
      </c>
      <c r="H185" s="27">
        <v>3.03</v>
      </c>
      <c r="I185" s="27">
        <v>21.416666666666668</v>
      </c>
      <c r="J185" s="27">
        <v>109.36666666666666</v>
      </c>
      <c r="K185" s="27">
        <v>399.40333333333336</v>
      </c>
    </row>
    <row r="186" spans="1:11" x14ac:dyDescent="0.2">
      <c r="A186" s="237" t="s">
        <v>591</v>
      </c>
      <c r="B186" s="66">
        <v>371</v>
      </c>
      <c r="C186" s="66">
        <v>1552.2640000000001</v>
      </c>
      <c r="D186" s="66">
        <v>5.19</v>
      </c>
      <c r="E186" s="66">
        <v>1.31</v>
      </c>
      <c r="F186" s="66">
        <v>86.1</v>
      </c>
      <c r="G186" s="66">
        <v>413</v>
      </c>
      <c r="H186" s="66">
        <v>15.5</v>
      </c>
      <c r="I186" s="66">
        <v>0.3</v>
      </c>
      <c r="J186" s="66">
        <v>54.8</v>
      </c>
      <c r="K186" s="66">
        <v>543</v>
      </c>
    </row>
    <row r="187" spans="1:11" x14ac:dyDescent="0.2">
      <c r="A187" s="240" t="s">
        <v>52</v>
      </c>
      <c r="B187" s="27">
        <v>381.13333333333333</v>
      </c>
      <c r="C187" s="66">
        <v>1594.6618666666668</v>
      </c>
      <c r="D187" s="27">
        <v>8.8958333333333321</v>
      </c>
      <c r="E187" s="27">
        <v>2.12</v>
      </c>
      <c r="F187" s="27">
        <v>81.617500000000007</v>
      </c>
      <c r="G187" s="27">
        <v>584.25133333333338</v>
      </c>
      <c r="H187" s="27">
        <v>12.641333333333334</v>
      </c>
      <c r="I187" s="27">
        <v>0</v>
      </c>
      <c r="J187" s="27">
        <v>13.106666666666667</v>
      </c>
      <c r="K187" s="27">
        <v>1163.2569999999998</v>
      </c>
    </row>
    <row r="188" spans="1:11" s="16" customFormat="1" x14ac:dyDescent="0.2">
      <c r="A188" s="39" t="s">
        <v>53</v>
      </c>
      <c r="B188" s="27">
        <v>365.354163768116</v>
      </c>
      <c r="C188" s="66">
        <v>1528.6418212057974</v>
      </c>
      <c r="D188" s="27">
        <v>7.1557971014492754</v>
      </c>
      <c r="E188" s="27">
        <v>0.95666666666666667</v>
      </c>
      <c r="F188" s="27">
        <v>83.824202898550723</v>
      </c>
      <c r="G188" s="27">
        <v>142.92333333333332</v>
      </c>
      <c r="H188" s="27">
        <v>3.05</v>
      </c>
      <c r="I188" s="27">
        <v>36</v>
      </c>
      <c r="J188" s="27">
        <v>17.293333333333333</v>
      </c>
      <c r="K188" s="27">
        <v>654.54333333333341</v>
      </c>
    </row>
    <row r="189" spans="1:11" x14ac:dyDescent="0.2">
      <c r="A189" s="240" t="s">
        <v>54</v>
      </c>
      <c r="B189" s="27">
        <v>376.55525362318843</v>
      </c>
      <c r="C189" s="66">
        <v>1575.5071811594205</v>
      </c>
      <c r="D189" s="27">
        <v>4.7427536231884071</v>
      </c>
      <c r="E189" s="27">
        <v>0.66666666666666663</v>
      </c>
      <c r="F189" s="27">
        <v>88.840579710144922</v>
      </c>
      <c r="G189" s="27">
        <v>56.423333333333339</v>
      </c>
      <c r="H189" s="27">
        <v>3.9033333333333338</v>
      </c>
      <c r="I189" s="27">
        <v>31</v>
      </c>
      <c r="J189" s="27">
        <v>14.55</v>
      </c>
      <c r="K189" s="27">
        <v>405.31333333333333</v>
      </c>
    </row>
    <row r="190" spans="1:11" x14ac:dyDescent="0.2">
      <c r="A190" s="30" t="s">
        <v>500</v>
      </c>
      <c r="B190" s="66">
        <v>1</v>
      </c>
      <c r="C190" s="66">
        <v>4.1840000000000002</v>
      </c>
      <c r="D190" s="66">
        <v>0</v>
      </c>
      <c r="E190" s="66">
        <v>0</v>
      </c>
      <c r="F190" s="66">
        <v>0.3</v>
      </c>
      <c r="G190" s="66">
        <v>0</v>
      </c>
      <c r="H190" s="66">
        <v>0.02</v>
      </c>
      <c r="I190" s="66">
        <v>0</v>
      </c>
      <c r="J190" s="66">
        <v>0</v>
      </c>
      <c r="K190" s="66">
        <v>3</v>
      </c>
    </row>
    <row r="191" spans="1:11" x14ac:dyDescent="0.2">
      <c r="A191" s="30" t="s">
        <v>501</v>
      </c>
      <c r="B191" s="66">
        <v>2.8</v>
      </c>
      <c r="C191" s="66">
        <v>11.715199999999999</v>
      </c>
      <c r="D191" s="66">
        <v>0.25</v>
      </c>
      <c r="E191" s="66">
        <v>0</v>
      </c>
      <c r="F191" s="66">
        <v>2.31</v>
      </c>
      <c r="G191" s="66">
        <v>4.7</v>
      </c>
      <c r="H191" s="66">
        <v>0.15</v>
      </c>
      <c r="I191" s="66">
        <v>0</v>
      </c>
      <c r="J191" s="66">
        <v>0.16</v>
      </c>
      <c r="K191" s="66">
        <v>0.27</v>
      </c>
    </row>
    <row r="192" spans="1:11" x14ac:dyDescent="0.2">
      <c r="A192" s="30" t="s">
        <v>483</v>
      </c>
      <c r="B192" s="66">
        <v>242</v>
      </c>
      <c r="C192" s="66">
        <v>1012.528</v>
      </c>
      <c r="D192" s="66">
        <v>24.22</v>
      </c>
      <c r="E192" s="66">
        <v>15.42</v>
      </c>
      <c r="F192" s="66">
        <v>0</v>
      </c>
      <c r="G192" s="66">
        <v>8</v>
      </c>
      <c r="H192" s="66">
        <v>2.81</v>
      </c>
      <c r="I192" s="66">
        <v>0</v>
      </c>
      <c r="J192" s="66">
        <v>0</v>
      </c>
      <c r="K192" s="66">
        <v>67</v>
      </c>
    </row>
    <row r="193" spans="1:11" s="16" customFormat="1" x14ac:dyDescent="0.2">
      <c r="A193" s="65" t="s">
        <v>518</v>
      </c>
      <c r="B193" s="66">
        <v>276.39</v>
      </c>
      <c r="C193" s="66">
        <v>1156.4157600000001</v>
      </c>
      <c r="D193" s="66">
        <v>2.93</v>
      </c>
      <c r="E193" s="66">
        <v>24.57</v>
      </c>
      <c r="F193" s="66">
        <v>12.36</v>
      </c>
      <c r="G193" s="66">
        <v>55.66</v>
      </c>
      <c r="H193" s="66">
        <v>0.03</v>
      </c>
      <c r="I193" s="66">
        <v>217.56</v>
      </c>
      <c r="J193" s="66">
        <v>0.48</v>
      </c>
      <c r="K193" s="66">
        <v>45.52</v>
      </c>
    </row>
    <row r="194" spans="1:11" x14ac:dyDescent="0.2">
      <c r="A194" s="30" t="s">
        <v>604</v>
      </c>
      <c r="B194" s="66">
        <v>34</v>
      </c>
      <c r="C194" s="66">
        <v>142.256</v>
      </c>
      <c r="D194" s="66">
        <v>2.79</v>
      </c>
      <c r="E194" s="66">
        <v>0.43</v>
      </c>
      <c r="F194" s="66">
        <v>5.85</v>
      </c>
      <c r="G194" s="66">
        <v>166</v>
      </c>
      <c r="H194" s="66">
        <v>2.4300000000000002</v>
      </c>
      <c r="I194" s="66">
        <v>0</v>
      </c>
      <c r="J194" s="66">
        <v>50.1</v>
      </c>
      <c r="K194" s="66">
        <v>2.33</v>
      </c>
    </row>
    <row r="195" spans="1:11" x14ac:dyDescent="0.2">
      <c r="A195" s="39" t="s">
        <v>104</v>
      </c>
      <c r="B195" s="27">
        <v>13.837120289855097</v>
      </c>
      <c r="C195" s="66">
        <v>57.894511292753727</v>
      </c>
      <c r="D195" s="27">
        <v>1.1376811594202898</v>
      </c>
      <c r="E195" s="27">
        <v>0.14333333333333334</v>
      </c>
      <c r="F195" s="27">
        <v>2.8533333333333437</v>
      </c>
      <c r="G195" s="27">
        <v>44.826666666666675</v>
      </c>
      <c r="H195" s="27">
        <v>0.45333333333333337</v>
      </c>
      <c r="I195" s="27">
        <v>0</v>
      </c>
      <c r="J195" s="27">
        <v>6.543333333333333</v>
      </c>
      <c r="K195" s="27">
        <v>13.522333333333334</v>
      </c>
    </row>
    <row r="196" spans="1:11" x14ac:dyDescent="0.2">
      <c r="A196" s="237" t="s">
        <v>440</v>
      </c>
      <c r="B196" s="66">
        <v>558.86</v>
      </c>
      <c r="C196" s="66">
        <v>2338.2702400000003</v>
      </c>
      <c r="D196" s="66">
        <v>5.08</v>
      </c>
      <c r="E196" s="66">
        <v>35.25</v>
      </c>
      <c r="F196" s="66">
        <v>55.41</v>
      </c>
      <c r="G196" s="66">
        <v>2.4700000000000002</v>
      </c>
      <c r="H196" s="66">
        <v>3.05</v>
      </c>
      <c r="I196" s="66">
        <v>7.5</v>
      </c>
      <c r="J196" s="66">
        <v>0</v>
      </c>
      <c r="K196" s="66">
        <v>601.77</v>
      </c>
    </row>
    <row r="197" spans="1:11" x14ac:dyDescent="0.2">
      <c r="A197" s="65" t="s">
        <v>470</v>
      </c>
      <c r="B197" s="66">
        <v>364.24</v>
      </c>
      <c r="C197" s="66">
        <v>1523.9801600000001</v>
      </c>
      <c r="D197" s="66">
        <v>2.83</v>
      </c>
      <c r="E197" s="66">
        <v>3.55</v>
      </c>
      <c r="F197" s="66">
        <v>85.53</v>
      </c>
      <c r="G197" s="66">
        <v>149.79</v>
      </c>
      <c r="H197" s="66">
        <v>0.78</v>
      </c>
      <c r="I197" s="66">
        <v>1.08</v>
      </c>
      <c r="J197" s="66">
        <v>0.14000000000000001</v>
      </c>
      <c r="K197" s="66">
        <v>350.14</v>
      </c>
    </row>
    <row r="198" spans="1:11" x14ac:dyDescent="0.2">
      <c r="A198" s="240" t="s">
        <v>317</v>
      </c>
      <c r="B198" s="27">
        <v>539.5866666666667</v>
      </c>
      <c r="C198" s="66">
        <v>2257.6306133333337</v>
      </c>
      <c r="D198" s="27">
        <v>7.22</v>
      </c>
      <c r="E198" s="27">
        <v>30.266666666666669</v>
      </c>
      <c r="F198" s="27">
        <v>59.576666666666675</v>
      </c>
      <c r="G198" s="27">
        <v>191.19</v>
      </c>
      <c r="H198" s="27">
        <v>1.5766666666666669</v>
      </c>
      <c r="I198" s="27">
        <v>0</v>
      </c>
      <c r="J198" s="27">
        <v>0</v>
      </c>
      <c r="K198" s="27">
        <v>77</v>
      </c>
    </row>
    <row r="199" spans="1:11" x14ac:dyDescent="0.2">
      <c r="A199" s="240" t="s">
        <v>318</v>
      </c>
      <c r="B199" s="27">
        <v>558.87633333333338</v>
      </c>
      <c r="C199" s="66">
        <v>2338.3385786666668</v>
      </c>
      <c r="D199" s="27">
        <v>7.4124999999999996</v>
      </c>
      <c r="E199" s="27">
        <v>34.191000000000003</v>
      </c>
      <c r="F199" s="27">
        <v>55.376833333333337</v>
      </c>
      <c r="G199" s="27">
        <v>171.23266666666666</v>
      </c>
      <c r="H199" s="27">
        <v>1.4710000000000001</v>
      </c>
      <c r="I199" s="27">
        <v>36.153333333333329</v>
      </c>
      <c r="J199" s="27">
        <v>1.42</v>
      </c>
      <c r="K199" s="27">
        <v>64</v>
      </c>
    </row>
    <row r="200" spans="1:11" x14ac:dyDescent="0.2">
      <c r="A200" s="240" t="s">
        <v>319</v>
      </c>
      <c r="B200" s="27">
        <v>556.82433333333336</v>
      </c>
      <c r="C200" s="66">
        <v>2329.7530106666668</v>
      </c>
      <c r="D200" s="27">
        <v>6.8979166666666663</v>
      </c>
      <c r="E200" s="27">
        <v>33.771000000000001</v>
      </c>
      <c r="F200" s="27">
        <v>56.323416666666667</v>
      </c>
      <c r="G200" s="27">
        <v>187.88566666666665</v>
      </c>
      <c r="H200" s="27">
        <v>3.3106666666666662</v>
      </c>
      <c r="I200" s="27">
        <v>7.0366666666666662</v>
      </c>
      <c r="J200" s="27">
        <v>2.0466666666666669</v>
      </c>
      <c r="K200" s="27">
        <v>85</v>
      </c>
    </row>
    <row r="201" spans="1:11" x14ac:dyDescent="0.2">
      <c r="A201" s="240" t="s">
        <v>320</v>
      </c>
      <c r="B201" s="27">
        <v>474.91776997327383</v>
      </c>
      <c r="C201" s="66">
        <v>1987.0559495681778</v>
      </c>
      <c r="D201" s="27">
        <v>4.8624434321721388</v>
      </c>
      <c r="E201" s="27">
        <v>29.856666666666666</v>
      </c>
      <c r="F201" s="27">
        <v>62.422889901161192</v>
      </c>
      <c r="G201" s="27">
        <v>44.665333333333329</v>
      </c>
      <c r="H201" s="27">
        <v>3.6106666666666669</v>
      </c>
      <c r="I201" s="27">
        <v>0</v>
      </c>
      <c r="J201" s="27">
        <v>2.0966666666666671</v>
      </c>
      <c r="K201" s="27">
        <v>9</v>
      </c>
    </row>
    <row r="202" spans="1:11" x14ac:dyDescent="0.2">
      <c r="A202" s="39" t="s">
        <v>105</v>
      </c>
      <c r="B202" s="27">
        <v>16.97891884057972</v>
      </c>
      <c r="C202" s="66">
        <v>71.039796428985554</v>
      </c>
      <c r="D202" s="27">
        <v>0.69927536231884069</v>
      </c>
      <c r="E202" s="27">
        <v>0.06</v>
      </c>
      <c r="F202" s="27">
        <v>4.1373913043478341</v>
      </c>
      <c r="G202" s="27">
        <v>11.506666666666668</v>
      </c>
      <c r="H202" s="27">
        <v>0.17</v>
      </c>
      <c r="I202" s="27">
        <v>0</v>
      </c>
      <c r="J202" s="27">
        <v>10.613333333333333</v>
      </c>
      <c r="K202" s="27">
        <v>0</v>
      </c>
    </row>
    <row r="203" spans="1:11" x14ac:dyDescent="0.2">
      <c r="A203" s="39" t="s">
        <v>164</v>
      </c>
      <c r="B203" s="27">
        <v>75.594110000000001</v>
      </c>
      <c r="C203" s="66">
        <v>316.28575624000001</v>
      </c>
      <c r="D203" s="27">
        <v>1.3979166666666667</v>
      </c>
      <c r="E203" s="27">
        <v>0.35966666666666663</v>
      </c>
      <c r="F203" s="27">
        <v>18.857416666666666</v>
      </c>
      <c r="G203" s="27">
        <v>27.414000000000001</v>
      </c>
      <c r="H203" s="27">
        <v>0.35733333333333334</v>
      </c>
      <c r="I203" s="27">
        <v>0.01</v>
      </c>
      <c r="J203" s="27">
        <v>27.026666666666667</v>
      </c>
      <c r="K203" s="27">
        <v>1.6823333333333335</v>
      </c>
    </row>
    <row r="204" spans="1:11" x14ac:dyDescent="0.2">
      <c r="A204" s="67" t="s">
        <v>321</v>
      </c>
      <c r="B204" s="27">
        <v>448.84545242331023</v>
      </c>
      <c r="C204" s="66">
        <v>1877.9693729391302</v>
      </c>
      <c r="D204" s="27">
        <v>1.1218333737055461</v>
      </c>
      <c r="E204" s="27">
        <v>13.586999999999998</v>
      </c>
      <c r="F204" s="27">
        <v>81.383166626294454</v>
      </c>
      <c r="G204" s="27">
        <v>7.0573333333333332</v>
      </c>
      <c r="H204" s="27">
        <v>1.2430000000000001</v>
      </c>
      <c r="I204" s="27">
        <v>0</v>
      </c>
      <c r="J204" s="27">
        <v>0</v>
      </c>
      <c r="K204" s="27">
        <v>29</v>
      </c>
    </row>
    <row r="205" spans="1:11" x14ac:dyDescent="0.2">
      <c r="A205" s="30" t="s">
        <v>613</v>
      </c>
      <c r="B205" s="66">
        <v>354</v>
      </c>
      <c r="C205" s="66">
        <v>1481.136</v>
      </c>
      <c r="D205" s="66">
        <v>3.34</v>
      </c>
      <c r="E205" s="66">
        <v>33.5</v>
      </c>
      <c r="F205" s="66">
        <v>15.2</v>
      </c>
      <c r="G205" s="66">
        <v>14</v>
      </c>
      <c r="H205" s="66">
        <v>2.44</v>
      </c>
      <c r="I205" s="66">
        <v>0</v>
      </c>
      <c r="J205" s="66">
        <v>3.31</v>
      </c>
      <c r="K205" s="66">
        <v>20</v>
      </c>
    </row>
    <row r="206" spans="1:11" x14ac:dyDescent="0.2">
      <c r="A206" s="30" t="s">
        <v>614</v>
      </c>
      <c r="B206" s="66">
        <v>660</v>
      </c>
      <c r="C206" s="66">
        <v>2761.44</v>
      </c>
      <c r="D206" s="66">
        <v>6.89</v>
      </c>
      <c r="E206" s="66">
        <v>64.5</v>
      </c>
      <c r="F206" s="66">
        <v>24.4</v>
      </c>
      <c r="G206" s="66">
        <v>26</v>
      </c>
      <c r="H206" s="66">
        <v>3.33</v>
      </c>
      <c r="I206" s="66">
        <v>0</v>
      </c>
      <c r="J206" s="66">
        <v>1.51</v>
      </c>
      <c r="K206" s="66">
        <v>37</v>
      </c>
    </row>
    <row r="207" spans="1:11" x14ac:dyDescent="0.2">
      <c r="A207" s="39" t="s">
        <v>387</v>
      </c>
      <c r="B207" s="27">
        <v>406.48735310780989</v>
      </c>
      <c r="C207" s="66">
        <v>1700.7430854030767</v>
      </c>
      <c r="D207" s="27">
        <v>3.69183412310697</v>
      </c>
      <c r="E207" s="27">
        <v>41.976333333333336</v>
      </c>
      <c r="F207" s="27">
        <v>10.401665876893027</v>
      </c>
      <c r="G207" s="27">
        <v>6.4845000000000006</v>
      </c>
      <c r="H207" s="27">
        <v>1.7583333333333333</v>
      </c>
      <c r="I207" s="27">
        <v>0</v>
      </c>
      <c r="J207" s="27">
        <v>2.4933333333333332</v>
      </c>
      <c r="K207" s="27">
        <v>15</v>
      </c>
    </row>
    <row r="208" spans="1:11" x14ac:dyDescent="0.2">
      <c r="A208" s="30" t="s">
        <v>537</v>
      </c>
      <c r="B208" s="66">
        <v>279</v>
      </c>
      <c r="C208" s="66">
        <v>1167.336</v>
      </c>
      <c r="D208" s="66">
        <v>21.93</v>
      </c>
      <c r="E208" s="66">
        <v>4.78</v>
      </c>
      <c r="F208" s="66">
        <v>52.1</v>
      </c>
      <c r="G208" s="66">
        <v>1246</v>
      </c>
      <c r="H208" s="66">
        <v>42.46</v>
      </c>
      <c r="I208" s="66">
        <v>917</v>
      </c>
      <c r="J208" s="66">
        <v>566.70000000000005</v>
      </c>
      <c r="K208" s="66">
        <v>211</v>
      </c>
    </row>
    <row r="209" spans="1:11" x14ac:dyDescent="0.2">
      <c r="A209" s="39" t="s">
        <v>106</v>
      </c>
      <c r="B209" s="27">
        <v>309.07074680447579</v>
      </c>
      <c r="C209" s="66">
        <v>1293.1520046299268</v>
      </c>
      <c r="D209" s="27">
        <v>20.875</v>
      </c>
      <c r="E209" s="27">
        <v>10.386666666666668</v>
      </c>
      <c r="F209" s="27">
        <v>47.954999999999998</v>
      </c>
      <c r="G209" s="27">
        <v>783.81366666666656</v>
      </c>
      <c r="H209" s="27">
        <v>81.431333333333342</v>
      </c>
      <c r="I209" s="27">
        <v>0</v>
      </c>
      <c r="J209" s="27">
        <v>40.773333333333333</v>
      </c>
      <c r="K209" s="27">
        <v>18.255333333333333</v>
      </c>
    </row>
    <row r="210" spans="1:11" s="16" customFormat="1" x14ac:dyDescent="0.2">
      <c r="A210" s="239" t="s">
        <v>471</v>
      </c>
      <c r="B210" s="66">
        <v>50.74</v>
      </c>
      <c r="C210" s="66">
        <v>212.29616000000001</v>
      </c>
      <c r="D210" s="66">
        <v>1.87</v>
      </c>
      <c r="E210" s="66">
        <v>3.2</v>
      </c>
      <c r="F210" s="66">
        <v>5.09</v>
      </c>
      <c r="G210" s="66">
        <v>11</v>
      </c>
      <c r="H210" s="66">
        <v>0.79</v>
      </c>
      <c r="I210" s="66">
        <v>0</v>
      </c>
      <c r="J210" s="66">
        <v>0</v>
      </c>
      <c r="K210" s="66">
        <v>425</v>
      </c>
    </row>
    <row r="211" spans="1:11" x14ac:dyDescent="0.2">
      <c r="A211" s="39" t="s">
        <v>233</v>
      </c>
      <c r="B211" s="27">
        <v>128.15539999999999</v>
      </c>
      <c r="C211" s="66">
        <v>536.20219359999999</v>
      </c>
      <c r="D211" s="27">
        <v>17.366666666666667</v>
      </c>
      <c r="E211" s="27">
        <v>5.9866666666666672</v>
      </c>
      <c r="F211" s="27">
        <v>0</v>
      </c>
      <c r="G211" s="27">
        <v>40.053333333333335</v>
      </c>
      <c r="H211" s="27">
        <v>0.5033333333333333</v>
      </c>
      <c r="I211" s="27">
        <v>0</v>
      </c>
      <c r="J211" s="27">
        <v>0</v>
      </c>
      <c r="K211" s="27">
        <v>47.01</v>
      </c>
    </row>
    <row r="212" spans="1:11" x14ac:dyDescent="0.2">
      <c r="A212" s="39" t="s">
        <v>234</v>
      </c>
      <c r="B212" s="27">
        <v>101.00903333333332</v>
      </c>
      <c r="C212" s="66">
        <v>422.62179546666664</v>
      </c>
      <c r="D212" s="27">
        <v>18.916666666666668</v>
      </c>
      <c r="E212" s="27">
        <v>2.2433333333333336</v>
      </c>
      <c r="F212" s="27">
        <v>0</v>
      </c>
      <c r="G212" s="27">
        <v>39.43</v>
      </c>
      <c r="H212" s="27">
        <v>0.25666666666666665</v>
      </c>
      <c r="I212" s="27">
        <v>8</v>
      </c>
      <c r="J212" s="27">
        <v>0</v>
      </c>
      <c r="K212" s="27">
        <v>45.09</v>
      </c>
    </row>
    <row r="213" spans="1:11" x14ac:dyDescent="0.2">
      <c r="A213" s="39" t="s">
        <v>235</v>
      </c>
      <c r="B213" s="27">
        <v>94</v>
      </c>
      <c r="C213" s="66">
        <v>393.29599999999999</v>
      </c>
      <c r="D213" s="27">
        <v>18.57</v>
      </c>
      <c r="E213" s="27">
        <v>1.5833333333333333</v>
      </c>
      <c r="F213" s="27">
        <v>0</v>
      </c>
      <c r="G213" s="27">
        <v>0</v>
      </c>
      <c r="H213" s="27">
        <v>0.37666666666666665</v>
      </c>
      <c r="I213" s="27">
        <v>65</v>
      </c>
      <c r="J213" s="27">
        <v>0</v>
      </c>
      <c r="K213" s="27">
        <v>67.97</v>
      </c>
    </row>
    <row r="214" spans="1:11" x14ac:dyDescent="0.2">
      <c r="A214" s="39" t="s">
        <v>107</v>
      </c>
      <c r="B214" s="27">
        <v>27.056697101449281</v>
      </c>
      <c r="C214" s="66">
        <v>113.2052206724638</v>
      </c>
      <c r="D214" s="27">
        <v>2.8731884057971011</v>
      </c>
      <c r="E214" s="27">
        <v>0.54666666666666675</v>
      </c>
      <c r="F214" s="27">
        <v>4.3334782608695592</v>
      </c>
      <c r="G214" s="27">
        <v>130.86599999999999</v>
      </c>
      <c r="H214" s="27">
        <v>0.45366666666666666</v>
      </c>
      <c r="I214" s="27">
        <v>583</v>
      </c>
      <c r="J214" s="27">
        <v>96.683333333333323</v>
      </c>
      <c r="K214" s="27">
        <v>6.1710000000000003</v>
      </c>
    </row>
    <row r="215" spans="1:11" x14ac:dyDescent="0.2">
      <c r="A215" s="39" t="s">
        <v>108</v>
      </c>
      <c r="B215" s="27">
        <v>22.563349275362292</v>
      </c>
      <c r="C215" s="66">
        <v>94.40505336811583</v>
      </c>
      <c r="D215" s="27">
        <v>1.9057971014492752</v>
      </c>
      <c r="E215" s="27">
        <v>0.21333333333333335</v>
      </c>
      <c r="F215" s="27">
        <v>4.5175362318840619</v>
      </c>
      <c r="G215" s="27">
        <v>17.82</v>
      </c>
      <c r="H215" s="27">
        <v>0.53333333333333333</v>
      </c>
      <c r="I215" s="27">
        <v>2</v>
      </c>
      <c r="J215" s="27">
        <v>36.049999999999997</v>
      </c>
      <c r="K215" s="27">
        <v>3.4366666666666661</v>
      </c>
    </row>
    <row r="216" spans="1:11" x14ac:dyDescent="0.2">
      <c r="A216" s="240" t="s">
        <v>55</v>
      </c>
      <c r="B216" s="27">
        <v>386.00119033639794</v>
      </c>
      <c r="C216" s="66">
        <v>1615.0289803674891</v>
      </c>
      <c r="D216" s="27">
        <v>7.0269497747421266</v>
      </c>
      <c r="E216" s="27">
        <v>1.2260000000000002</v>
      </c>
      <c r="F216" s="27">
        <v>83.86938355859121</v>
      </c>
      <c r="G216" s="27">
        <v>7.0853333333333337</v>
      </c>
      <c r="H216" s="27">
        <v>0.6323333333333333</v>
      </c>
      <c r="I216" s="27">
        <v>0</v>
      </c>
      <c r="J216" s="27">
        <v>0</v>
      </c>
      <c r="K216" s="27">
        <v>1.0303333333333333</v>
      </c>
    </row>
    <row r="217" spans="1:11" x14ac:dyDescent="0.2">
      <c r="A217" s="70" t="s">
        <v>1</v>
      </c>
      <c r="B217" s="27">
        <v>221.48354127513312</v>
      </c>
      <c r="C217" s="66">
        <v>926.68713669515705</v>
      </c>
      <c r="D217" s="27">
        <v>1.5078066937128702</v>
      </c>
      <c r="E217" s="27">
        <v>22.479333333333333</v>
      </c>
      <c r="F217" s="27">
        <v>4.5095266396204607</v>
      </c>
      <c r="G217" s="27">
        <v>82.73366666666665</v>
      </c>
      <c r="H217" s="27">
        <v>0.30099999999999999</v>
      </c>
      <c r="I217" s="27">
        <v>127.66666666666667</v>
      </c>
      <c r="J217" s="27">
        <v>0</v>
      </c>
      <c r="K217" s="27">
        <v>52</v>
      </c>
    </row>
    <row r="218" spans="1:11" x14ac:dyDescent="0.2">
      <c r="A218" s="240" t="s">
        <v>56</v>
      </c>
      <c r="B218" s="27">
        <v>333.03419267054403</v>
      </c>
      <c r="C218" s="66">
        <v>1393.4150621335564</v>
      </c>
      <c r="D218" s="27">
        <v>4.8208333333333329</v>
      </c>
      <c r="E218" s="27">
        <v>1.6393333333333331</v>
      </c>
      <c r="F218" s="27">
        <v>86.148499999999999</v>
      </c>
      <c r="G218" s="27">
        <v>323.16333333333336</v>
      </c>
      <c r="H218" s="27">
        <v>4.2570000000000006</v>
      </c>
      <c r="I218" s="27">
        <v>0</v>
      </c>
      <c r="J218" s="27">
        <v>96.34</v>
      </c>
      <c r="K218" s="27">
        <v>593.79366666666658</v>
      </c>
    </row>
    <row r="219" spans="1:11" x14ac:dyDescent="0.2">
      <c r="A219" s="72" t="s">
        <v>165</v>
      </c>
      <c r="B219" s="27">
        <v>49.422558774371929</v>
      </c>
      <c r="C219" s="66">
        <v>206.78398591197217</v>
      </c>
      <c r="D219" s="27">
        <v>1.1604166666666664</v>
      </c>
      <c r="E219" s="27">
        <v>0.95133333333333336</v>
      </c>
      <c r="F219" s="27">
        <v>10.433583333333335</v>
      </c>
      <c r="G219" s="27">
        <v>13.120333333333335</v>
      </c>
      <c r="H219" s="27">
        <v>0.48566666666666664</v>
      </c>
      <c r="I219" s="27">
        <v>30</v>
      </c>
      <c r="J219" s="27">
        <v>24.512999999999995</v>
      </c>
      <c r="K219" s="27">
        <v>3.1960000000000002</v>
      </c>
    </row>
    <row r="220" spans="1:11" x14ac:dyDescent="0.2">
      <c r="A220" s="39" t="s">
        <v>166</v>
      </c>
      <c r="B220" s="27">
        <v>48.796889999999991</v>
      </c>
      <c r="C220" s="66">
        <v>204.16618775999996</v>
      </c>
      <c r="D220" s="27">
        <v>0.84375</v>
      </c>
      <c r="E220" s="27">
        <v>0.59366666666666668</v>
      </c>
      <c r="F220" s="27">
        <v>11.386916666666668</v>
      </c>
      <c r="G220" s="27">
        <v>5.4906666666666668</v>
      </c>
      <c r="H220" s="27">
        <v>0.25900000000000001</v>
      </c>
      <c r="I220" s="27">
        <v>0</v>
      </c>
      <c r="J220" s="27">
        <v>10.488999999999999</v>
      </c>
      <c r="K220" s="27">
        <v>0.68900000000000006</v>
      </c>
    </row>
    <row r="221" spans="1:11" x14ac:dyDescent="0.2">
      <c r="A221" s="30" t="s">
        <v>166</v>
      </c>
      <c r="B221" s="66">
        <v>52</v>
      </c>
      <c r="C221" s="66">
        <v>217.56800000000001</v>
      </c>
      <c r="D221" s="66">
        <v>0.85</v>
      </c>
      <c r="E221" s="66">
        <v>0.6</v>
      </c>
      <c r="F221" s="66">
        <v>11.4</v>
      </c>
      <c r="G221" s="66">
        <v>5.5</v>
      </c>
      <c r="H221" s="66">
        <v>0.26</v>
      </c>
      <c r="I221" s="66">
        <v>0</v>
      </c>
      <c r="J221" s="66">
        <v>10.5</v>
      </c>
      <c r="K221" s="66">
        <v>0.69</v>
      </c>
    </row>
    <row r="222" spans="1:11" x14ac:dyDescent="0.2">
      <c r="A222" s="237" t="s">
        <v>447</v>
      </c>
      <c r="B222" s="66">
        <v>402</v>
      </c>
      <c r="C222" s="66">
        <v>1681.9680000000001</v>
      </c>
      <c r="D222" s="66">
        <v>2.2000000000000002</v>
      </c>
      <c r="E222" s="66">
        <v>13.4</v>
      </c>
      <c r="F222" s="66">
        <v>79.8</v>
      </c>
      <c r="G222" s="66">
        <v>31</v>
      </c>
      <c r="H222" s="66">
        <v>0.9</v>
      </c>
      <c r="I222" s="66">
        <v>0</v>
      </c>
      <c r="J222" s="66">
        <v>0</v>
      </c>
      <c r="K222" s="66">
        <v>223</v>
      </c>
    </row>
    <row r="223" spans="1:11" x14ac:dyDescent="0.2">
      <c r="A223" s="65" t="s">
        <v>461</v>
      </c>
      <c r="B223" s="66">
        <v>291.3</v>
      </c>
      <c r="C223" s="66">
        <v>1218.7992000000002</v>
      </c>
      <c r="D223" s="66">
        <v>0.77</v>
      </c>
      <c r="E223" s="66">
        <v>0.28999999999999998</v>
      </c>
      <c r="F223" s="66">
        <v>74.28</v>
      </c>
      <c r="G223" s="66">
        <v>6.1</v>
      </c>
      <c r="H223" s="66">
        <v>0.09</v>
      </c>
      <c r="I223" s="66">
        <v>1</v>
      </c>
      <c r="J223" s="66">
        <v>68.489999999999995</v>
      </c>
      <c r="K223" s="66">
        <v>0.6</v>
      </c>
    </row>
    <row r="224" spans="1:11" x14ac:dyDescent="0.2">
      <c r="A224" s="65" t="s">
        <v>491</v>
      </c>
      <c r="B224" s="66">
        <v>77</v>
      </c>
      <c r="C224" s="66">
        <v>322.16800000000001</v>
      </c>
      <c r="D224" s="66">
        <v>0.54</v>
      </c>
      <c r="E224" s="66">
        <v>0.14000000000000001</v>
      </c>
      <c r="F224" s="66">
        <v>19.79</v>
      </c>
      <c r="G224" s="66">
        <v>3</v>
      </c>
      <c r="H224" s="66">
        <v>0.27</v>
      </c>
      <c r="I224" s="66">
        <v>38.17</v>
      </c>
      <c r="J224" s="66">
        <v>2.8</v>
      </c>
      <c r="K224" s="66">
        <v>6</v>
      </c>
    </row>
    <row r="225" spans="1:11" x14ac:dyDescent="0.2">
      <c r="A225" s="65" t="s">
        <v>462</v>
      </c>
      <c r="B225" s="66">
        <v>291.3</v>
      </c>
      <c r="C225" s="66">
        <v>1218.7992000000002</v>
      </c>
      <c r="D225" s="66">
        <v>0.77</v>
      </c>
      <c r="E225" s="66">
        <v>0.28999999999999998</v>
      </c>
      <c r="F225" s="66">
        <v>74.28</v>
      </c>
      <c r="G225" s="66">
        <v>6.1</v>
      </c>
      <c r="H225" s="66">
        <v>0.09</v>
      </c>
      <c r="I225" s="66">
        <v>9.35</v>
      </c>
      <c r="J225" s="66">
        <v>68.489999999999995</v>
      </c>
      <c r="K225" s="66">
        <v>0.6</v>
      </c>
    </row>
    <row r="226" spans="1:11" x14ac:dyDescent="0.2">
      <c r="A226" s="67" t="s">
        <v>380</v>
      </c>
      <c r="B226" s="27">
        <v>198.9360630496343</v>
      </c>
      <c r="C226" s="66">
        <v>832.3484877996699</v>
      </c>
      <c r="D226" s="27">
        <v>0.91666666666666663</v>
      </c>
      <c r="E226" s="27">
        <v>0.20666666666666667</v>
      </c>
      <c r="F226" s="27">
        <v>54.613333333333337</v>
      </c>
      <c r="G226" s="27">
        <v>12.986666666666666</v>
      </c>
      <c r="H226" s="27">
        <v>0.85333333333333317</v>
      </c>
      <c r="I226" s="27">
        <v>6</v>
      </c>
      <c r="J226" s="27">
        <v>0.11333333333333333</v>
      </c>
      <c r="K226" s="27">
        <v>0</v>
      </c>
    </row>
    <row r="227" spans="1:11" x14ac:dyDescent="0.2">
      <c r="A227" s="71" t="s">
        <v>14</v>
      </c>
      <c r="B227" s="27">
        <v>306.31013023105874</v>
      </c>
      <c r="C227" s="66">
        <v>1281.6015848867498</v>
      </c>
      <c r="D227" s="27">
        <v>5.4782934315999352</v>
      </c>
      <c r="E227" s="27">
        <v>5.9929999999999994</v>
      </c>
      <c r="F227" s="27">
        <v>59.493373235066727</v>
      </c>
      <c r="G227" s="27">
        <v>195.10066666666668</v>
      </c>
      <c r="H227" s="27">
        <v>6.5666666666666665E-2</v>
      </c>
      <c r="I227" s="27">
        <v>36</v>
      </c>
      <c r="J227" s="27">
        <v>0</v>
      </c>
      <c r="K227" s="27">
        <v>120</v>
      </c>
    </row>
    <row r="228" spans="1:11" x14ac:dyDescent="0.2">
      <c r="A228" s="65" t="s">
        <v>14</v>
      </c>
      <c r="B228" s="66">
        <v>306</v>
      </c>
      <c r="C228" s="66">
        <v>1280.3040000000001</v>
      </c>
      <c r="D228" s="66">
        <v>5.5</v>
      </c>
      <c r="E228" s="66">
        <v>6</v>
      </c>
      <c r="F228" s="66">
        <v>59.5</v>
      </c>
      <c r="G228" s="66">
        <v>195</v>
      </c>
      <c r="H228" s="66">
        <v>0.1</v>
      </c>
      <c r="I228" s="66">
        <v>36</v>
      </c>
      <c r="J228" s="66">
        <v>0</v>
      </c>
      <c r="K228" s="66">
        <v>120</v>
      </c>
    </row>
    <row r="229" spans="1:11" x14ac:dyDescent="0.2">
      <c r="A229" s="65" t="s">
        <v>608</v>
      </c>
      <c r="B229" s="66">
        <v>317</v>
      </c>
      <c r="C229" s="66">
        <v>1326.328</v>
      </c>
      <c r="D229" s="66">
        <v>6.12</v>
      </c>
      <c r="E229" s="66">
        <v>6.26</v>
      </c>
      <c r="F229" s="66">
        <v>58.9</v>
      </c>
      <c r="G229" s="66">
        <v>196</v>
      </c>
      <c r="H229" s="66">
        <v>7.0000000000000007E-2</v>
      </c>
      <c r="I229" s="66">
        <v>0</v>
      </c>
      <c r="J229" s="66">
        <v>0</v>
      </c>
      <c r="K229" s="66">
        <v>121</v>
      </c>
    </row>
    <row r="230" spans="1:11" x14ac:dyDescent="0.2">
      <c r="A230" s="70" t="s">
        <v>15</v>
      </c>
      <c r="B230" s="27">
        <v>131.2083147237698</v>
      </c>
      <c r="C230" s="66">
        <v>548.97558880425288</v>
      </c>
      <c r="D230" s="27">
        <v>18.810416666666665</v>
      </c>
      <c r="E230" s="27">
        <v>5.6416666666666666</v>
      </c>
      <c r="F230" s="27">
        <v>0</v>
      </c>
      <c r="G230" s="27">
        <v>12.133000000000001</v>
      </c>
      <c r="H230" s="27">
        <v>0.152</v>
      </c>
      <c r="I230" s="27">
        <v>0</v>
      </c>
      <c r="J230" s="27">
        <v>0</v>
      </c>
      <c r="K230" s="27">
        <v>40.297666666666665</v>
      </c>
    </row>
    <row r="231" spans="1:11" x14ac:dyDescent="0.2">
      <c r="A231" s="30" t="s">
        <v>475</v>
      </c>
      <c r="B231" s="66">
        <v>109.09</v>
      </c>
      <c r="C231" s="66">
        <v>456.43256000000002</v>
      </c>
      <c r="D231" s="66">
        <v>5.36</v>
      </c>
      <c r="E231" s="66">
        <v>3.06</v>
      </c>
      <c r="F231" s="66">
        <v>15.63</v>
      </c>
      <c r="G231" s="66">
        <v>27</v>
      </c>
      <c r="H231" s="66">
        <v>1.54</v>
      </c>
      <c r="I231" s="66">
        <v>40.08</v>
      </c>
      <c r="J231" s="66">
        <v>14.2</v>
      </c>
      <c r="K231" s="66">
        <v>3</v>
      </c>
    </row>
    <row r="232" spans="1:11" x14ac:dyDescent="0.2">
      <c r="A232" s="39" t="s">
        <v>335</v>
      </c>
      <c r="B232" s="27">
        <v>88.093581999778536</v>
      </c>
      <c r="C232" s="66">
        <v>368.58354708707338</v>
      </c>
      <c r="D232" s="27">
        <v>7.4520833333333325</v>
      </c>
      <c r="E232" s="27">
        <v>0.47100000000000003</v>
      </c>
      <c r="F232" s="27">
        <v>14.227583333333328</v>
      </c>
      <c r="G232" s="27">
        <v>24.443966666666668</v>
      </c>
      <c r="H232" s="27">
        <v>1.4390000000000001</v>
      </c>
      <c r="I232" s="27">
        <v>0</v>
      </c>
      <c r="J232" s="27">
        <v>12.443333333333333</v>
      </c>
      <c r="K232" s="27">
        <v>0</v>
      </c>
    </row>
    <row r="233" spans="1:11" s="16" customFormat="1" x14ac:dyDescent="0.2">
      <c r="A233" s="238" t="s">
        <v>336</v>
      </c>
      <c r="B233" s="27">
        <v>73.844704347826095</v>
      </c>
      <c r="C233" s="66">
        <v>308.9662429913044</v>
      </c>
      <c r="D233" s="27">
        <v>4.5978260869565224</v>
      </c>
      <c r="E233" s="27">
        <v>0.38</v>
      </c>
      <c r="F233" s="27">
        <v>13.442173913043479</v>
      </c>
      <c r="G233" s="27">
        <v>22.215</v>
      </c>
      <c r="H233" s="27">
        <v>1.3853333333333335</v>
      </c>
      <c r="I233" s="27">
        <v>9</v>
      </c>
      <c r="J233" s="27">
        <v>0</v>
      </c>
      <c r="K233" s="27">
        <v>372</v>
      </c>
    </row>
    <row r="234" spans="1:11" x14ac:dyDescent="0.2">
      <c r="A234" s="39" t="s">
        <v>391</v>
      </c>
      <c r="B234" s="27">
        <v>16.095694202898525</v>
      </c>
      <c r="C234" s="66">
        <v>67.344384544927436</v>
      </c>
      <c r="D234" s="27">
        <v>1.9963768115942031</v>
      </c>
      <c r="E234" s="27">
        <v>0.24333333333333332</v>
      </c>
      <c r="F234" s="27">
        <v>2.5736231884057963</v>
      </c>
      <c r="G234" s="27">
        <v>97.506666666666675</v>
      </c>
      <c r="H234" s="27">
        <v>0.35733333333333334</v>
      </c>
      <c r="I234" s="27">
        <v>281</v>
      </c>
      <c r="J234" s="27">
        <v>2.42</v>
      </c>
      <c r="K234" s="27">
        <v>17.094833333333334</v>
      </c>
    </row>
    <row r="235" spans="1:11" x14ac:dyDescent="0.2">
      <c r="A235" s="30" t="s">
        <v>474</v>
      </c>
      <c r="B235" s="66">
        <v>331</v>
      </c>
      <c r="C235" s="66">
        <v>1384.904</v>
      </c>
      <c r="D235" s="66">
        <v>0.5</v>
      </c>
      <c r="E235" s="66">
        <v>0.3</v>
      </c>
      <c r="F235" s="66">
        <v>81.099999999999994</v>
      </c>
      <c r="G235" s="66">
        <v>12</v>
      </c>
      <c r="H235" s="66">
        <v>0.1</v>
      </c>
      <c r="I235" s="66">
        <v>0</v>
      </c>
      <c r="J235" s="66">
        <v>0</v>
      </c>
      <c r="K235" s="66">
        <v>2</v>
      </c>
    </row>
    <row r="236" spans="1:11" x14ac:dyDescent="0.2">
      <c r="A236" s="39" t="s">
        <v>57</v>
      </c>
      <c r="B236" s="27">
        <v>363.05648018122349</v>
      </c>
      <c r="C236" s="66">
        <v>1519.0283130782391</v>
      </c>
      <c r="D236" s="27">
        <v>1.2693332926432292</v>
      </c>
      <c r="E236" s="27">
        <v>0.3</v>
      </c>
      <c r="F236" s="27">
        <v>85.504000040690116</v>
      </c>
      <c r="G236" s="27">
        <v>1.1226666666666667</v>
      </c>
      <c r="H236" s="27">
        <v>31.383333333333329</v>
      </c>
      <c r="I236" s="27">
        <v>0</v>
      </c>
      <c r="J236" s="27">
        <v>173.58666666666667</v>
      </c>
      <c r="K236" s="27">
        <v>17.101666666666667</v>
      </c>
    </row>
    <row r="237" spans="1:11" x14ac:dyDescent="0.2">
      <c r="A237" s="39" t="s">
        <v>58</v>
      </c>
      <c r="B237" s="27">
        <v>335.77766279932655</v>
      </c>
      <c r="C237" s="66">
        <v>1404.8937411523823</v>
      </c>
      <c r="D237" s="27">
        <v>12.515066502888997</v>
      </c>
      <c r="E237" s="27">
        <v>1.7533333333333332</v>
      </c>
      <c r="F237" s="27">
        <v>73.298266830444334</v>
      </c>
      <c r="G237" s="27">
        <v>33.916666666666664</v>
      </c>
      <c r="H237" s="27">
        <v>4.7300000000000004</v>
      </c>
      <c r="I237" s="27">
        <v>0</v>
      </c>
      <c r="J237" s="27">
        <v>0</v>
      </c>
      <c r="K237" s="27">
        <v>41.376666666666665</v>
      </c>
    </row>
    <row r="238" spans="1:11" x14ac:dyDescent="0.2">
      <c r="A238" s="39" t="s">
        <v>109</v>
      </c>
      <c r="B238" s="27">
        <v>360.86969855072459</v>
      </c>
      <c r="C238" s="66">
        <v>1509.8788187362318</v>
      </c>
      <c r="D238" s="27">
        <v>1.5543478260869565</v>
      </c>
      <c r="E238" s="27">
        <v>0.27666666666666667</v>
      </c>
      <c r="F238" s="27">
        <v>87.898985507246366</v>
      </c>
      <c r="G238" s="27">
        <v>64.873333333333335</v>
      </c>
      <c r="H238" s="27">
        <v>1.0933333333333335</v>
      </c>
      <c r="I238" s="27">
        <v>0</v>
      </c>
      <c r="J238" s="27">
        <v>0</v>
      </c>
      <c r="K238" s="27">
        <v>1.0233333333333332</v>
      </c>
    </row>
    <row r="239" spans="1:11" x14ac:dyDescent="0.2">
      <c r="A239" s="39" t="s">
        <v>110</v>
      </c>
      <c r="B239" s="27">
        <v>365.26897500000001</v>
      </c>
      <c r="C239" s="66">
        <v>1528.2853914000002</v>
      </c>
      <c r="D239" s="27">
        <v>1.2291666666666667</v>
      </c>
      <c r="E239" s="27">
        <v>0.28666666666666668</v>
      </c>
      <c r="F239" s="27">
        <v>89.194166666666661</v>
      </c>
      <c r="G239" s="27">
        <v>75.527333333333331</v>
      </c>
      <c r="H239" s="27">
        <v>1.1936666666666664</v>
      </c>
      <c r="I239" s="27">
        <v>0</v>
      </c>
      <c r="J239" s="27">
        <v>0</v>
      </c>
      <c r="K239" s="27">
        <v>10.31</v>
      </c>
    </row>
    <row r="240" spans="1:11" x14ac:dyDescent="0.2">
      <c r="A240" s="70" t="s">
        <v>16</v>
      </c>
      <c r="B240" s="27">
        <v>328.77140024483361</v>
      </c>
      <c r="C240" s="66">
        <v>1375.579538624384</v>
      </c>
      <c r="D240" s="27">
        <v>1.4062667172749839</v>
      </c>
      <c r="E240" s="27">
        <v>0.19800000000000004</v>
      </c>
      <c r="F240" s="27">
        <v>79.17306661605835</v>
      </c>
      <c r="G240" s="27">
        <v>60.952333333333335</v>
      </c>
      <c r="H240" s="27">
        <v>18.333666666666669</v>
      </c>
      <c r="I240" s="27">
        <v>0</v>
      </c>
      <c r="J240" s="27">
        <v>0</v>
      </c>
      <c r="K240" s="27">
        <v>12</v>
      </c>
    </row>
    <row r="241" spans="1:11" x14ac:dyDescent="0.2">
      <c r="A241" s="39" t="s">
        <v>59</v>
      </c>
      <c r="B241" s="27">
        <v>350.58693322738014</v>
      </c>
      <c r="C241" s="66">
        <v>1466.8557286233586</v>
      </c>
      <c r="D241" s="27">
        <v>7.1875</v>
      </c>
      <c r="E241" s="27">
        <v>1.4666666666666666</v>
      </c>
      <c r="F241" s="27">
        <v>79.079166666666652</v>
      </c>
      <c r="G241" s="27">
        <v>1.2849999999999999</v>
      </c>
      <c r="H241" s="27">
        <v>2.2526666666666668</v>
      </c>
      <c r="I241" s="27">
        <v>47</v>
      </c>
      <c r="J241" s="27">
        <v>0</v>
      </c>
      <c r="K241" s="27">
        <v>44.932333333333339</v>
      </c>
    </row>
    <row r="242" spans="1:11" x14ac:dyDescent="0.2">
      <c r="A242" s="70" t="s">
        <v>17</v>
      </c>
      <c r="B242" s="27">
        <v>360.17977487993244</v>
      </c>
      <c r="C242" s="66">
        <v>1506.9921780976374</v>
      </c>
      <c r="D242" s="27">
        <v>1.6166666666666667</v>
      </c>
      <c r="E242" s="27">
        <v>0.46900000000000003</v>
      </c>
      <c r="F242" s="27">
        <v>87.285333333333341</v>
      </c>
      <c r="G242" s="27">
        <v>41.395666666666664</v>
      </c>
      <c r="H242" s="27">
        <v>1.4330000000000001</v>
      </c>
      <c r="I242" s="27">
        <v>0</v>
      </c>
      <c r="J242" s="27">
        <v>0</v>
      </c>
      <c r="K242" s="27">
        <v>3.6076666666666668</v>
      </c>
    </row>
    <row r="243" spans="1:11" x14ac:dyDescent="0.2">
      <c r="A243" s="39" t="s">
        <v>60</v>
      </c>
      <c r="B243" s="27">
        <v>370.57809666666662</v>
      </c>
      <c r="C243" s="66">
        <v>1550.4987564533333</v>
      </c>
      <c r="D243" s="27">
        <v>11.380999619166056</v>
      </c>
      <c r="E243" s="27">
        <v>1.4633333333333332</v>
      </c>
      <c r="F243" s="27">
        <v>75.785666666666657</v>
      </c>
      <c r="G243" s="27">
        <v>35.29933333333333</v>
      </c>
      <c r="H243" s="27">
        <v>6.7336666666666671</v>
      </c>
      <c r="I243" s="27">
        <v>0.01</v>
      </c>
      <c r="J243" s="27">
        <v>0</v>
      </c>
      <c r="K243" s="27">
        <v>332.5</v>
      </c>
    </row>
    <row r="244" spans="1:11" x14ac:dyDescent="0.2">
      <c r="A244" s="39" t="s">
        <v>61</v>
      </c>
      <c r="B244" s="27">
        <v>360.47297855072469</v>
      </c>
      <c r="C244" s="66">
        <v>1508.2189422562321</v>
      </c>
      <c r="D244" s="27">
        <v>9.7907826086956504</v>
      </c>
      <c r="E244" s="27">
        <v>1.3666666666666669</v>
      </c>
      <c r="F244" s="27">
        <v>75.09255072463769</v>
      </c>
      <c r="G244" s="27">
        <v>17.863333333333333</v>
      </c>
      <c r="H244" s="27">
        <v>0.95</v>
      </c>
      <c r="I244" s="27">
        <v>0</v>
      </c>
      <c r="J244" s="27">
        <v>0</v>
      </c>
      <c r="K244" s="27">
        <v>0.73666666666666669</v>
      </c>
    </row>
    <row r="245" spans="1:11" x14ac:dyDescent="0.2">
      <c r="A245" s="240" t="s">
        <v>62</v>
      </c>
      <c r="B245" s="27">
        <v>414.85051739130432</v>
      </c>
      <c r="C245" s="66">
        <v>1735.7345647652173</v>
      </c>
      <c r="D245" s="27">
        <v>11.87913043478261</v>
      </c>
      <c r="E245" s="27">
        <v>5.79</v>
      </c>
      <c r="F245" s="27">
        <v>77.770869565217382</v>
      </c>
      <c r="G245" s="27">
        <v>196.06333333333336</v>
      </c>
      <c r="H245" s="27">
        <v>8.7233333333333345</v>
      </c>
      <c r="I245" s="27">
        <v>492.24666666666673</v>
      </c>
      <c r="J245" s="27">
        <v>24.31</v>
      </c>
      <c r="K245" s="27">
        <v>125.07333333333332</v>
      </c>
    </row>
    <row r="246" spans="1:11" x14ac:dyDescent="0.2">
      <c r="A246" s="237" t="s">
        <v>446</v>
      </c>
      <c r="B246" s="66">
        <v>406</v>
      </c>
      <c r="C246" s="66">
        <v>1698.7040000000002</v>
      </c>
      <c r="D246" s="66">
        <v>2.1</v>
      </c>
      <c r="E246" s="66">
        <v>9.1</v>
      </c>
      <c r="F246" s="66">
        <v>80.3</v>
      </c>
      <c r="G246" s="66">
        <v>66</v>
      </c>
      <c r="H246" s="66">
        <v>1.4</v>
      </c>
      <c r="I246" s="66">
        <v>0</v>
      </c>
      <c r="J246" s="66">
        <v>0</v>
      </c>
      <c r="K246" s="66">
        <v>575</v>
      </c>
    </row>
    <row r="247" spans="1:11" x14ac:dyDescent="0.2">
      <c r="A247" s="30" t="s">
        <v>479</v>
      </c>
      <c r="B247" s="66">
        <v>85.62</v>
      </c>
      <c r="C247" s="66">
        <v>358.23408000000001</v>
      </c>
      <c r="D247" s="66">
        <v>4.8</v>
      </c>
      <c r="E247" s="66">
        <v>3.17</v>
      </c>
      <c r="F247" s="66">
        <v>10.1</v>
      </c>
      <c r="G247" s="66">
        <v>18</v>
      </c>
      <c r="H247" s="66">
        <v>1.5</v>
      </c>
      <c r="I247" s="66">
        <v>18.829999999999998</v>
      </c>
      <c r="J247" s="66">
        <v>19.8</v>
      </c>
      <c r="K247" s="66">
        <v>41</v>
      </c>
    </row>
    <row r="248" spans="1:11" x14ac:dyDescent="0.2">
      <c r="A248" s="39" t="s">
        <v>111</v>
      </c>
      <c r="B248" s="27">
        <v>330.85055833333337</v>
      </c>
      <c r="C248" s="66">
        <v>1384.2787360666669</v>
      </c>
      <c r="D248" s="27">
        <v>0.52083333333333326</v>
      </c>
      <c r="E248" s="27">
        <v>0.28333333333333338</v>
      </c>
      <c r="F248" s="27">
        <v>81.149166666666673</v>
      </c>
      <c r="G248" s="27">
        <v>11.889000000000001</v>
      </c>
      <c r="H248" s="27">
        <v>0.107</v>
      </c>
      <c r="I248" s="27">
        <v>0</v>
      </c>
      <c r="J248" s="27">
        <v>0</v>
      </c>
      <c r="K248" s="27">
        <v>2.4489999999999998</v>
      </c>
    </row>
    <row r="249" spans="1:11" x14ac:dyDescent="0.2">
      <c r="A249" s="30" t="s">
        <v>507</v>
      </c>
      <c r="B249" s="66">
        <v>97.41</v>
      </c>
      <c r="C249" s="66">
        <v>407.56344000000001</v>
      </c>
      <c r="D249" s="66">
        <v>5.84</v>
      </c>
      <c r="E249" s="66">
        <v>1.79</v>
      </c>
      <c r="F249" s="66">
        <v>15.05</v>
      </c>
      <c r="G249" s="66">
        <v>55.2</v>
      </c>
      <c r="H249" s="66">
        <v>2.2200000000000002</v>
      </c>
      <c r="I249" s="66">
        <v>0</v>
      </c>
      <c r="J249" s="66">
        <v>0</v>
      </c>
      <c r="K249" s="66">
        <v>5.2</v>
      </c>
    </row>
    <row r="250" spans="1:11" x14ac:dyDescent="0.2">
      <c r="A250" s="39" t="s">
        <v>112</v>
      </c>
      <c r="B250" s="27">
        <v>38.723236375411325</v>
      </c>
      <c r="C250" s="66">
        <v>162.01802099472098</v>
      </c>
      <c r="D250" s="27">
        <v>4.1666666666666661</v>
      </c>
      <c r="E250" s="27">
        <v>0.10266666666666667</v>
      </c>
      <c r="F250" s="27">
        <v>7.7583333333333293</v>
      </c>
      <c r="G250" s="27">
        <v>14.482666666666667</v>
      </c>
      <c r="H250" s="27">
        <v>0.82033333333333347</v>
      </c>
      <c r="I250" s="27">
        <v>0.08</v>
      </c>
      <c r="J250" s="27">
        <v>12</v>
      </c>
      <c r="K250" s="27">
        <v>1.7930000000000001</v>
      </c>
    </row>
    <row r="251" spans="1:11" x14ac:dyDescent="0.2">
      <c r="A251" s="39" t="s">
        <v>337</v>
      </c>
      <c r="B251" s="27">
        <v>329.02673623188412</v>
      </c>
      <c r="C251" s="66">
        <v>1376.6478643942032</v>
      </c>
      <c r="D251" s="27">
        <v>19.981884057971016</v>
      </c>
      <c r="E251" s="27">
        <v>1.2566666666666666</v>
      </c>
      <c r="F251" s="27">
        <v>61.221449275362318</v>
      </c>
      <c r="G251" s="27">
        <v>122.57</v>
      </c>
      <c r="H251" s="27">
        <v>7.9866666666666672</v>
      </c>
      <c r="I251" s="27">
        <v>0</v>
      </c>
      <c r="J251" s="27">
        <v>0</v>
      </c>
      <c r="K251" s="27">
        <v>0</v>
      </c>
    </row>
    <row r="252" spans="1:11" x14ac:dyDescent="0.2">
      <c r="A252" s="39" t="s">
        <v>338</v>
      </c>
      <c r="B252" s="27">
        <v>339.16476666666665</v>
      </c>
      <c r="C252" s="66">
        <v>1419.0653837333334</v>
      </c>
      <c r="D252" s="27">
        <v>20.208333333333336</v>
      </c>
      <c r="E252" s="27">
        <v>2.3650000000000002</v>
      </c>
      <c r="F252" s="27">
        <v>61.24</v>
      </c>
      <c r="G252" s="27">
        <v>77.522999999999996</v>
      </c>
      <c r="H252" s="27">
        <v>5.1286666666666667</v>
      </c>
      <c r="I252" s="27">
        <v>0</v>
      </c>
      <c r="J252" s="27">
        <v>0</v>
      </c>
      <c r="K252" s="27">
        <v>10</v>
      </c>
    </row>
    <row r="253" spans="1:11" x14ac:dyDescent="0.2">
      <c r="A253" s="39" t="s">
        <v>339</v>
      </c>
      <c r="B253" s="27">
        <v>327.90526666666665</v>
      </c>
      <c r="C253" s="66">
        <v>1371.9556357333333</v>
      </c>
      <c r="D253" s="27">
        <v>20.104166666666668</v>
      </c>
      <c r="E253" s="27">
        <v>0.94666666666666666</v>
      </c>
      <c r="F253" s="27">
        <v>61.479166666666657</v>
      </c>
      <c r="G253" s="27">
        <v>97.97</v>
      </c>
      <c r="H253" s="27">
        <v>7.0276666666666658</v>
      </c>
      <c r="I253" s="27">
        <v>0</v>
      </c>
      <c r="J253" s="27">
        <v>0</v>
      </c>
      <c r="K253" s="27">
        <v>25</v>
      </c>
    </row>
    <row r="254" spans="1:11" x14ac:dyDescent="0.2">
      <c r="A254" s="39" t="s">
        <v>340</v>
      </c>
      <c r="B254" s="27">
        <v>323.56571159420292</v>
      </c>
      <c r="C254" s="66">
        <v>1353.798937310145</v>
      </c>
      <c r="D254" s="27">
        <v>21.344202898550723</v>
      </c>
      <c r="E254" s="27">
        <v>1.24</v>
      </c>
      <c r="F254" s="27">
        <v>58.752463768115952</v>
      </c>
      <c r="G254" s="27">
        <v>110.90333333333335</v>
      </c>
      <c r="H254" s="27">
        <v>6.4633333333333338</v>
      </c>
      <c r="I254" s="27">
        <v>0</v>
      </c>
      <c r="J254" s="27">
        <v>0</v>
      </c>
      <c r="K254" s="27">
        <v>0</v>
      </c>
    </row>
    <row r="255" spans="1:11" x14ac:dyDescent="0.2">
      <c r="A255" s="39" t="s">
        <v>341</v>
      </c>
      <c r="B255" s="27">
        <v>325.84441116273405</v>
      </c>
      <c r="C255" s="66">
        <v>1363.3330163048793</v>
      </c>
      <c r="D255" s="27">
        <v>17.270833333333332</v>
      </c>
      <c r="E255" s="27">
        <v>1.17</v>
      </c>
      <c r="F255" s="27">
        <v>62.929166666666667</v>
      </c>
      <c r="G255" s="27">
        <v>111.42533333333334</v>
      </c>
      <c r="H255" s="27">
        <v>18.581666666666667</v>
      </c>
      <c r="I255" s="27">
        <v>0</v>
      </c>
      <c r="J255" s="27">
        <v>0</v>
      </c>
      <c r="K255" s="27">
        <v>14</v>
      </c>
    </row>
    <row r="256" spans="1:11" x14ac:dyDescent="0.2">
      <c r="A256" s="72" t="s">
        <v>342</v>
      </c>
      <c r="B256" s="27">
        <v>336.9619111275673</v>
      </c>
      <c r="C256" s="66">
        <v>1409.8486361577416</v>
      </c>
      <c r="D256" s="27">
        <v>20.916666666666668</v>
      </c>
      <c r="E256" s="27">
        <v>1.33</v>
      </c>
      <c r="F256" s="27">
        <v>62.223333333333329</v>
      </c>
      <c r="G256" s="27">
        <v>67.661666666666662</v>
      </c>
      <c r="H256" s="27">
        <v>5.3203333333333331</v>
      </c>
      <c r="I256" s="27">
        <v>0</v>
      </c>
      <c r="J256" s="27">
        <v>0</v>
      </c>
      <c r="K256" s="27">
        <v>24</v>
      </c>
    </row>
    <row r="257" spans="1:11" x14ac:dyDescent="0.2">
      <c r="A257" s="39" t="s">
        <v>343</v>
      </c>
      <c r="B257" s="27">
        <v>331.41497745672859</v>
      </c>
      <c r="C257" s="66">
        <v>1386.6402656789526</v>
      </c>
      <c r="D257" s="27">
        <v>22.166666666666668</v>
      </c>
      <c r="E257" s="27">
        <v>1.2366666666666666</v>
      </c>
      <c r="F257" s="27">
        <v>59.986666666666657</v>
      </c>
      <c r="G257" s="27">
        <v>120.45766666666667</v>
      </c>
      <c r="H257" s="27">
        <v>6.9173333333333344</v>
      </c>
      <c r="I257" s="27">
        <v>0</v>
      </c>
      <c r="J257" s="27">
        <v>0</v>
      </c>
      <c r="K257" s="27">
        <v>10</v>
      </c>
    </row>
    <row r="258" spans="1:11" x14ac:dyDescent="0.2">
      <c r="A258" s="30" t="s">
        <v>508</v>
      </c>
      <c r="B258" s="66">
        <v>121.33</v>
      </c>
      <c r="C258" s="66">
        <v>507.64472000000001</v>
      </c>
      <c r="D258" s="66">
        <v>3.17</v>
      </c>
      <c r="E258" s="66">
        <v>3.13</v>
      </c>
      <c r="F258" s="66">
        <v>20.32</v>
      </c>
      <c r="G258" s="66">
        <v>128</v>
      </c>
      <c r="H258" s="66">
        <v>1.1200000000000001</v>
      </c>
      <c r="I258" s="66">
        <v>39.58</v>
      </c>
      <c r="J258" s="66">
        <v>2.2000000000000002</v>
      </c>
      <c r="K258" s="66">
        <v>4</v>
      </c>
    </row>
    <row r="259" spans="1:11" x14ac:dyDescent="0.2">
      <c r="A259" s="39" t="s">
        <v>326</v>
      </c>
      <c r="B259" s="27">
        <v>89.722066651121764</v>
      </c>
      <c r="C259" s="66">
        <v>375.39712686829347</v>
      </c>
      <c r="D259" s="27">
        <v>0.47533331871032719</v>
      </c>
      <c r="E259" s="27">
        <v>7.3333333333333334E-2</v>
      </c>
      <c r="F259" s="27">
        <v>43.911333347956337</v>
      </c>
      <c r="G259" s="27">
        <v>0</v>
      </c>
      <c r="H259" s="27">
        <v>0</v>
      </c>
      <c r="I259" s="27">
        <v>0</v>
      </c>
      <c r="J259" s="27">
        <v>0</v>
      </c>
      <c r="K259" s="27">
        <v>10052</v>
      </c>
    </row>
    <row r="260" spans="1:11" x14ac:dyDescent="0.2">
      <c r="A260" s="39" t="s">
        <v>327</v>
      </c>
      <c r="B260" s="27">
        <v>89.794867030588847</v>
      </c>
      <c r="C260" s="66">
        <v>375.70172365598376</v>
      </c>
      <c r="D260" s="27">
        <v>16.956999478340148</v>
      </c>
      <c r="E260" s="27">
        <v>1.5176666666666667</v>
      </c>
      <c r="F260" s="27">
        <v>7.6986671883265227</v>
      </c>
      <c r="G260" s="27">
        <v>18.008666666666667</v>
      </c>
      <c r="H260" s="27">
        <v>2.6180000000000003</v>
      </c>
      <c r="I260" s="27">
        <v>0</v>
      </c>
      <c r="J260" s="27">
        <v>0</v>
      </c>
      <c r="K260" s="27">
        <v>40</v>
      </c>
    </row>
    <row r="261" spans="1:11" x14ac:dyDescent="0.2">
      <c r="A261" s="30" t="s">
        <v>490</v>
      </c>
      <c r="B261" s="66">
        <v>216</v>
      </c>
      <c r="C261" s="66">
        <v>903.74400000000003</v>
      </c>
      <c r="D261" s="66">
        <v>15.55</v>
      </c>
      <c r="E261" s="66">
        <v>4.25</v>
      </c>
      <c r="F261" s="66">
        <v>64.510000000000005</v>
      </c>
      <c r="G261" s="66">
        <v>73</v>
      </c>
      <c r="H261" s="66">
        <v>10.57</v>
      </c>
      <c r="I261" s="66">
        <v>0.5</v>
      </c>
      <c r="J261" s="66">
        <v>0</v>
      </c>
      <c r="K261" s="66">
        <v>2</v>
      </c>
    </row>
    <row r="262" spans="1:11" x14ac:dyDescent="0.2">
      <c r="A262" s="39" t="s">
        <v>167</v>
      </c>
      <c r="B262" s="27">
        <v>41.447126086956516</v>
      </c>
      <c r="C262" s="66">
        <v>173.41477554782608</v>
      </c>
      <c r="D262" s="27">
        <v>0.96739130434782605</v>
      </c>
      <c r="E262" s="27">
        <v>0.15666666666666665</v>
      </c>
      <c r="F262" s="27">
        <v>10.245942028985507</v>
      </c>
      <c r="G262" s="27">
        <v>27.39</v>
      </c>
      <c r="H262" s="27">
        <v>0.20333333333333334</v>
      </c>
      <c r="I262" s="27">
        <v>14</v>
      </c>
      <c r="J262" s="27">
        <v>0.79</v>
      </c>
      <c r="K262" s="27">
        <v>0</v>
      </c>
    </row>
    <row r="263" spans="1:11" x14ac:dyDescent="0.2">
      <c r="A263" s="67" t="s">
        <v>168</v>
      </c>
      <c r="B263" s="27">
        <v>184.36071739130435</v>
      </c>
      <c r="C263" s="66">
        <v>771.36524156521739</v>
      </c>
      <c r="D263" s="27">
        <v>0.56159420289855078</v>
      </c>
      <c r="E263" s="27">
        <v>0.15</v>
      </c>
      <c r="F263" s="27">
        <v>50.338405797101451</v>
      </c>
      <c r="G263" s="27">
        <v>32.616666666666667</v>
      </c>
      <c r="H263" s="27">
        <v>0.5033333333333333</v>
      </c>
      <c r="I263" s="27">
        <v>0</v>
      </c>
      <c r="J263" s="27">
        <v>5.2433333333333332</v>
      </c>
      <c r="K263" s="27">
        <v>6.87</v>
      </c>
    </row>
    <row r="264" spans="1:11" x14ac:dyDescent="0.2">
      <c r="A264" s="30" t="s">
        <v>477</v>
      </c>
      <c r="B264" s="66">
        <v>173</v>
      </c>
      <c r="C264" s="66">
        <v>723.83199999999999</v>
      </c>
      <c r="D264" s="66">
        <v>30.91</v>
      </c>
      <c r="E264" s="66">
        <v>4.51</v>
      </c>
      <c r="F264" s="66">
        <v>0</v>
      </c>
      <c r="G264" s="66">
        <v>15</v>
      </c>
      <c r="H264" s="66">
        <v>1.06</v>
      </c>
      <c r="I264" s="66">
        <v>9</v>
      </c>
      <c r="J264" s="66">
        <v>0</v>
      </c>
      <c r="K264" s="66">
        <v>77</v>
      </c>
    </row>
    <row r="265" spans="1:11" x14ac:dyDescent="0.2">
      <c r="A265" s="39" t="s">
        <v>274</v>
      </c>
      <c r="B265" s="27">
        <v>213.18833333333333</v>
      </c>
      <c r="C265" s="66">
        <v>891.97998666666672</v>
      </c>
      <c r="D265" s="27">
        <v>18.100000000000001</v>
      </c>
      <c r="E265" s="27">
        <v>15.066666666666668</v>
      </c>
      <c r="F265" s="27">
        <v>0</v>
      </c>
      <c r="G265" s="27">
        <v>10.916666666666666</v>
      </c>
      <c r="H265" s="27">
        <v>0.56666666666666676</v>
      </c>
      <c r="I265" s="27">
        <v>10.373333333333333</v>
      </c>
      <c r="J265" s="27">
        <v>0</v>
      </c>
      <c r="K265" s="27">
        <v>96</v>
      </c>
    </row>
    <row r="266" spans="1:11" x14ac:dyDescent="0.2">
      <c r="A266" s="39" t="s">
        <v>275</v>
      </c>
      <c r="B266" s="27">
        <v>221.50283333333334</v>
      </c>
      <c r="C266" s="66">
        <v>926.76785466666672</v>
      </c>
      <c r="D266" s="27">
        <v>12.583333333333336</v>
      </c>
      <c r="E266" s="27">
        <v>18.600000000000001</v>
      </c>
      <c r="F266" s="27">
        <v>0</v>
      </c>
      <c r="G266" s="27">
        <v>5.5066666666666668</v>
      </c>
      <c r="H266" s="27">
        <v>4.0933333333333337</v>
      </c>
      <c r="I266" s="27">
        <v>9</v>
      </c>
      <c r="J266" s="27">
        <v>0</v>
      </c>
      <c r="K266" s="27">
        <v>95</v>
      </c>
    </row>
    <row r="267" spans="1:11" x14ac:dyDescent="0.2">
      <c r="A267" s="39" t="s">
        <v>276</v>
      </c>
      <c r="B267" s="27">
        <v>161.47473333333332</v>
      </c>
      <c r="C267" s="66">
        <v>675.61028426666667</v>
      </c>
      <c r="D267" s="27">
        <v>17.093333333333334</v>
      </c>
      <c r="E267" s="27">
        <v>9.81</v>
      </c>
      <c r="F267" s="27">
        <v>0</v>
      </c>
      <c r="G267" s="27">
        <v>8</v>
      </c>
      <c r="H267" s="27">
        <v>0.70333333333333325</v>
      </c>
      <c r="I267" s="27">
        <v>10</v>
      </c>
      <c r="J267" s="27">
        <v>0</v>
      </c>
      <c r="K267" s="27">
        <v>95</v>
      </c>
    </row>
    <row r="268" spans="1:11" x14ac:dyDescent="0.2">
      <c r="A268" s="39" t="s">
        <v>277</v>
      </c>
      <c r="B268" s="27">
        <v>119.94746666666661</v>
      </c>
      <c r="C268" s="66">
        <v>501.86020053333311</v>
      </c>
      <c r="D268" s="27">
        <v>17.813333333333333</v>
      </c>
      <c r="E268" s="27">
        <v>4.8566666666666665</v>
      </c>
      <c r="F268" s="27">
        <v>1.999999999999702E-2</v>
      </c>
      <c r="G268" s="27">
        <v>7.97</v>
      </c>
      <c r="H268" s="27">
        <v>0.77666666666666673</v>
      </c>
      <c r="I268" s="27">
        <v>11.663333333333334</v>
      </c>
      <c r="J268" s="27">
        <v>0</v>
      </c>
      <c r="K268" s="27">
        <v>98</v>
      </c>
    </row>
    <row r="269" spans="1:11" x14ac:dyDescent="0.2">
      <c r="A269" s="39" t="s">
        <v>278</v>
      </c>
      <c r="B269" s="27">
        <v>106.48456666666667</v>
      </c>
      <c r="C269" s="66">
        <v>445.53142693333336</v>
      </c>
      <c r="D269" s="27">
        <v>17.58666666666667</v>
      </c>
      <c r="E269" s="27">
        <v>3.49</v>
      </c>
      <c r="F269" s="27">
        <v>-2.3333333333338091E-2</v>
      </c>
      <c r="G269" s="27">
        <v>5.61</v>
      </c>
      <c r="H269" s="27">
        <v>9.5399999999999991</v>
      </c>
      <c r="I269" s="27">
        <v>3863</v>
      </c>
      <c r="J269" s="27">
        <v>0</v>
      </c>
      <c r="K269" s="27">
        <v>82</v>
      </c>
    </row>
    <row r="270" spans="1:11" x14ac:dyDescent="0.2">
      <c r="A270" s="39" t="s">
        <v>279</v>
      </c>
      <c r="B270" s="27">
        <v>226.31916666666666</v>
      </c>
      <c r="C270" s="66">
        <v>946.91939333333335</v>
      </c>
      <c r="D270" s="27">
        <v>16.443333333333332</v>
      </c>
      <c r="E270" s="27">
        <v>17.306666666666668</v>
      </c>
      <c r="F270" s="27">
        <v>0</v>
      </c>
      <c r="G270" s="27">
        <v>6.3</v>
      </c>
      <c r="H270" s="27">
        <v>0.62333333333333341</v>
      </c>
      <c r="I270" s="27">
        <v>7</v>
      </c>
      <c r="J270" s="27">
        <v>0</v>
      </c>
      <c r="K270" s="27">
        <v>63</v>
      </c>
    </row>
    <row r="271" spans="1:11" x14ac:dyDescent="0.2">
      <c r="A271" s="39" t="s">
        <v>280</v>
      </c>
      <c r="B271" s="27">
        <v>129.09640000000002</v>
      </c>
      <c r="C271" s="66">
        <v>540.13933760000009</v>
      </c>
      <c r="D271" s="27">
        <v>20.58666666666667</v>
      </c>
      <c r="E271" s="27">
        <v>4.5666666666666664</v>
      </c>
      <c r="F271" s="27">
        <v>0</v>
      </c>
      <c r="G271" s="27">
        <v>6.5233333333333334</v>
      </c>
      <c r="H271" s="27">
        <v>0.53666666666666674</v>
      </c>
      <c r="I271" s="27">
        <v>4</v>
      </c>
      <c r="J271" s="27">
        <v>0</v>
      </c>
      <c r="K271" s="27">
        <v>73</v>
      </c>
    </row>
    <row r="272" spans="1:11" x14ac:dyDescent="0.2">
      <c r="A272" s="39" t="s">
        <v>281</v>
      </c>
      <c r="B272" s="27">
        <v>149.46526666666665</v>
      </c>
      <c r="C272" s="66">
        <v>625.36267573333328</v>
      </c>
      <c r="D272" s="27">
        <v>20.78</v>
      </c>
      <c r="E272" s="27">
        <v>6.7333333333333334</v>
      </c>
      <c r="F272" s="27">
        <v>0</v>
      </c>
      <c r="G272" s="27">
        <v>8.42</v>
      </c>
      <c r="H272" s="27">
        <v>0.44333333333333336</v>
      </c>
      <c r="I272" s="27">
        <v>4</v>
      </c>
      <c r="J272" s="27">
        <v>0</v>
      </c>
      <c r="K272" s="27">
        <v>62</v>
      </c>
    </row>
    <row r="273" spans="1:11" x14ac:dyDescent="0.2">
      <c r="A273" s="39" t="s">
        <v>282</v>
      </c>
      <c r="B273" s="27">
        <v>119.15926666666665</v>
      </c>
      <c r="C273" s="66">
        <v>498.56237173333329</v>
      </c>
      <c r="D273" s="27">
        <v>21.526666666666667</v>
      </c>
      <c r="E273" s="27">
        <v>3.02</v>
      </c>
      <c r="F273" s="27">
        <v>0</v>
      </c>
      <c r="G273" s="27">
        <v>7.3633333333333333</v>
      </c>
      <c r="H273" s="27">
        <v>0.43333333333333335</v>
      </c>
      <c r="I273" s="27">
        <v>2</v>
      </c>
      <c r="J273" s="27">
        <v>0</v>
      </c>
      <c r="K273" s="27">
        <v>56</v>
      </c>
    </row>
    <row r="274" spans="1:11" x14ac:dyDescent="0.2">
      <c r="A274" s="39" t="s">
        <v>283</v>
      </c>
      <c r="B274" s="27">
        <v>254.53219999999999</v>
      </c>
      <c r="C274" s="66">
        <v>1064.9627247999999</v>
      </c>
      <c r="D274" s="27">
        <v>15.46</v>
      </c>
      <c r="E274" s="27">
        <v>20.9</v>
      </c>
      <c r="F274" s="27">
        <v>0</v>
      </c>
      <c r="G274" s="27">
        <v>7.09</v>
      </c>
      <c r="H274" s="27">
        <v>0.71</v>
      </c>
      <c r="I274" s="27">
        <v>7</v>
      </c>
      <c r="J274" s="27">
        <v>0</v>
      </c>
      <c r="K274" s="27">
        <v>68</v>
      </c>
    </row>
    <row r="275" spans="1:11" x14ac:dyDescent="0.2">
      <c r="A275" s="39" t="s">
        <v>284</v>
      </c>
      <c r="B275" s="27">
        <v>161.79629999999997</v>
      </c>
      <c r="C275" s="66">
        <v>676.95571919999986</v>
      </c>
      <c r="D275" s="27">
        <v>17.57</v>
      </c>
      <c r="E275" s="27">
        <v>9.6199999999999992</v>
      </c>
      <c r="F275" s="27">
        <v>0</v>
      </c>
      <c r="G275" s="27">
        <v>6.293333333333333</v>
      </c>
      <c r="H275" s="27">
        <v>0.90333333333333332</v>
      </c>
      <c r="I275" s="27">
        <v>4</v>
      </c>
      <c r="J275" s="27">
        <v>0</v>
      </c>
      <c r="K275" s="27">
        <v>80</v>
      </c>
    </row>
    <row r="276" spans="1:11" s="16" customFormat="1" x14ac:dyDescent="0.2">
      <c r="A276" s="39" t="s">
        <v>169</v>
      </c>
      <c r="B276" s="27">
        <v>67.045619999999971</v>
      </c>
      <c r="C276" s="66">
        <v>280.51887407999988</v>
      </c>
      <c r="D276" s="27">
        <v>1.08125</v>
      </c>
      <c r="E276" s="27">
        <v>0.18933333333333335</v>
      </c>
      <c r="F276" s="27">
        <v>17.174416666666652</v>
      </c>
      <c r="G276" s="27">
        <v>33.675666666666672</v>
      </c>
      <c r="H276" s="27">
        <v>0.23066666666666669</v>
      </c>
      <c r="I276" s="27">
        <v>2</v>
      </c>
      <c r="J276" s="27">
        <v>9.8666666666666671</v>
      </c>
      <c r="K276" s="27">
        <v>0.79933333333333334</v>
      </c>
    </row>
    <row r="277" spans="1:11" x14ac:dyDescent="0.2">
      <c r="A277" s="237" t="s">
        <v>586</v>
      </c>
      <c r="B277" s="66">
        <v>341</v>
      </c>
      <c r="C277" s="66">
        <v>1426.7440000000001</v>
      </c>
      <c r="D277" s="66">
        <v>57.2</v>
      </c>
      <c r="E277" s="66">
        <v>0.24</v>
      </c>
      <c r="F277" s="66">
        <v>28.8</v>
      </c>
      <c r="G277" s="66">
        <v>1.98</v>
      </c>
      <c r="H277" s="66">
        <v>0.02</v>
      </c>
      <c r="I277" s="66">
        <v>0</v>
      </c>
      <c r="J277" s="66">
        <v>0</v>
      </c>
      <c r="K277" s="66">
        <v>157</v>
      </c>
    </row>
    <row r="278" spans="1:11" x14ac:dyDescent="0.2">
      <c r="A278" s="240" t="s">
        <v>328</v>
      </c>
      <c r="B278" s="27">
        <v>380.22290000000004</v>
      </c>
      <c r="C278" s="66">
        <v>1590.8526136000003</v>
      </c>
      <c r="D278" s="27">
        <v>8.8866666666666667</v>
      </c>
      <c r="E278" s="27">
        <v>0</v>
      </c>
      <c r="F278" s="27">
        <v>89.223333333333329</v>
      </c>
      <c r="G278" s="27">
        <v>26.83666666666667</v>
      </c>
      <c r="H278" s="27">
        <v>0.33333333333333331</v>
      </c>
      <c r="I278" s="27">
        <v>0</v>
      </c>
      <c r="J278" s="27">
        <v>39.996666666666663</v>
      </c>
      <c r="K278" s="27">
        <v>235</v>
      </c>
    </row>
    <row r="279" spans="1:11" x14ac:dyDescent="0.2">
      <c r="A279" s="65" t="s">
        <v>460</v>
      </c>
      <c r="B279" s="66">
        <v>278</v>
      </c>
      <c r="C279" s="66">
        <v>1163.152</v>
      </c>
      <c r="D279" s="66">
        <v>0.37</v>
      </c>
      <c r="E279" s="66">
        <v>7.0000000000000007E-2</v>
      </c>
      <c r="F279" s="66">
        <v>68.86</v>
      </c>
      <c r="G279" s="66">
        <v>20</v>
      </c>
      <c r="H279" s="66">
        <v>0.49</v>
      </c>
      <c r="I279" s="66">
        <v>0</v>
      </c>
      <c r="J279" s="66">
        <v>8.8000000000000007</v>
      </c>
      <c r="K279" s="66">
        <v>32</v>
      </c>
    </row>
    <row r="280" spans="1:11" x14ac:dyDescent="0.2">
      <c r="A280" s="67" t="s">
        <v>322</v>
      </c>
      <c r="B280" s="27">
        <v>106.08666666666662</v>
      </c>
      <c r="C280" s="66">
        <v>443.86661333333313</v>
      </c>
      <c r="D280" s="27">
        <v>2.125</v>
      </c>
      <c r="E280" s="27">
        <v>7.333333333333332E-2</v>
      </c>
      <c r="F280" s="27">
        <v>24.231666666666662</v>
      </c>
      <c r="G280" s="27">
        <v>3.5233333333333334</v>
      </c>
      <c r="H280" s="27">
        <v>0.11633333333333333</v>
      </c>
      <c r="I280" s="27">
        <v>0</v>
      </c>
      <c r="J280" s="27">
        <v>0</v>
      </c>
      <c r="K280" s="27">
        <v>43</v>
      </c>
    </row>
    <row r="281" spans="1:11" x14ac:dyDescent="0.2">
      <c r="A281" s="65" t="s">
        <v>607</v>
      </c>
      <c r="B281" s="66">
        <v>266</v>
      </c>
      <c r="C281" s="66">
        <v>1112.944</v>
      </c>
      <c r="D281" s="66">
        <v>0.35</v>
      </c>
      <c r="E281" s="66">
        <v>0.31</v>
      </c>
      <c r="F281" s="66">
        <v>66.599999999999994</v>
      </c>
      <c r="G281" s="66">
        <v>6.72</v>
      </c>
      <c r="H281" s="66">
        <v>0.19</v>
      </c>
      <c r="I281" s="66">
        <v>0</v>
      </c>
      <c r="J281" s="66">
        <v>0.87</v>
      </c>
      <c r="K281" s="66">
        <v>28.8</v>
      </c>
    </row>
    <row r="282" spans="1:11" x14ac:dyDescent="0.2">
      <c r="A282" s="39" t="s">
        <v>352</v>
      </c>
      <c r="B282" s="27">
        <v>583.5467147545495</v>
      </c>
      <c r="C282" s="66">
        <v>2441.559454533035</v>
      </c>
      <c r="D282" s="27">
        <v>21.164667428334557</v>
      </c>
      <c r="E282" s="27">
        <v>50.43266666666667</v>
      </c>
      <c r="F282" s="27">
        <v>21.617665904998766</v>
      </c>
      <c r="G282" s="27">
        <v>825.44633333333331</v>
      </c>
      <c r="H282" s="27">
        <v>5.4476666666666667</v>
      </c>
      <c r="I282" s="27">
        <v>0.09</v>
      </c>
      <c r="J282" s="27">
        <v>0</v>
      </c>
      <c r="K282" s="27">
        <v>3</v>
      </c>
    </row>
    <row r="283" spans="1:11" x14ac:dyDescent="0.2">
      <c r="A283" s="240" t="s">
        <v>323</v>
      </c>
      <c r="B283" s="27">
        <v>292.11840529918669</v>
      </c>
      <c r="C283" s="66">
        <v>1222.2234077717972</v>
      </c>
      <c r="D283" s="27">
        <v>0</v>
      </c>
      <c r="E283" s="27">
        <v>0</v>
      </c>
      <c r="F283" s="27">
        <v>79.38</v>
      </c>
      <c r="G283" s="27">
        <v>5.6653333333333338</v>
      </c>
      <c r="H283" s="27">
        <v>5.1333333333333335E-2</v>
      </c>
      <c r="I283" s="27">
        <v>0</v>
      </c>
      <c r="J283" s="27">
        <v>0</v>
      </c>
      <c r="K283" s="27">
        <v>59</v>
      </c>
    </row>
    <row r="284" spans="1:11" x14ac:dyDescent="0.2">
      <c r="A284" s="39" t="s">
        <v>367</v>
      </c>
      <c r="B284" s="27">
        <v>51.737747826086952</v>
      </c>
      <c r="C284" s="66">
        <v>216.47073690434783</v>
      </c>
      <c r="D284" s="27">
        <v>0.89855072463768115</v>
      </c>
      <c r="E284" s="27">
        <v>0.48666666666666664</v>
      </c>
      <c r="F284" s="27">
        <v>12.401449275362321</v>
      </c>
      <c r="G284" s="27">
        <v>5.0073333333333334</v>
      </c>
      <c r="H284" s="27">
        <v>0.17</v>
      </c>
      <c r="I284" s="27">
        <v>0</v>
      </c>
      <c r="J284" s="27">
        <v>99.194999999999993</v>
      </c>
      <c r="K284" s="27">
        <v>0</v>
      </c>
    </row>
    <row r="285" spans="1:11" x14ac:dyDescent="0.2">
      <c r="A285" s="67" t="s">
        <v>170</v>
      </c>
      <c r="B285" s="27">
        <v>268.95982608695653</v>
      </c>
      <c r="C285" s="66">
        <v>1125.3279123478262</v>
      </c>
      <c r="D285" s="27">
        <v>0.57971014492753625</v>
      </c>
      <c r="E285" s="27">
        <v>0</v>
      </c>
      <c r="F285" s="27">
        <v>74.123623188405801</v>
      </c>
      <c r="G285" s="27">
        <v>10.06</v>
      </c>
      <c r="H285" s="27">
        <v>0.4</v>
      </c>
      <c r="I285" s="27">
        <v>136</v>
      </c>
      <c r="J285" s="27">
        <v>23.056666666666668</v>
      </c>
      <c r="K285" s="27">
        <v>3.7</v>
      </c>
    </row>
    <row r="286" spans="1:11" x14ac:dyDescent="0.2">
      <c r="A286" s="71" t="s">
        <v>358</v>
      </c>
      <c r="B286" s="27">
        <v>285.58779243900375</v>
      </c>
      <c r="C286" s="66">
        <v>1194.8993235647918</v>
      </c>
      <c r="D286" s="27">
        <v>0.41458333333333336</v>
      </c>
      <c r="E286" s="27">
        <v>0.10333333333333333</v>
      </c>
      <c r="F286" s="27">
        <v>78.702749999999995</v>
      </c>
      <c r="G286" s="27">
        <v>14.699</v>
      </c>
      <c r="H286" s="27">
        <v>0.40233333333333338</v>
      </c>
      <c r="I286" s="27">
        <v>50</v>
      </c>
      <c r="J286" s="27">
        <v>34.326666666666661</v>
      </c>
      <c r="K286" s="27">
        <v>11.029333333333334</v>
      </c>
    </row>
    <row r="287" spans="1:11" x14ac:dyDescent="0.2">
      <c r="A287" s="39" t="s">
        <v>368</v>
      </c>
      <c r="B287" s="27">
        <v>54.169930434782621</v>
      </c>
      <c r="C287" s="66">
        <v>226.64698893913049</v>
      </c>
      <c r="D287" s="27">
        <v>1.0869565217391304</v>
      </c>
      <c r="E287" s="27">
        <v>0.44</v>
      </c>
      <c r="F287" s="27">
        <v>13.009710144927533</v>
      </c>
      <c r="G287" s="27">
        <v>4.4513333333333334</v>
      </c>
      <c r="H287" s="27">
        <v>0.17</v>
      </c>
      <c r="I287" s="27">
        <v>79</v>
      </c>
      <c r="J287" s="27">
        <v>80.601666666666674</v>
      </c>
      <c r="K287" s="27">
        <v>0</v>
      </c>
    </row>
    <row r="288" spans="1:11" x14ac:dyDescent="0.2">
      <c r="A288" s="236" t="s">
        <v>567</v>
      </c>
      <c r="B288" s="66">
        <v>65</v>
      </c>
      <c r="C288" s="66">
        <v>271.96000000000004</v>
      </c>
      <c r="D288" s="66">
        <v>0.63</v>
      </c>
      <c r="E288" s="66">
        <v>0.37</v>
      </c>
      <c r="F288" s="66">
        <v>16.7</v>
      </c>
      <c r="G288" s="66">
        <v>5.08</v>
      </c>
      <c r="H288" s="66">
        <v>0.14000000000000001</v>
      </c>
      <c r="I288" s="66">
        <v>77.2</v>
      </c>
      <c r="J288" s="66">
        <v>59.6</v>
      </c>
      <c r="K288" s="66">
        <v>0.96</v>
      </c>
    </row>
    <row r="289" spans="1:11" x14ac:dyDescent="0.2">
      <c r="A289" s="19" t="s">
        <v>566</v>
      </c>
      <c r="B289" s="66">
        <v>37</v>
      </c>
      <c r="C289" s="66">
        <v>154.80799999999999</v>
      </c>
      <c r="D289" s="66">
        <v>0.67</v>
      </c>
      <c r="E289" s="66">
        <v>0.4</v>
      </c>
      <c r="F289" s="66">
        <v>9.64</v>
      </c>
      <c r="G289" s="66">
        <v>5.21</v>
      </c>
      <c r="H289" s="66">
        <v>0.14000000000000001</v>
      </c>
      <c r="I289" s="66">
        <v>83.8</v>
      </c>
      <c r="J289" s="66">
        <v>64.7</v>
      </c>
      <c r="K289" s="66">
        <v>0</v>
      </c>
    </row>
    <row r="290" spans="1:11" x14ac:dyDescent="0.2">
      <c r="A290" s="237" t="s">
        <v>622</v>
      </c>
      <c r="B290" s="66">
        <v>900</v>
      </c>
      <c r="C290" s="66">
        <v>3765.6000000000004</v>
      </c>
      <c r="D290" s="66">
        <v>0</v>
      </c>
      <c r="E290" s="66">
        <v>100</v>
      </c>
      <c r="F290" s="66">
        <v>0</v>
      </c>
      <c r="G290" s="66">
        <v>0</v>
      </c>
      <c r="H290" s="66">
        <v>0</v>
      </c>
      <c r="I290" s="66">
        <v>0</v>
      </c>
      <c r="J290" s="66">
        <v>0.24</v>
      </c>
      <c r="K290" s="66">
        <v>0</v>
      </c>
    </row>
    <row r="291" spans="1:11" x14ac:dyDescent="0.2">
      <c r="A291" s="39" t="s">
        <v>344</v>
      </c>
      <c r="B291" s="27">
        <v>354.70287658909956</v>
      </c>
      <c r="C291" s="66">
        <v>1484.0768356487927</v>
      </c>
      <c r="D291" s="27">
        <v>21.229166666666664</v>
      </c>
      <c r="E291" s="27">
        <v>5.43</v>
      </c>
      <c r="F291" s="27">
        <v>57.884166666666673</v>
      </c>
      <c r="G291" s="27">
        <v>114.35933333333332</v>
      </c>
      <c r="H291" s="27">
        <v>5.3776666666666664</v>
      </c>
      <c r="I291" s="27">
        <v>6.7</v>
      </c>
      <c r="J291" s="27">
        <v>0</v>
      </c>
      <c r="K291" s="27">
        <v>5</v>
      </c>
    </row>
    <row r="292" spans="1:11" x14ac:dyDescent="0.2">
      <c r="A292" s="39" t="s">
        <v>171</v>
      </c>
      <c r="B292" s="27">
        <v>61.62189837666358</v>
      </c>
      <c r="C292" s="66">
        <v>257.82602280796044</v>
      </c>
      <c r="D292" s="27">
        <v>0.84583333333333333</v>
      </c>
      <c r="E292" s="27">
        <v>0.21</v>
      </c>
      <c r="F292" s="27">
        <v>15.839500000000008</v>
      </c>
      <c r="G292" s="27">
        <v>40.118000000000002</v>
      </c>
      <c r="H292" s="27">
        <v>0.16966666666666666</v>
      </c>
      <c r="I292" s="27">
        <v>0.2</v>
      </c>
      <c r="J292" s="27">
        <v>19.137333333333334</v>
      </c>
      <c r="K292" s="27">
        <v>4.16</v>
      </c>
    </row>
    <row r="293" spans="1:11" x14ac:dyDescent="0.2">
      <c r="A293" s="39" t="s">
        <v>172</v>
      </c>
      <c r="B293" s="27">
        <v>38.273869999999967</v>
      </c>
      <c r="C293" s="66">
        <v>160.13787207999988</v>
      </c>
      <c r="D293" s="27">
        <v>0.56666666666666665</v>
      </c>
      <c r="E293" s="27">
        <v>0.13766666666666669</v>
      </c>
      <c r="F293" s="27">
        <v>9.7826666666666569</v>
      </c>
      <c r="G293" s="27">
        <v>5.9786666666666664</v>
      </c>
      <c r="H293" s="27">
        <v>0.10266666666666667</v>
      </c>
      <c r="I293" s="27">
        <v>0</v>
      </c>
      <c r="J293" s="27">
        <v>10.475333333333333</v>
      </c>
      <c r="K293" s="27">
        <v>3.0463333333333331</v>
      </c>
    </row>
    <row r="294" spans="1:11" x14ac:dyDescent="0.2">
      <c r="A294" s="30" t="s">
        <v>597</v>
      </c>
      <c r="B294" s="66">
        <v>41</v>
      </c>
      <c r="C294" s="66">
        <v>171.54400000000001</v>
      </c>
      <c r="D294" s="66">
        <v>0.56999999999999995</v>
      </c>
      <c r="E294" s="66">
        <v>0.14000000000000001</v>
      </c>
      <c r="F294" s="66">
        <v>9.7899999999999991</v>
      </c>
      <c r="G294" s="66">
        <v>5.98</v>
      </c>
      <c r="H294" s="66">
        <v>0.11</v>
      </c>
      <c r="I294" s="66">
        <v>0</v>
      </c>
      <c r="J294" s="66">
        <v>10.5</v>
      </c>
      <c r="K294" s="66">
        <v>3.05</v>
      </c>
    </row>
    <row r="295" spans="1:11" x14ac:dyDescent="0.2">
      <c r="A295" s="39" t="s">
        <v>345</v>
      </c>
      <c r="B295" s="27">
        <v>344.13365128499271</v>
      </c>
      <c r="C295" s="66">
        <v>1439.8551969764096</v>
      </c>
      <c r="D295" s="27">
        <v>18.964583333333334</v>
      </c>
      <c r="E295" s="27">
        <v>2.1320000000000001</v>
      </c>
      <c r="F295" s="27">
        <v>64.000416666666666</v>
      </c>
      <c r="G295" s="27">
        <v>129.33766666666665</v>
      </c>
      <c r="H295" s="27">
        <v>1.9433333333333334</v>
      </c>
      <c r="I295" s="27">
        <v>0</v>
      </c>
      <c r="J295" s="27">
        <v>1.4666666666666668</v>
      </c>
      <c r="K295" s="27">
        <v>2</v>
      </c>
    </row>
    <row r="296" spans="1:11" x14ac:dyDescent="0.2">
      <c r="A296" s="67" t="s">
        <v>285</v>
      </c>
      <c r="B296" s="27">
        <v>214.83600000000001</v>
      </c>
      <c r="C296" s="66">
        <v>898.87382400000013</v>
      </c>
      <c r="D296" s="27">
        <v>13.15625</v>
      </c>
      <c r="E296" s="27">
        <v>16.177333333333333</v>
      </c>
      <c r="F296" s="27">
        <v>4.1537499999999996</v>
      </c>
      <c r="G296" s="27">
        <v>34.062333333333335</v>
      </c>
      <c r="H296" s="27">
        <v>1.8913333333333331</v>
      </c>
      <c r="I296" s="27">
        <v>0</v>
      </c>
      <c r="J296" s="27">
        <v>0</v>
      </c>
      <c r="K296" s="27">
        <v>869</v>
      </c>
    </row>
    <row r="297" spans="1:11" x14ac:dyDescent="0.2">
      <c r="A297" s="30" t="s">
        <v>482</v>
      </c>
      <c r="B297" s="66">
        <v>1</v>
      </c>
      <c r="C297" s="66">
        <v>4.1840000000000002</v>
      </c>
      <c r="D297" s="66">
        <v>0</v>
      </c>
      <c r="E297" s="66">
        <v>0</v>
      </c>
      <c r="F297" s="66">
        <v>0.2</v>
      </c>
      <c r="G297" s="66">
        <v>2</v>
      </c>
      <c r="H297" s="66">
        <v>0.08</v>
      </c>
      <c r="I297" s="66">
        <v>0</v>
      </c>
      <c r="J297" s="66">
        <v>0</v>
      </c>
      <c r="K297" s="66">
        <v>1</v>
      </c>
    </row>
    <row r="298" spans="1:11" x14ac:dyDescent="0.2">
      <c r="A298" s="39" t="s">
        <v>113</v>
      </c>
      <c r="B298" s="27">
        <v>96.699831884057957</v>
      </c>
      <c r="C298" s="66">
        <v>404.59209660289849</v>
      </c>
      <c r="D298" s="27">
        <v>2.0507246376811596</v>
      </c>
      <c r="E298" s="27">
        <v>0.21333333333333335</v>
      </c>
      <c r="F298" s="27">
        <v>23.232608695652171</v>
      </c>
      <c r="G298" s="27">
        <v>11.796666666666667</v>
      </c>
      <c r="H298" s="27">
        <v>0.36</v>
      </c>
      <c r="I298" s="27">
        <v>0</v>
      </c>
      <c r="J298" s="27">
        <v>5.623333333333334</v>
      </c>
      <c r="K298" s="27">
        <v>0</v>
      </c>
    </row>
    <row r="299" spans="1:11" s="16" customFormat="1" x14ac:dyDescent="0.2">
      <c r="A299" s="65" t="s">
        <v>515</v>
      </c>
      <c r="B299" s="66">
        <v>98.69</v>
      </c>
      <c r="C299" s="66">
        <v>412.91896000000003</v>
      </c>
      <c r="D299" s="66">
        <v>3.46</v>
      </c>
      <c r="E299" s="66">
        <v>3.47</v>
      </c>
      <c r="F299" s="66">
        <v>14.62</v>
      </c>
      <c r="G299" s="66">
        <v>120.93</v>
      </c>
      <c r="H299" s="66">
        <v>0.09</v>
      </c>
      <c r="I299" s="66">
        <v>29.65</v>
      </c>
      <c r="J299" s="66">
        <v>4.1500000000000004</v>
      </c>
      <c r="K299" s="66">
        <v>44.78</v>
      </c>
    </row>
    <row r="300" spans="1:11" s="16" customFormat="1" x14ac:dyDescent="0.2">
      <c r="A300" s="65" t="s">
        <v>492</v>
      </c>
      <c r="B300" s="66">
        <v>102</v>
      </c>
      <c r="C300" s="66">
        <v>426.76800000000003</v>
      </c>
      <c r="D300" s="66">
        <v>4.37</v>
      </c>
      <c r="E300" s="66">
        <v>1.08</v>
      </c>
      <c r="F300" s="66">
        <v>19.05</v>
      </c>
      <c r="G300" s="66">
        <v>152</v>
      </c>
      <c r="H300" s="66">
        <v>7.0000000000000007E-2</v>
      </c>
      <c r="I300" s="66">
        <v>10</v>
      </c>
      <c r="J300" s="66">
        <v>0.7</v>
      </c>
      <c r="K300" s="66">
        <v>58</v>
      </c>
    </row>
    <row r="301" spans="1:11" s="16" customFormat="1" x14ac:dyDescent="0.2">
      <c r="A301" s="40" t="s">
        <v>467</v>
      </c>
      <c r="B301" s="66">
        <v>56</v>
      </c>
      <c r="C301" s="66">
        <v>234.304</v>
      </c>
      <c r="D301" s="66">
        <v>5.73</v>
      </c>
      <c r="E301" s="66">
        <v>0.18</v>
      </c>
      <c r="F301" s="66">
        <v>7.68</v>
      </c>
      <c r="G301" s="66">
        <v>199</v>
      </c>
      <c r="H301" s="66">
        <v>0.09</v>
      </c>
      <c r="I301" s="66">
        <v>2</v>
      </c>
      <c r="J301" s="66">
        <v>0.9</v>
      </c>
      <c r="K301" s="66">
        <v>77</v>
      </c>
    </row>
    <row r="302" spans="1:11" s="16" customFormat="1" x14ac:dyDescent="0.2">
      <c r="A302" s="40" t="s">
        <v>517</v>
      </c>
      <c r="B302" s="66">
        <v>61</v>
      </c>
      <c r="C302" s="66">
        <v>255.22400000000002</v>
      </c>
      <c r="D302" s="66">
        <v>3.47</v>
      </c>
      <c r="E302" s="66">
        <v>3.25</v>
      </c>
      <c r="F302" s="66">
        <v>4.66</v>
      </c>
      <c r="G302" s="66">
        <v>121</v>
      </c>
      <c r="H302" s="66">
        <v>0.05</v>
      </c>
      <c r="I302" s="66">
        <v>27</v>
      </c>
      <c r="J302" s="66">
        <v>0.5</v>
      </c>
      <c r="K302" s="66">
        <v>46</v>
      </c>
    </row>
    <row r="303" spans="1:11" s="16" customFormat="1" x14ac:dyDescent="0.2">
      <c r="A303" s="40" t="s">
        <v>618</v>
      </c>
      <c r="B303" s="66">
        <v>68</v>
      </c>
      <c r="C303" s="66">
        <v>284.512</v>
      </c>
      <c r="D303" s="66">
        <v>3</v>
      </c>
      <c r="E303" s="66">
        <v>1.63</v>
      </c>
      <c r="F303" s="66">
        <v>10.3</v>
      </c>
      <c r="G303" s="66">
        <v>93.6</v>
      </c>
      <c r="H303" s="66">
        <v>0.38</v>
      </c>
      <c r="I303" s="66">
        <v>0</v>
      </c>
      <c r="J303" s="66">
        <v>0</v>
      </c>
      <c r="K303" s="66">
        <v>45.4</v>
      </c>
    </row>
    <row r="304" spans="1:11" s="16" customFormat="1" x14ac:dyDescent="0.2">
      <c r="A304" s="65" t="s">
        <v>617</v>
      </c>
      <c r="B304" s="66">
        <v>68</v>
      </c>
      <c r="C304" s="66">
        <v>284.512</v>
      </c>
      <c r="D304" s="66">
        <v>3</v>
      </c>
      <c r="E304" s="66">
        <v>1.63</v>
      </c>
      <c r="F304" s="66">
        <v>10.3</v>
      </c>
      <c r="G304" s="66">
        <v>92.2</v>
      </c>
      <c r="H304" s="66">
        <v>0.28000000000000003</v>
      </c>
      <c r="I304" s="66">
        <v>0</v>
      </c>
      <c r="J304" s="66">
        <v>0</v>
      </c>
      <c r="K304" s="66">
        <v>43</v>
      </c>
    </row>
    <row r="305" spans="1:11" s="16" customFormat="1" x14ac:dyDescent="0.2">
      <c r="A305" s="39" t="s">
        <v>296</v>
      </c>
      <c r="B305" s="27">
        <v>51.489533333333291</v>
      </c>
      <c r="C305" s="66">
        <v>215.43220746666651</v>
      </c>
      <c r="D305" s="27">
        <v>4.0633333333333335</v>
      </c>
      <c r="E305" s="27">
        <v>3.04</v>
      </c>
      <c r="F305" s="27">
        <v>1.9166666666666603</v>
      </c>
      <c r="G305" s="27">
        <v>143.10333333333332</v>
      </c>
      <c r="H305" s="27">
        <v>0</v>
      </c>
      <c r="I305" s="27">
        <v>22.5</v>
      </c>
      <c r="J305" s="27">
        <v>0.92666666666666664</v>
      </c>
      <c r="K305" s="27">
        <v>52</v>
      </c>
    </row>
    <row r="306" spans="1:11" s="16" customFormat="1" x14ac:dyDescent="0.2">
      <c r="A306" s="39" t="s">
        <v>297</v>
      </c>
      <c r="B306" s="27">
        <v>41.492711281558343</v>
      </c>
      <c r="C306" s="66">
        <v>173.60550400204011</v>
      </c>
      <c r="D306" s="27">
        <v>3.8343800687789917</v>
      </c>
      <c r="E306" s="27">
        <v>0.31566666666666671</v>
      </c>
      <c r="F306" s="27">
        <v>5.7739533333333286</v>
      </c>
      <c r="G306" s="27">
        <v>156.96133333333333</v>
      </c>
      <c r="H306" s="27">
        <v>0</v>
      </c>
      <c r="I306" s="27">
        <v>16</v>
      </c>
      <c r="J306" s="27">
        <v>0.34666666666666668</v>
      </c>
      <c r="K306" s="27">
        <v>60</v>
      </c>
    </row>
    <row r="307" spans="1:11" s="16" customFormat="1" x14ac:dyDescent="0.2">
      <c r="A307" s="65" t="s">
        <v>516</v>
      </c>
      <c r="B307" s="66">
        <v>0</v>
      </c>
      <c r="C307" s="66">
        <v>0</v>
      </c>
      <c r="D307" s="66">
        <v>0</v>
      </c>
      <c r="E307" s="66">
        <v>0</v>
      </c>
      <c r="F307" s="66">
        <v>0</v>
      </c>
      <c r="G307" s="66">
        <v>0</v>
      </c>
      <c r="H307" s="66">
        <v>0</v>
      </c>
      <c r="I307" s="66">
        <v>0</v>
      </c>
      <c r="J307" s="66">
        <v>0</v>
      </c>
      <c r="K307" s="66">
        <v>0</v>
      </c>
    </row>
    <row r="308" spans="1:11" s="16" customFormat="1" x14ac:dyDescent="0.2">
      <c r="A308" s="67" t="s">
        <v>298</v>
      </c>
      <c r="B308" s="27">
        <v>69.565600000000032</v>
      </c>
      <c r="C308" s="66">
        <v>291.06247040000017</v>
      </c>
      <c r="D308" s="27">
        <v>2.71</v>
      </c>
      <c r="E308" s="27">
        <v>2.33</v>
      </c>
      <c r="F308" s="27">
        <v>9.6933333333333422</v>
      </c>
      <c r="G308" s="27">
        <v>101.03166666666668</v>
      </c>
      <c r="H308" s="27">
        <v>0</v>
      </c>
      <c r="I308" s="27">
        <v>27.026666666666667</v>
      </c>
      <c r="J308" s="27">
        <v>0</v>
      </c>
      <c r="K308" s="27">
        <v>38</v>
      </c>
    </row>
    <row r="309" spans="1:11" s="16" customFormat="1" x14ac:dyDescent="0.2">
      <c r="A309" s="67" t="s">
        <v>299</v>
      </c>
      <c r="B309" s="27">
        <v>67.849400000000017</v>
      </c>
      <c r="C309" s="66">
        <v>283.88188960000008</v>
      </c>
      <c r="D309" s="27">
        <v>2.5299999999999998</v>
      </c>
      <c r="E309" s="27">
        <v>2.3366666666666664</v>
      </c>
      <c r="F309" s="27">
        <v>9.4333333333333442</v>
      </c>
      <c r="G309" s="27">
        <v>95.05</v>
      </c>
      <c r="H309" s="27">
        <v>5.2999999999999992E-2</v>
      </c>
      <c r="I309" s="27">
        <v>21.276666666666667</v>
      </c>
      <c r="J309" s="27">
        <v>0</v>
      </c>
      <c r="K309" s="27">
        <v>37</v>
      </c>
    </row>
    <row r="310" spans="1:11" s="16" customFormat="1" x14ac:dyDescent="0.2">
      <c r="A310" s="65" t="s">
        <v>587</v>
      </c>
      <c r="B310" s="66">
        <v>50</v>
      </c>
      <c r="C310" s="66">
        <v>209.20000000000002</v>
      </c>
      <c r="D310" s="66">
        <v>2.82</v>
      </c>
      <c r="E310" s="66">
        <v>0.59</v>
      </c>
      <c r="F310" s="66">
        <v>8.24</v>
      </c>
      <c r="G310" s="66">
        <v>707</v>
      </c>
      <c r="H310" s="66">
        <v>4.6100000000000003</v>
      </c>
      <c r="I310" s="66">
        <v>0</v>
      </c>
      <c r="J310" s="66">
        <v>0</v>
      </c>
      <c r="K310" s="66">
        <v>205</v>
      </c>
    </row>
    <row r="311" spans="1:11" x14ac:dyDescent="0.2">
      <c r="A311" s="72" t="s">
        <v>173</v>
      </c>
      <c r="B311" s="27">
        <v>58.053150000000038</v>
      </c>
      <c r="C311" s="66">
        <v>242.89437960000018</v>
      </c>
      <c r="D311" s="27">
        <v>0.61250000000000004</v>
      </c>
      <c r="E311" s="27">
        <v>0.12833333333333333</v>
      </c>
      <c r="F311" s="27">
        <v>15.255833333333337</v>
      </c>
      <c r="G311" s="27">
        <v>8.347999999999999</v>
      </c>
      <c r="H311" s="27">
        <v>9.4666666666666677E-2</v>
      </c>
      <c r="I311" s="27">
        <v>0</v>
      </c>
      <c r="J311" s="27">
        <v>16.170000000000002</v>
      </c>
      <c r="K311" s="27">
        <v>0</v>
      </c>
    </row>
    <row r="312" spans="1:11" x14ac:dyDescent="0.2">
      <c r="A312" s="39" t="s">
        <v>174</v>
      </c>
      <c r="B312" s="27">
        <v>87.920349999999971</v>
      </c>
      <c r="C312" s="66">
        <v>367.85874439999986</v>
      </c>
      <c r="D312" s="27">
        <v>1.4020833333333336</v>
      </c>
      <c r="E312" s="27">
        <v>0.26500000000000001</v>
      </c>
      <c r="F312" s="27">
        <v>22.497583333333324</v>
      </c>
      <c r="G312" s="27">
        <v>11.244999999999999</v>
      </c>
      <c r="H312" s="27">
        <v>0.38266666666666665</v>
      </c>
      <c r="I312" s="27">
        <v>29.7</v>
      </c>
      <c r="J312" s="27">
        <v>14.816666666666668</v>
      </c>
      <c r="K312" s="27">
        <v>1.8016666666666667</v>
      </c>
    </row>
    <row r="313" spans="1:11" x14ac:dyDescent="0.2">
      <c r="A313" s="39" t="s">
        <v>175</v>
      </c>
      <c r="B313" s="27">
        <v>26.912299999999981</v>
      </c>
      <c r="C313" s="66">
        <v>112.60106319999993</v>
      </c>
      <c r="D313" s="27">
        <v>0.88541666666666685</v>
      </c>
      <c r="E313" s="27">
        <v>6.6666666666666666E-2</v>
      </c>
      <c r="F313" s="27">
        <v>6.494250000000001</v>
      </c>
      <c r="G313" s="27">
        <v>13.8</v>
      </c>
      <c r="H313" s="27">
        <v>0.13666666666666669</v>
      </c>
      <c r="I313" s="27">
        <v>25</v>
      </c>
      <c r="J313" s="27">
        <v>3.7733333333333334</v>
      </c>
      <c r="K313" s="27">
        <v>21.656000000000002</v>
      </c>
    </row>
    <row r="314" spans="1:11" x14ac:dyDescent="0.2">
      <c r="A314" s="68" t="s">
        <v>360</v>
      </c>
      <c r="B314" s="27">
        <v>41.00970891670385</v>
      </c>
      <c r="C314" s="66">
        <v>171.58462210748891</v>
      </c>
      <c r="D314" s="27">
        <v>0.54583333333333328</v>
      </c>
      <c r="E314" s="27">
        <v>0.10966666666666665</v>
      </c>
      <c r="F314" s="27">
        <v>10.627166666666664</v>
      </c>
      <c r="G314" s="27">
        <v>3.09</v>
      </c>
      <c r="H314" s="27">
        <v>4.766666666666667E-2</v>
      </c>
      <c r="I314" s="27">
        <v>8</v>
      </c>
      <c r="J314" s="27">
        <v>27.07</v>
      </c>
      <c r="K314" s="27">
        <v>1.3663333333333334</v>
      </c>
    </row>
    <row r="315" spans="1:11" x14ac:dyDescent="0.2">
      <c r="A315" s="30" t="s">
        <v>533</v>
      </c>
      <c r="B315" s="66">
        <v>113</v>
      </c>
      <c r="C315" s="66">
        <v>472.79200000000003</v>
      </c>
      <c r="D315" s="66">
        <v>5.2</v>
      </c>
      <c r="E315" s="66">
        <v>0.3</v>
      </c>
      <c r="F315" s="66">
        <v>25.7</v>
      </c>
      <c r="G315" s="66">
        <v>40</v>
      </c>
      <c r="H315" s="66">
        <v>3.6</v>
      </c>
      <c r="I315" s="66">
        <v>30</v>
      </c>
      <c r="J315" s="66">
        <v>33</v>
      </c>
      <c r="K315" s="66">
        <v>0</v>
      </c>
    </row>
    <row r="316" spans="1:11" x14ac:dyDescent="0.2">
      <c r="A316" s="39" t="s">
        <v>114</v>
      </c>
      <c r="B316" s="27">
        <v>27.365143478260869</v>
      </c>
      <c r="C316" s="66">
        <v>114.49576031304348</v>
      </c>
      <c r="D316" s="27">
        <v>1.4021739130434783</v>
      </c>
      <c r="E316" s="27">
        <v>0.22</v>
      </c>
      <c r="F316" s="27">
        <v>6.1911594202898588</v>
      </c>
      <c r="G316" s="27">
        <v>19.97</v>
      </c>
      <c r="H316" s="27">
        <v>0.33666666666666667</v>
      </c>
      <c r="I316" s="27">
        <v>13</v>
      </c>
      <c r="J316" s="27">
        <v>6.793333333333333</v>
      </c>
      <c r="K316" s="27">
        <v>0</v>
      </c>
    </row>
    <row r="317" spans="1:11" x14ac:dyDescent="0.2">
      <c r="A317" s="39" t="s">
        <v>115</v>
      </c>
      <c r="B317" s="27">
        <v>125.81163499999998</v>
      </c>
      <c r="C317" s="66">
        <v>526.3958808399999</v>
      </c>
      <c r="D317" s="27">
        <v>4.4124999999999996</v>
      </c>
      <c r="E317" s="27">
        <v>3.9096666666666664</v>
      </c>
      <c r="F317" s="27">
        <v>23.059166666666663</v>
      </c>
      <c r="G317" s="27">
        <v>151.017</v>
      </c>
      <c r="H317" s="27">
        <v>0.94600000000000006</v>
      </c>
      <c r="I317" s="27">
        <v>0</v>
      </c>
      <c r="J317" s="27">
        <v>13.833333333333334</v>
      </c>
      <c r="K317" s="27">
        <v>0.77099999999999991</v>
      </c>
    </row>
    <row r="318" spans="1:11" x14ac:dyDescent="0.2">
      <c r="A318" s="39" t="s">
        <v>176</v>
      </c>
      <c r="B318" s="27">
        <v>51.136330434782636</v>
      </c>
      <c r="C318" s="66">
        <v>213.95440653913056</v>
      </c>
      <c r="D318" s="27">
        <v>1.3369565217391304</v>
      </c>
      <c r="E318" s="27">
        <v>0.62666666666666659</v>
      </c>
      <c r="F318" s="27">
        <v>11.499710144927537</v>
      </c>
      <c r="G318" s="27">
        <v>23.913333333333338</v>
      </c>
      <c r="H318" s="27">
        <v>0.25333333333333335</v>
      </c>
      <c r="I318" s="27">
        <v>5</v>
      </c>
      <c r="J318" s="27">
        <v>70.776666666666671</v>
      </c>
      <c r="K318" s="27">
        <v>0</v>
      </c>
    </row>
    <row r="319" spans="1:11" x14ac:dyDescent="0.2">
      <c r="A319" s="39" t="s">
        <v>236</v>
      </c>
      <c r="B319" s="27">
        <v>130.84031100948653</v>
      </c>
      <c r="C319" s="66">
        <v>547.43586126369166</v>
      </c>
      <c r="D319" s="27">
        <v>16.8125</v>
      </c>
      <c r="E319" s="27">
        <v>6.5466666666666669</v>
      </c>
      <c r="F319" s="27">
        <v>0</v>
      </c>
      <c r="G319" s="27">
        <v>1181.277</v>
      </c>
      <c r="H319" s="27">
        <v>0.90566666666666673</v>
      </c>
      <c r="I319" s="27">
        <v>4.3066666666666666</v>
      </c>
      <c r="J319" s="27">
        <v>0</v>
      </c>
      <c r="K319" s="27">
        <v>47.92</v>
      </c>
    </row>
    <row r="320" spans="1:11" x14ac:dyDescent="0.2">
      <c r="A320" s="64" t="s">
        <v>359</v>
      </c>
      <c r="B320" s="27">
        <v>151.59834650321801</v>
      </c>
      <c r="C320" s="66">
        <v>634.28748176946419</v>
      </c>
      <c r="D320" s="27">
        <v>15.652083333333334</v>
      </c>
      <c r="E320" s="27">
        <v>9.397333333333334</v>
      </c>
      <c r="F320" s="27">
        <v>0</v>
      </c>
      <c r="G320" s="27">
        <v>590.27199999999993</v>
      </c>
      <c r="H320" s="27">
        <v>0.63133333333333341</v>
      </c>
      <c r="I320" s="27">
        <v>0</v>
      </c>
      <c r="J320" s="27">
        <v>0</v>
      </c>
      <c r="K320" s="27">
        <v>41.109333333333332</v>
      </c>
    </row>
    <row r="321" spans="1:11" x14ac:dyDescent="0.2">
      <c r="A321" s="65" t="s">
        <v>569</v>
      </c>
      <c r="B321" s="66">
        <v>55</v>
      </c>
      <c r="C321" s="66">
        <v>230.12</v>
      </c>
      <c r="D321" s="66">
        <v>0.57999999999999996</v>
      </c>
      <c r="E321" s="66">
        <v>0.09</v>
      </c>
      <c r="F321" s="66">
        <v>13</v>
      </c>
      <c r="G321" s="66">
        <v>8.51</v>
      </c>
      <c r="H321" s="66">
        <v>0.01</v>
      </c>
      <c r="I321" s="66">
        <v>19.2</v>
      </c>
      <c r="J321" s="66">
        <v>182</v>
      </c>
      <c r="K321" s="66">
        <v>0.95</v>
      </c>
    </row>
    <row r="322" spans="1:11" x14ac:dyDescent="0.2">
      <c r="A322" s="40" t="s">
        <v>568</v>
      </c>
      <c r="B322" s="66">
        <v>28</v>
      </c>
      <c r="C322" s="66">
        <v>117.152</v>
      </c>
      <c r="D322" s="66">
        <v>0.62</v>
      </c>
      <c r="E322" s="66">
        <v>0.1</v>
      </c>
      <c r="F322" s="66">
        <v>6.22</v>
      </c>
      <c r="G322" s="66">
        <v>8.9</v>
      </c>
      <c r="H322" s="66">
        <v>0</v>
      </c>
      <c r="I322" s="66">
        <v>20.8</v>
      </c>
      <c r="J322" s="66">
        <v>197</v>
      </c>
      <c r="K322" s="66">
        <v>7.0000000000000007E-2</v>
      </c>
    </row>
    <row r="323" spans="1:11" x14ac:dyDescent="0.2">
      <c r="A323" s="65" t="s">
        <v>571</v>
      </c>
      <c r="B323" s="66">
        <v>58</v>
      </c>
      <c r="C323" s="66">
        <v>242.672</v>
      </c>
      <c r="D323" s="66">
        <v>0.54</v>
      </c>
      <c r="E323" s="66">
        <v>0.08</v>
      </c>
      <c r="F323" s="66">
        <v>13.7</v>
      </c>
      <c r="G323" s="66">
        <v>6.78</v>
      </c>
      <c r="H323" s="66">
        <v>0.03</v>
      </c>
      <c r="I323" s="66">
        <v>15.3</v>
      </c>
      <c r="J323" s="66">
        <v>54.7</v>
      </c>
      <c r="K323" s="66">
        <v>1.2</v>
      </c>
    </row>
    <row r="324" spans="1:11" x14ac:dyDescent="0.2">
      <c r="A324" s="40" t="s">
        <v>570</v>
      </c>
      <c r="B324" s="66">
        <v>29</v>
      </c>
      <c r="C324" s="66">
        <v>121.336</v>
      </c>
      <c r="D324" s="66">
        <v>0.57999999999999996</v>
      </c>
      <c r="E324" s="66">
        <v>0.08</v>
      </c>
      <c r="F324" s="66">
        <v>6.38</v>
      </c>
      <c r="G324" s="66">
        <v>7.06</v>
      </c>
      <c r="H324" s="66">
        <v>0.03</v>
      </c>
      <c r="I324" s="66">
        <v>16.600000000000001</v>
      </c>
      <c r="J324" s="66">
        <v>59.4</v>
      </c>
      <c r="K324" s="66">
        <v>0.27</v>
      </c>
    </row>
    <row r="325" spans="1:11" s="16" customFormat="1" x14ac:dyDescent="0.2">
      <c r="A325" s="39" t="s">
        <v>177</v>
      </c>
      <c r="B325" s="27">
        <v>45.438117391304331</v>
      </c>
      <c r="C325" s="66">
        <v>190.11308316521732</v>
      </c>
      <c r="D325" s="27">
        <v>0.97826086956521752</v>
      </c>
      <c r="E325" s="27">
        <v>0.10333333333333335</v>
      </c>
      <c r="F325" s="27">
        <v>11.468405797101452</v>
      </c>
      <c r="G325" s="27">
        <v>35.407000000000004</v>
      </c>
      <c r="H325" s="27">
        <v>0.13666666666666669</v>
      </c>
      <c r="I325" s="27">
        <v>4</v>
      </c>
      <c r="J325" s="27">
        <v>56.87</v>
      </c>
      <c r="K325" s="27">
        <v>0</v>
      </c>
    </row>
    <row r="326" spans="1:11" x14ac:dyDescent="0.2">
      <c r="A326" s="39" t="s">
        <v>178</v>
      </c>
      <c r="B326" s="27">
        <v>36.649482608695607</v>
      </c>
      <c r="C326" s="66">
        <v>153.34143523478244</v>
      </c>
      <c r="D326" s="27">
        <v>0.65217391304347827</v>
      </c>
      <c r="E326" s="27">
        <v>0</v>
      </c>
      <c r="F326" s="27">
        <v>8.6978260869565194</v>
      </c>
      <c r="G326" s="27">
        <v>5.9266666666666667</v>
      </c>
      <c r="H326" s="27">
        <v>6.3333333333333339E-2</v>
      </c>
      <c r="I326" s="27">
        <v>4</v>
      </c>
      <c r="J326" s="27">
        <v>94.483333333333334</v>
      </c>
      <c r="K326" s="27">
        <v>0</v>
      </c>
    </row>
    <row r="327" spans="1:11" x14ac:dyDescent="0.2">
      <c r="A327" s="39" t="s">
        <v>179</v>
      </c>
      <c r="B327" s="27">
        <v>51.471128639280764</v>
      </c>
      <c r="C327" s="66">
        <v>215.35520222675072</v>
      </c>
      <c r="D327" s="27">
        <v>1.0770833333333334</v>
      </c>
      <c r="E327" s="27">
        <v>0.18566666666666665</v>
      </c>
      <c r="F327" s="27">
        <v>12.860583333333317</v>
      </c>
      <c r="G327" s="27">
        <v>51.082333333333338</v>
      </c>
      <c r="H327" s="27">
        <v>0.14666666666666664</v>
      </c>
      <c r="I327" s="27">
        <v>0</v>
      </c>
      <c r="J327" s="27">
        <v>34.679666666666662</v>
      </c>
      <c r="K327" s="27">
        <v>0.83</v>
      </c>
    </row>
    <row r="328" spans="1:11" x14ac:dyDescent="0.2">
      <c r="A328" s="39" t="s">
        <v>180</v>
      </c>
      <c r="B328" s="27">
        <v>40.956007310867328</v>
      </c>
      <c r="C328" s="66">
        <v>171.35993458866892</v>
      </c>
      <c r="D328" s="27">
        <v>0.66666666666666674</v>
      </c>
      <c r="E328" s="27">
        <v>0.14200000000000002</v>
      </c>
      <c r="F328" s="27">
        <v>9.5733333333333359</v>
      </c>
      <c r="G328" s="27">
        <v>13.388333333333334</v>
      </c>
      <c r="H328" s="27">
        <v>8.6000000000000007E-2</v>
      </c>
      <c r="I328" s="27">
        <v>5</v>
      </c>
      <c r="J328" s="27">
        <v>44.32</v>
      </c>
      <c r="K328" s="27">
        <v>0</v>
      </c>
    </row>
    <row r="329" spans="1:11" x14ac:dyDescent="0.2">
      <c r="A329" s="39" t="s">
        <v>181</v>
      </c>
      <c r="B329" s="27">
        <v>45.701038780629624</v>
      </c>
      <c r="C329" s="66">
        <v>191.21314625815435</v>
      </c>
      <c r="D329" s="27">
        <v>1.0562499999999999</v>
      </c>
      <c r="E329" s="27">
        <v>7.5333333333333322E-2</v>
      </c>
      <c r="F329" s="27">
        <v>11.53375</v>
      </c>
      <c r="G329" s="27">
        <v>31.466666666666669</v>
      </c>
      <c r="H329" s="27">
        <v>0.12</v>
      </c>
      <c r="I329" s="27">
        <v>0</v>
      </c>
      <c r="J329" s="27">
        <v>43.455666666666673</v>
      </c>
      <c r="K329" s="27">
        <v>1.111</v>
      </c>
    </row>
    <row r="330" spans="1:11" x14ac:dyDescent="0.2">
      <c r="A330" s="39" t="s">
        <v>182</v>
      </c>
      <c r="B330" s="27">
        <v>39.336093944132394</v>
      </c>
      <c r="C330" s="66">
        <v>164.58221706224995</v>
      </c>
      <c r="D330" s="27">
        <v>0.71458333333333335</v>
      </c>
      <c r="E330" s="27">
        <v>0.11933333333333333</v>
      </c>
      <c r="F330" s="27">
        <v>9.1674166666666803</v>
      </c>
      <c r="G330" s="27">
        <v>7.7363333333333335</v>
      </c>
      <c r="H330" s="27">
        <v>0</v>
      </c>
      <c r="I330" s="27">
        <v>0</v>
      </c>
      <c r="J330" s="27">
        <v>41.3033</v>
      </c>
      <c r="K330" s="27">
        <v>0</v>
      </c>
    </row>
    <row r="331" spans="1:11" x14ac:dyDescent="0.2">
      <c r="A331" s="65" t="s">
        <v>573</v>
      </c>
      <c r="B331" s="66">
        <v>68</v>
      </c>
      <c r="C331" s="66">
        <v>284.512</v>
      </c>
      <c r="D331" s="66">
        <v>0.57999999999999996</v>
      </c>
      <c r="E331" s="66">
        <v>0.14000000000000001</v>
      </c>
      <c r="F331" s="66">
        <v>16.3</v>
      </c>
      <c r="G331" s="66">
        <v>7.96</v>
      </c>
      <c r="H331" s="66">
        <v>0.06</v>
      </c>
      <c r="I331" s="66">
        <v>15.2</v>
      </c>
      <c r="J331" s="66">
        <v>51.7</v>
      </c>
      <c r="K331" s="66">
        <v>1.32</v>
      </c>
    </row>
    <row r="332" spans="1:11" x14ac:dyDescent="0.2">
      <c r="A332" s="40" t="s">
        <v>572</v>
      </c>
      <c r="B332" s="66">
        <v>39</v>
      </c>
      <c r="C332" s="66">
        <v>163.17600000000002</v>
      </c>
      <c r="D332" s="66">
        <v>0.61</v>
      </c>
      <c r="E332" s="66">
        <v>0.16</v>
      </c>
      <c r="F332" s="66">
        <v>9.16</v>
      </c>
      <c r="G332" s="66">
        <v>8.34</v>
      </c>
      <c r="H332" s="66">
        <v>0.06</v>
      </c>
      <c r="I332" s="66">
        <v>16.5</v>
      </c>
      <c r="J332" s="66">
        <v>56.1</v>
      </c>
      <c r="K332" s="66">
        <v>0.39</v>
      </c>
    </row>
    <row r="333" spans="1:11" x14ac:dyDescent="0.2">
      <c r="A333" s="39" t="s">
        <v>183</v>
      </c>
      <c r="B333" s="27">
        <v>36.773765217391322</v>
      </c>
      <c r="C333" s="66">
        <v>153.86143366956529</v>
      </c>
      <c r="D333" s="27">
        <v>1.0434782608695652</v>
      </c>
      <c r="E333" s="27">
        <v>0.12666666666666668</v>
      </c>
      <c r="F333" s="27">
        <v>8.9465217391304375</v>
      </c>
      <c r="G333" s="27">
        <v>21.885999999999999</v>
      </c>
      <c r="H333" s="27">
        <v>0.09</v>
      </c>
      <c r="I333" s="27">
        <v>2</v>
      </c>
      <c r="J333" s="27">
        <v>53.733333333333327</v>
      </c>
      <c r="K333" s="27">
        <v>0</v>
      </c>
    </row>
    <row r="334" spans="1:11" x14ac:dyDescent="0.2">
      <c r="A334" s="39" t="s">
        <v>184</v>
      </c>
      <c r="B334" s="27">
        <v>32.709753623188377</v>
      </c>
      <c r="C334" s="66">
        <v>136.85760915942018</v>
      </c>
      <c r="D334" s="27">
        <v>0.73913043478260876</v>
      </c>
      <c r="E334" s="27">
        <v>7.3333333333333334E-2</v>
      </c>
      <c r="F334" s="27">
        <v>7.554202898550721</v>
      </c>
      <c r="G334" s="27">
        <v>7.3666666666666663</v>
      </c>
      <c r="H334" s="27">
        <v>0</v>
      </c>
      <c r="I334" s="27">
        <v>0</v>
      </c>
      <c r="J334" s="27">
        <v>73.336666666666659</v>
      </c>
      <c r="K334" s="27">
        <v>0</v>
      </c>
    </row>
    <row r="335" spans="1:11" x14ac:dyDescent="0.2">
      <c r="A335" s="30" t="s">
        <v>603</v>
      </c>
      <c r="B335" s="66">
        <v>52</v>
      </c>
      <c r="C335" s="66">
        <v>217.56800000000001</v>
      </c>
      <c r="D335" s="66">
        <v>0.83</v>
      </c>
      <c r="E335" s="66">
        <v>0.36</v>
      </c>
      <c r="F335" s="66">
        <v>12.8</v>
      </c>
      <c r="G335" s="66">
        <v>34.799999999999997</v>
      </c>
      <c r="H335" s="66">
        <v>0.14000000000000001</v>
      </c>
      <c r="I335" s="66">
        <v>2.96</v>
      </c>
      <c r="J335" s="66">
        <v>55</v>
      </c>
      <c r="K335" s="66">
        <v>1</v>
      </c>
    </row>
    <row r="336" spans="1:11" x14ac:dyDescent="0.2">
      <c r="A336" s="39" t="s">
        <v>185</v>
      </c>
      <c r="B336" s="27">
        <v>46.109628783385006</v>
      </c>
      <c r="C336" s="66">
        <v>192.92268682968287</v>
      </c>
      <c r="D336" s="27">
        <v>0.76666666666666661</v>
      </c>
      <c r="E336" s="27">
        <v>0.159</v>
      </c>
      <c r="F336" s="27">
        <v>11.723000000000013</v>
      </c>
      <c r="G336" s="27">
        <v>33.735999999999997</v>
      </c>
      <c r="H336" s="27">
        <v>9.1000000000000011E-2</v>
      </c>
      <c r="I336" s="27">
        <v>0</v>
      </c>
      <c r="J336" s="27">
        <v>47.845666666666659</v>
      </c>
      <c r="K336" s="27">
        <v>0.629</v>
      </c>
    </row>
    <row r="337" spans="1:11" x14ac:dyDescent="0.2">
      <c r="A337" s="39" t="s">
        <v>186</v>
      </c>
      <c r="B337" s="27">
        <v>36.196350587685913</v>
      </c>
      <c r="C337" s="66">
        <v>151.44553085887787</v>
      </c>
      <c r="D337" s="27">
        <v>0.48333333333333328</v>
      </c>
      <c r="E337" s="27">
        <v>0.12433333333333334</v>
      </c>
      <c r="F337" s="27">
        <v>8.5540000000000038</v>
      </c>
      <c r="G337" s="27">
        <v>9.0763333333333325</v>
      </c>
      <c r="H337" s="27">
        <v>0</v>
      </c>
      <c r="I337" s="27">
        <v>0</v>
      </c>
      <c r="J337" s="27">
        <v>0</v>
      </c>
      <c r="K337" s="27">
        <v>0</v>
      </c>
    </row>
    <row r="338" spans="1:11" x14ac:dyDescent="0.2">
      <c r="A338" s="39" t="s">
        <v>63</v>
      </c>
      <c r="B338" s="27">
        <v>163.76366666666667</v>
      </c>
      <c r="C338" s="66">
        <v>685.18718133333334</v>
      </c>
      <c r="D338" s="27">
        <v>5.8125</v>
      </c>
      <c r="E338" s="27">
        <v>1.1583333333333332</v>
      </c>
      <c r="F338" s="27">
        <v>32.522166666666671</v>
      </c>
      <c r="G338" s="27">
        <v>9.9716666666666658</v>
      </c>
      <c r="H338" s="27">
        <v>1.1886666666666665</v>
      </c>
      <c r="I338" s="27">
        <v>0</v>
      </c>
      <c r="J338" s="27">
        <v>0</v>
      </c>
      <c r="K338" s="27">
        <v>206.76933333333332</v>
      </c>
    </row>
    <row r="339" spans="1:11" x14ac:dyDescent="0.2">
      <c r="A339" s="39" t="s">
        <v>64</v>
      </c>
      <c r="B339" s="27">
        <v>220.3056666666667</v>
      </c>
      <c r="C339" s="66">
        <v>921.75890933333346</v>
      </c>
      <c r="D339" s="27">
        <v>7.0083333333333329</v>
      </c>
      <c r="E339" s="27">
        <v>1.3376666666666666</v>
      </c>
      <c r="F339" s="27">
        <v>45.058333333333337</v>
      </c>
      <c r="G339" s="27">
        <v>16.545666666666666</v>
      </c>
      <c r="H339" s="27">
        <v>1.8723333333333334</v>
      </c>
      <c r="I339" s="27">
        <v>0</v>
      </c>
      <c r="J339" s="27">
        <v>0</v>
      </c>
      <c r="K339" s="27">
        <v>666.71033333333332</v>
      </c>
    </row>
    <row r="340" spans="1:11" x14ac:dyDescent="0.2">
      <c r="A340" s="65" t="s">
        <v>459</v>
      </c>
      <c r="B340" s="66">
        <v>73.290000000000006</v>
      </c>
      <c r="C340" s="66">
        <v>306.64536000000004</v>
      </c>
      <c r="D340" s="66">
        <v>3.48</v>
      </c>
      <c r="E340" s="66">
        <v>3.51</v>
      </c>
      <c r="F340" s="66">
        <v>7.09</v>
      </c>
      <c r="G340" s="66">
        <v>147.69</v>
      </c>
      <c r="H340" s="66">
        <v>0.17</v>
      </c>
      <c r="I340" s="66">
        <v>26.86</v>
      </c>
      <c r="J340" s="66">
        <v>2.36</v>
      </c>
      <c r="K340" s="66">
        <v>71.790000000000006</v>
      </c>
    </row>
    <row r="341" spans="1:11" s="16" customFormat="1" x14ac:dyDescent="0.2">
      <c r="A341" s="40" t="s">
        <v>478</v>
      </c>
      <c r="B341" s="66">
        <v>408.33</v>
      </c>
      <c r="C341" s="66">
        <v>1708.45272</v>
      </c>
      <c r="D341" s="66">
        <v>32.85</v>
      </c>
      <c r="E341" s="66">
        <v>13.22</v>
      </c>
      <c r="F341" s="66">
        <v>42.13</v>
      </c>
      <c r="G341" s="66">
        <v>182.41</v>
      </c>
      <c r="H341" s="66">
        <v>8.94</v>
      </c>
      <c r="I341" s="66">
        <v>0.61</v>
      </c>
      <c r="J341" s="66">
        <v>2.64</v>
      </c>
      <c r="K341" s="66">
        <v>1263.1300000000001</v>
      </c>
    </row>
    <row r="342" spans="1:11" x14ac:dyDescent="0.2">
      <c r="A342" s="67" t="s">
        <v>301</v>
      </c>
      <c r="B342" s="27">
        <v>312.57259999999997</v>
      </c>
      <c r="C342" s="66">
        <v>1307.8037583999999</v>
      </c>
      <c r="D342" s="27">
        <v>7.67</v>
      </c>
      <c r="E342" s="27">
        <v>6.74</v>
      </c>
      <c r="F342" s="27">
        <v>56.996666666666663</v>
      </c>
      <c r="G342" s="27">
        <v>246.26666666666665</v>
      </c>
      <c r="H342" s="27">
        <v>0.12666666666666668</v>
      </c>
      <c r="I342" s="27">
        <v>52.95333333333334</v>
      </c>
      <c r="J342" s="27">
        <v>2.1433333333333331</v>
      </c>
      <c r="K342" s="27">
        <v>94</v>
      </c>
    </row>
    <row r="343" spans="1:11" x14ac:dyDescent="0.2">
      <c r="A343" s="39" t="s">
        <v>302</v>
      </c>
      <c r="B343" s="27">
        <v>66.415741886543287</v>
      </c>
      <c r="C343" s="66">
        <v>277.88346405329713</v>
      </c>
      <c r="D343" s="27">
        <v>3.0709067217508954</v>
      </c>
      <c r="E343" s="27">
        <v>3.7543333333333333</v>
      </c>
      <c r="F343" s="27">
        <v>5.2460933333333326</v>
      </c>
      <c r="G343" s="27">
        <v>112.24733333333332</v>
      </c>
      <c r="H343" s="27">
        <v>0.10299999999999999</v>
      </c>
      <c r="I343" s="27">
        <v>34.74</v>
      </c>
      <c r="J343" s="27">
        <v>0</v>
      </c>
      <c r="K343" s="27">
        <v>74</v>
      </c>
    </row>
    <row r="344" spans="1:11" x14ac:dyDescent="0.2">
      <c r="A344" s="39" t="s">
        <v>382</v>
      </c>
      <c r="B344" s="27">
        <v>166.16030161554647</v>
      </c>
      <c r="C344" s="66">
        <v>695.21470195944642</v>
      </c>
      <c r="D344" s="27">
        <v>1.0140667031606039</v>
      </c>
      <c r="E344" s="27">
        <v>18.364333333333335</v>
      </c>
      <c r="F344" s="27">
        <v>2.1945999635060494</v>
      </c>
      <c r="G344" s="27">
        <v>5.8503333333333325</v>
      </c>
      <c r="H344" s="27">
        <v>0.45566666666666666</v>
      </c>
      <c r="I344" s="27">
        <v>0</v>
      </c>
      <c r="J344" s="27">
        <v>0</v>
      </c>
      <c r="K344" s="27">
        <v>44</v>
      </c>
    </row>
    <row r="345" spans="1:11" x14ac:dyDescent="0.2">
      <c r="A345" s="67" t="s">
        <v>303</v>
      </c>
      <c r="B345" s="27">
        <v>82.820996271993607</v>
      </c>
      <c r="C345" s="66">
        <v>346.52304840202129</v>
      </c>
      <c r="D345" s="27">
        <v>2.0990200376510622</v>
      </c>
      <c r="E345" s="27">
        <v>2.169</v>
      </c>
      <c r="F345" s="27">
        <v>14.158313333333325</v>
      </c>
      <c r="G345" s="27">
        <v>69.790999999999997</v>
      </c>
      <c r="H345" s="27">
        <v>0.45766666666666667</v>
      </c>
      <c r="I345" s="27">
        <v>38.943333333333335</v>
      </c>
      <c r="J345" s="27">
        <v>3.2616666666666667</v>
      </c>
      <c r="K345" s="27">
        <v>72</v>
      </c>
    </row>
    <row r="346" spans="1:11" x14ac:dyDescent="0.2">
      <c r="A346" s="39" t="s">
        <v>304</v>
      </c>
      <c r="B346" s="27">
        <v>361.60799999999995</v>
      </c>
      <c r="C346" s="66">
        <v>1512.9678719999999</v>
      </c>
      <c r="D346" s="27">
        <v>34.69</v>
      </c>
      <c r="E346" s="27">
        <v>0.93333333333333324</v>
      </c>
      <c r="F346" s="27">
        <v>53.043333333333337</v>
      </c>
      <c r="G346" s="27">
        <v>1363.17</v>
      </c>
      <c r="H346" s="27">
        <v>0.92666666666666675</v>
      </c>
      <c r="I346" s="27">
        <v>299.45666666666665</v>
      </c>
      <c r="J346" s="27">
        <v>0</v>
      </c>
      <c r="K346" s="27">
        <v>432</v>
      </c>
    </row>
    <row r="347" spans="1:11" x14ac:dyDescent="0.2">
      <c r="A347" s="39" t="s">
        <v>305</v>
      </c>
      <c r="B347" s="27">
        <v>37</v>
      </c>
      <c r="C347" s="66">
        <v>154.80799999999999</v>
      </c>
      <c r="D347" s="27">
        <v>3.12</v>
      </c>
      <c r="E347" s="27">
        <v>0.4</v>
      </c>
      <c r="F347" s="27">
        <v>5.14</v>
      </c>
      <c r="G347" s="27">
        <v>133.80666666666667</v>
      </c>
      <c r="H347" s="27">
        <v>0.08</v>
      </c>
      <c r="I347" s="27">
        <v>10.9</v>
      </c>
      <c r="J347" s="27">
        <v>0</v>
      </c>
      <c r="K347" s="27">
        <v>51</v>
      </c>
    </row>
    <row r="348" spans="1:11" x14ac:dyDescent="0.2">
      <c r="A348" s="39" t="s">
        <v>306</v>
      </c>
      <c r="B348" s="27">
        <v>65</v>
      </c>
      <c r="C348" s="66">
        <v>271.96000000000004</v>
      </c>
      <c r="D348" s="27">
        <v>2.93</v>
      </c>
      <c r="E348" s="27">
        <v>3.24</v>
      </c>
      <c r="F348" s="27">
        <v>5.92</v>
      </c>
      <c r="G348" s="27">
        <v>108</v>
      </c>
      <c r="H348" s="27">
        <v>0.08</v>
      </c>
      <c r="I348" s="27">
        <v>49.7</v>
      </c>
      <c r="J348" s="27">
        <v>0</v>
      </c>
      <c r="K348" s="27">
        <v>63.8</v>
      </c>
    </row>
    <row r="349" spans="1:11" x14ac:dyDescent="0.2">
      <c r="A349" s="39" t="s">
        <v>307</v>
      </c>
      <c r="B349" s="27">
        <v>496.6502999999999</v>
      </c>
      <c r="C349" s="66">
        <v>2077.9848551999999</v>
      </c>
      <c r="D349" s="27">
        <v>25.42</v>
      </c>
      <c r="E349" s="27">
        <v>26.903333333333336</v>
      </c>
      <c r="F349" s="27">
        <v>39.18</v>
      </c>
      <c r="G349" s="27">
        <v>890.2733333333332</v>
      </c>
      <c r="H349" s="27">
        <v>0.52333333333333332</v>
      </c>
      <c r="I349" s="27">
        <v>361.05666666666667</v>
      </c>
      <c r="J349" s="27">
        <v>0</v>
      </c>
      <c r="K349" s="27">
        <v>323</v>
      </c>
    </row>
    <row r="350" spans="1:11" x14ac:dyDescent="0.2">
      <c r="A350" s="67" t="s">
        <v>300</v>
      </c>
      <c r="B350" s="27">
        <v>69.621474000000021</v>
      </c>
      <c r="C350" s="66">
        <v>291.2962472160001</v>
      </c>
      <c r="D350" s="27">
        <v>1.89486</v>
      </c>
      <c r="E350" s="27">
        <v>9.9000000000000019E-2</v>
      </c>
      <c r="F350" s="27">
        <v>15.67447333333333</v>
      </c>
      <c r="G350" s="27">
        <v>71.528000000000006</v>
      </c>
      <c r="H350" s="27">
        <v>0</v>
      </c>
      <c r="I350" s="27">
        <v>0</v>
      </c>
      <c r="J350" s="27">
        <v>0.49</v>
      </c>
      <c r="K350" s="27">
        <v>33</v>
      </c>
    </row>
    <row r="351" spans="1:11" x14ac:dyDescent="0.2">
      <c r="A351" s="39" t="s">
        <v>346</v>
      </c>
      <c r="B351" s="27">
        <v>339.14124020355331</v>
      </c>
      <c r="C351" s="66">
        <v>1418.9669490116671</v>
      </c>
      <c r="D351" s="27">
        <v>23.152173913043477</v>
      </c>
      <c r="E351" s="27">
        <v>0.77</v>
      </c>
      <c r="F351" s="27">
        <v>62.004492753623182</v>
      </c>
      <c r="G351" s="27">
        <v>53.523333333333333</v>
      </c>
      <c r="H351" s="27">
        <v>7.046666666666666</v>
      </c>
      <c r="I351" s="27">
        <v>0</v>
      </c>
      <c r="J351" s="27">
        <v>0</v>
      </c>
      <c r="K351" s="27">
        <v>0</v>
      </c>
    </row>
    <row r="352" spans="1:11" x14ac:dyDescent="0.2">
      <c r="A352" s="64" t="s">
        <v>355</v>
      </c>
      <c r="B352" s="27">
        <v>14.103733399311682</v>
      </c>
      <c r="C352" s="66">
        <v>59.010020542720085</v>
      </c>
      <c r="D352" s="27">
        <v>0.32500000000000001</v>
      </c>
      <c r="E352" s="27">
        <v>0</v>
      </c>
      <c r="F352" s="27">
        <v>5.246666666666659</v>
      </c>
      <c r="G352" s="27">
        <v>10.183666666666666</v>
      </c>
      <c r="H352" s="27">
        <v>7.9000000000000001E-2</v>
      </c>
      <c r="I352" s="27">
        <v>0</v>
      </c>
      <c r="J352" s="27">
        <v>32.78</v>
      </c>
      <c r="K352" s="27">
        <v>0</v>
      </c>
    </row>
    <row r="353" spans="1:11" x14ac:dyDescent="0.2">
      <c r="A353" s="39" t="s">
        <v>187</v>
      </c>
      <c r="B353" s="27">
        <v>22.22504347826089</v>
      </c>
      <c r="C353" s="66">
        <v>92.989581913043565</v>
      </c>
      <c r="D353" s="27">
        <v>0.56521739130434789</v>
      </c>
      <c r="E353" s="27">
        <v>6.6666666666666666E-2</v>
      </c>
      <c r="F353" s="27">
        <v>7.321449275362319</v>
      </c>
      <c r="G353" s="27">
        <v>5.2633333333333336</v>
      </c>
      <c r="H353" s="27">
        <v>5.3333333333333337E-2</v>
      </c>
      <c r="I353" s="27">
        <v>2</v>
      </c>
      <c r="J353" s="27">
        <v>34.49666666666667</v>
      </c>
      <c r="K353" s="27">
        <v>0</v>
      </c>
    </row>
    <row r="354" spans="1:11" x14ac:dyDescent="0.2">
      <c r="A354" s="39" t="s">
        <v>188</v>
      </c>
      <c r="B354" s="27">
        <v>31.818153430163903</v>
      </c>
      <c r="C354" s="66">
        <v>133.12715395180578</v>
      </c>
      <c r="D354" s="27">
        <v>0.93958333333333321</v>
      </c>
      <c r="E354" s="27">
        <v>0.14000000000000001</v>
      </c>
      <c r="F354" s="27">
        <v>11.084416666666677</v>
      </c>
      <c r="G354" s="27">
        <v>50.983666666666664</v>
      </c>
      <c r="H354" s="27">
        <v>0.179666666666667</v>
      </c>
      <c r="I354" s="27">
        <v>0</v>
      </c>
      <c r="J354" s="27">
        <v>38.235999999999997</v>
      </c>
      <c r="K354" s="27">
        <v>1.2483333333333333</v>
      </c>
    </row>
    <row r="355" spans="1:11" x14ac:dyDescent="0.2">
      <c r="A355" s="65" t="s">
        <v>488</v>
      </c>
      <c r="B355" s="66">
        <v>396</v>
      </c>
      <c r="C355" s="66">
        <v>1656.864</v>
      </c>
      <c r="D355" s="66">
        <v>13.8</v>
      </c>
      <c r="E355" s="66">
        <v>36.25</v>
      </c>
      <c r="F355" s="66">
        <v>2.7</v>
      </c>
      <c r="G355" s="66">
        <v>10</v>
      </c>
      <c r="H355" s="66">
        <v>1.1299999999999999</v>
      </c>
      <c r="I355" s="66">
        <v>0</v>
      </c>
      <c r="J355" s="66">
        <v>0</v>
      </c>
      <c r="K355" s="66">
        <v>805</v>
      </c>
    </row>
    <row r="356" spans="1:11" x14ac:dyDescent="0.2">
      <c r="A356" s="65" t="s">
        <v>601</v>
      </c>
      <c r="B356" s="66">
        <v>256</v>
      </c>
      <c r="C356" s="66">
        <v>1071.104</v>
      </c>
      <c r="D356" s="66">
        <v>18</v>
      </c>
      <c r="E356" s="66">
        <v>20</v>
      </c>
      <c r="F356" s="66">
        <v>1</v>
      </c>
      <c r="G356" s="66">
        <v>6.94</v>
      </c>
      <c r="H356" s="66">
        <v>1</v>
      </c>
      <c r="I356" s="66">
        <v>0</v>
      </c>
      <c r="J356" s="66">
        <v>0</v>
      </c>
      <c r="K356" s="66">
        <v>840</v>
      </c>
    </row>
    <row r="357" spans="1:11" x14ac:dyDescent="0.2">
      <c r="A357" s="67" t="s">
        <v>286</v>
      </c>
      <c r="B357" s="27">
        <v>218.10881416666666</v>
      </c>
      <c r="C357" s="66">
        <v>912.56727847333332</v>
      </c>
      <c r="D357" s="27">
        <v>14.239583333333334</v>
      </c>
      <c r="E357" s="27">
        <v>17.439666666666668</v>
      </c>
      <c r="F357" s="27">
        <v>0</v>
      </c>
      <c r="G357" s="27">
        <v>10.837666666666665</v>
      </c>
      <c r="H357" s="27">
        <v>0.46566666666666667</v>
      </c>
      <c r="I357" s="27">
        <v>0</v>
      </c>
      <c r="J357" s="27">
        <v>0</v>
      </c>
      <c r="K357" s="27">
        <v>1126</v>
      </c>
    </row>
    <row r="358" spans="1:11" x14ac:dyDescent="0.2">
      <c r="A358" s="67" t="s">
        <v>287</v>
      </c>
      <c r="B358" s="27">
        <v>227.20345083333331</v>
      </c>
      <c r="C358" s="66">
        <v>950.61923828666659</v>
      </c>
      <c r="D358" s="27">
        <v>16.064583333333331</v>
      </c>
      <c r="E358" s="27">
        <v>17.584</v>
      </c>
      <c r="F358" s="27">
        <v>0</v>
      </c>
      <c r="G358" s="27">
        <v>6.1336666666666666</v>
      </c>
      <c r="H358" s="27">
        <v>0.4443333333333333</v>
      </c>
      <c r="I358" s="27">
        <v>0</v>
      </c>
      <c r="J358" s="27">
        <v>0</v>
      </c>
      <c r="K358" s="27">
        <v>1176</v>
      </c>
    </row>
    <row r="359" spans="1:11" s="16" customFormat="1" x14ac:dyDescent="0.2">
      <c r="A359" s="39" t="s">
        <v>353</v>
      </c>
      <c r="B359" s="27">
        <v>495.09611384365076</v>
      </c>
      <c r="C359" s="66">
        <v>2071.4821403218348</v>
      </c>
      <c r="D359" s="27">
        <v>14.083867173512777</v>
      </c>
      <c r="E359" s="27">
        <v>32.252933333333338</v>
      </c>
      <c r="F359" s="27">
        <v>43.312199493153891</v>
      </c>
      <c r="G359" s="27">
        <v>211.49766666666665</v>
      </c>
      <c r="H359" s="27">
        <v>4.6970000000000001</v>
      </c>
      <c r="I359" s="27">
        <v>0</v>
      </c>
      <c r="J359" s="27">
        <v>0</v>
      </c>
      <c r="K359" s="27">
        <v>9</v>
      </c>
    </row>
    <row r="360" spans="1:11" x14ac:dyDescent="0.2">
      <c r="A360" s="72" t="s">
        <v>369</v>
      </c>
      <c r="B360" s="27">
        <v>62.531818366289116</v>
      </c>
      <c r="C360" s="66">
        <v>261.63312804455364</v>
      </c>
      <c r="D360" s="27">
        <v>0.22500000000000001</v>
      </c>
      <c r="E360" s="27">
        <v>0.246</v>
      </c>
      <c r="F360" s="27">
        <v>16.587999999999997</v>
      </c>
      <c r="G360" s="27">
        <v>3.3923333333333332</v>
      </c>
      <c r="H360" s="27">
        <v>5.3333333333333337E-2</v>
      </c>
      <c r="I360" s="27">
        <v>4</v>
      </c>
      <c r="J360" s="27">
        <v>1.4866666666666666</v>
      </c>
      <c r="K360" s="27">
        <v>1.3180000000000001</v>
      </c>
    </row>
    <row r="361" spans="1:11" x14ac:dyDescent="0.2">
      <c r="A361" s="39" t="s">
        <v>370</v>
      </c>
      <c r="B361" s="27">
        <v>55.51520000000005</v>
      </c>
      <c r="C361" s="66">
        <v>232.27559680000022</v>
      </c>
      <c r="D361" s="27">
        <v>0.28666666666666668</v>
      </c>
      <c r="E361" s="27">
        <v>0</v>
      </c>
      <c r="F361" s="27">
        <v>15.153333333333341</v>
      </c>
      <c r="G361" s="27">
        <v>1.9233333333333331</v>
      </c>
      <c r="H361" s="27">
        <v>9.3333333333333338E-2</v>
      </c>
      <c r="I361" s="27">
        <v>4</v>
      </c>
      <c r="J361" s="27">
        <v>2.4066666666666667</v>
      </c>
      <c r="K361" s="27">
        <v>0</v>
      </c>
    </row>
    <row r="362" spans="1:11" x14ac:dyDescent="0.2">
      <c r="A362" s="39" t="s">
        <v>65</v>
      </c>
      <c r="B362" s="27">
        <v>371.12261304347828</v>
      </c>
      <c r="C362" s="66">
        <v>1552.7770129739131</v>
      </c>
      <c r="D362" s="27">
        <v>9.9956521739130437</v>
      </c>
      <c r="E362" s="27">
        <v>1.3033333333333335</v>
      </c>
      <c r="F362" s="27">
        <v>77.944347826086954</v>
      </c>
      <c r="G362" s="27">
        <v>17.3</v>
      </c>
      <c r="H362" s="27">
        <v>0.88</v>
      </c>
      <c r="I362" s="27">
        <v>0</v>
      </c>
      <c r="J362" s="27">
        <v>0</v>
      </c>
      <c r="K362" s="27">
        <v>7.17</v>
      </c>
    </row>
    <row r="363" spans="1:11" x14ac:dyDescent="0.2">
      <c r="A363" s="39" t="s">
        <v>66</v>
      </c>
      <c r="B363" s="27">
        <v>370.5671133333334</v>
      </c>
      <c r="C363" s="66">
        <v>1550.452802186667</v>
      </c>
      <c r="D363" s="27">
        <v>10.320799999999998</v>
      </c>
      <c r="E363" s="27">
        <v>1.97</v>
      </c>
      <c r="F363" s="27">
        <v>76.622533333333351</v>
      </c>
      <c r="G363" s="27">
        <v>19.453333333333333</v>
      </c>
      <c r="H363" s="27">
        <v>0.91666666666666663</v>
      </c>
      <c r="I363" s="27">
        <v>0</v>
      </c>
      <c r="J363" s="27">
        <v>0</v>
      </c>
      <c r="K363" s="27">
        <v>14.74</v>
      </c>
    </row>
    <row r="364" spans="1:11" x14ac:dyDescent="0.2">
      <c r="A364" s="39" t="s">
        <v>189</v>
      </c>
      <c r="B364" s="27">
        <v>404.28187666666668</v>
      </c>
      <c r="C364" s="66">
        <v>1691.5153719733335</v>
      </c>
      <c r="D364" s="27">
        <v>2.0828999999999995</v>
      </c>
      <c r="E364" s="27">
        <v>40.656666666666666</v>
      </c>
      <c r="F364" s="27">
        <v>13.945433333333337</v>
      </c>
      <c r="G364" s="27">
        <v>66.532333333333341</v>
      </c>
      <c r="H364" s="27">
        <v>0.80800000000000016</v>
      </c>
      <c r="I364" s="27">
        <v>0</v>
      </c>
      <c r="J364" s="27">
        <v>13.4435</v>
      </c>
      <c r="K364" s="27">
        <v>0.65433333333333332</v>
      </c>
    </row>
    <row r="365" spans="1:11" s="16" customFormat="1" x14ac:dyDescent="0.2">
      <c r="A365" s="240" t="s">
        <v>381</v>
      </c>
      <c r="B365" s="27">
        <v>302.15267768782371</v>
      </c>
      <c r="C365" s="66">
        <v>1264.2068034458543</v>
      </c>
      <c r="D365" s="27">
        <v>0.58125000000000004</v>
      </c>
      <c r="E365" s="27">
        <v>30.497666666666664</v>
      </c>
      <c r="F365" s="27">
        <v>7.8997499999999992</v>
      </c>
      <c r="G365" s="27">
        <v>3.4783333333333335</v>
      </c>
      <c r="H365" s="27">
        <v>9.7000000000000017E-2</v>
      </c>
      <c r="I365" s="27">
        <v>8</v>
      </c>
      <c r="J365" s="27">
        <v>0</v>
      </c>
      <c r="K365" s="27">
        <v>787</v>
      </c>
    </row>
    <row r="366" spans="1:11" x14ac:dyDescent="0.2">
      <c r="A366" s="73" t="s">
        <v>417</v>
      </c>
      <c r="B366" s="27">
        <v>209.3762544589043</v>
      </c>
      <c r="C366" s="66">
        <v>876.03024865605562</v>
      </c>
      <c r="D366" s="27">
        <v>0.31666666666666665</v>
      </c>
      <c r="E366" s="27">
        <v>9.8000000000000018E-2</v>
      </c>
      <c r="F366" s="27">
        <v>57.63666666666667</v>
      </c>
      <c r="G366" s="27">
        <v>12.435</v>
      </c>
      <c r="H366" s="27">
        <v>0.154</v>
      </c>
      <c r="I366" s="27">
        <v>0</v>
      </c>
      <c r="J366" s="27">
        <v>0</v>
      </c>
      <c r="K366" s="27">
        <v>4.74</v>
      </c>
    </row>
    <row r="367" spans="1:11" x14ac:dyDescent="0.2">
      <c r="A367" s="73" t="s">
        <v>416</v>
      </c>
      <c r="B367" s="27">
        <v>195.62747482178608</v>
      </c>
      <c r="C367" s="66">
        <v>818.50535465435303</v>
      </c>
      <c r="D367" s="27">
        <v>0.19375000000000001</v>
      </c>
      <c r="E367" s="27">
        <v>6.7333333333333342E-2</v>
      </c>
      <c r="F367" s="27">
        <v>54.003583333333331</v>
      </c>
      <c r="G367" s="27">
        <v>20.012666666666664</v>
      </c>
      <c r="H367" s="27">
        <v>0.10766666666666667</v>
      </c>
      <c r="I367" s="27">
        <v>0</v>
      </c>
      <c r="J367" s="27">
        <v>3.9</v>
      </c>
      <c r="K367" s="27">
        <v>2.9143333333333334</v>
      </c>
    </row>
    <row r="368" spans="1:11" x14ac:dyDescent="0.2">
      <c r="A368" s="39" t="s">
        <v>371</v>
      </c>
      <c r="B368" s="27">
        <v>45.340747826086911</v>
      </c>
      <c r="C368" s="66">
        <v>189.70568890434765</v>
      </c>
      <c r="D368" s="27">
        <v>0.81521739130434778</v>
      </c>
      <c r="E368" s="27">
        <v>0.12</v>
      </c>
      <c r="F368" s="27">
        <v>11.554782608695643</v>
      </c>
      <c r="G368" s="27">
        <v>24.873333333333335</v>
      </c>
      <c r="H368" s="27">
        <v>0.23333333333333331</v>
      </c>
      <c r="I368" s="27">
        <v>78</v>
      </c>
      <c r="J368" s="27">
        <v>78.526666666666657</v>
      </c>
      <c r="K368" s="27">
        <v>3.2566666666666664</v>
      </c>
    </row>
    <row r="369" spans="1:11" x14ac:dyDescent="0.2">
      <c r="A369" s="39" t="s">
        <v>372</v>
      </c>
      <c r="B369" s="27">
        <v>40.156768942296566</v>
      </c>
      <c r="C369" s="66">
        <v>168.01592125456884</v>
      </c>
      <c r="D369" s="27">
        <v>0.45624999999999999</v>
      </c>
      <c r="E369" s="27">
        <v>0.12433333333333334</v>
      </c>
      <c r="F369" s="27">
        <v>10.439750000000016</v>
      </c>
      <c r="G369" s="27">
        <v>22.418333333333337</v>
      </c>
      <c r="H369" s="27">
        <v>0.19333333333333336</v>
      </c>
      <c r="I369" s="27">
        <v>77</v>
      </c>
      <c r="J369" s="27">
        <v>82.206666666666663</v>
      </c>
      <c r="K369" s="27">
        <v>1.6303333333333334</v>
      </c>
    </row>
    <row r="370" spans="1:11" x14ac:dyDescent="0.2">
      <c r="A370" s="65" t="s">
        <v>575</v>
      </c>
      <c r="B370" s="66">
        <v>42</v>
      </c>
      <c r="C370" s="66">
        <v>175.72800000000001</v>
      </c>
      <c r="D370" s="66">
        <v>0.3</v>
      </c>
      <c r="E370" s="66">
        <v>0.13</v>
      </c>
      <c r="F370" s="66">
        <v>10.4</v>
      </c>
      <c r="G370" s="66">
        <v>9.33</v>
      </c>
      <c r="H370" s="66">
        <v>0.12</v>
      </c>
      <c r="I370" s="66">
        <v>70.099999999999994</v>
      </c>
      <c r="J370" s="66">
        <v>40.200000000000003</v>
      </c>
      <c r="K370" s="66">
        <v>1.83</v>
      </c>
    </row>
    <row r="371" spans="1:11" x14ac:dyDescent="0.2">
      <c r="A371" s="40" t="s">
        <v>574</v>
      </c>
      <c r="B371" s="66">
        <v>24</v>
      </c>
      <c r="C371" s="66">
        <v>100.416</v>
      </c>
      <c r="D371" s="66">
        <v>0.3</v>
      </c>
      <c r="E371" s="66">
        <v>0.14000000000000001</v>
      </c>
      <c r="F371" s="66">
        <v>5.65</v>
      </c>
      <c r="G371" s="66">
        <v>9.64</v>
      </c>
      <c r="H371" s="66">
        <v>0.12</v>
      </c>
      <c r="I371" s="66">
        <v>73.8</v>
      </c>
      <c r="J371" s="66">
        <v>42.3</v>
      </c>
      <c r="K371" s="66">
        <v>1.29</v>
      </c>
    </row>
    <row r="372" spans="1:11" x14ac:dyDescent="0.2">
      <c r="A372" s="39" t="s">
        <v>116</v>
      </c>
      <c r="B372" s="27">
        <v>151.41695652173911</v>
      </c>
      <c r="C372" s="66">
        <v>633.52854608695645</v>
      </c>
      <c r="D372" s="27">
        <v>1.1304347826086958</v>
      </c>
      <c r="E372" s="27">
        <v>0.3</v>
      </c>
      <c r="F372" s="27">
        <v>36.169565217391309</v>
      </c>
      <c r="G372" s="27">
        <v>15.19</v>
      </c>
      <c r="H372" s="27">
        <v>0.27</v>
      </c>
      <c r="I372" s="27">
        <v>3</v>
      </c>
      <c r="J372" s="27">
        <v>16.526666666666667</v>
      </c>
      <c r="K372" s="27">
        <v>2.15</v>
      </c>
    </row>
    <row r="373" spans="1:11" x14ac:dyDescent="0.2">
      <c r="A373" s="39" t="s">
        <v>117</v>
      </c>
      <c r="B373" s="27">
        <v>405.69394166666666</v>
      </c>
      <c r="C373" s="66">
        <v>1697.4234519333334</v>
      </c>
      <c r="D373" s="27">
        <v>2.0625</v>
      </c>
      <c r="E373" s="27">
        <v>9.1199999999999992</v>
      </c>
      <c r="F373" s="27">
        <v>80.30416666666666</v>
      </c>
      <c r="G373" s="27">
        <v>65.692333333333337</v>
      </c>
      <c r="H373" s="27">
        <v>1.3563333333333334</v>
      </c>
      <c r="I373" s="27">
        <v>0</v>
      </c>
      <c r="J373" s="27">
        <v>0</v>
      </c>
      <c r="K373" s="27">
        <v>574.50800000000015</v>
      </c>
    </row>
    <row r="374" spans="1:11" x14ac:dyDescent="0.2">
      <c r="A374" s="39" t="s">
        <v>190</v>
      </c>
      <c r="B374" s="27">
        <v>63.50031833879153</v>
      </c>
      <c r="C374" s="66">
        <v>265.68533192950377</v>
      </c>
      <c r="D374" s="27">
        <v>0.40833333333333338</v>
      </c>
      <c r="E374" s="27">
        <v>0.25600000000000001</v>
      </c>
      <c r="F374" s="27">
        <v>16.662666666666667</v>
      </c>
      <c r="G374" s="27">
        <v>11.659666666666666</v>
      </c>
      <c r="H374" s="27">
        <v>9.6000000000000016E-2</v>
      </c>
      <c r="I374" s="27">
        <v>0</v>
      </c>
      <c r="J374" s="27">
        <v>17.413</v>
      </c>
      <c r="K374" s="27">
        <v>0.55133333333333334</v>
      </c>
    </row>
    <row r="375" spans="1:11" x14ac:dyDescent="0.2">
      <c r="A375" s="64" t="s">
        <v>18</v>
      </c>
      <c r="B375" s="27">
        <v>72.486738091687329</v>
      </c>
      <c r="C375" s="66">
        <v>303.2845121756198</v>
      </c>
      <c r="D375" s="27">
        <v>0.41041666666666665</v>
      </c>
      <c r="E375" s="27">
        <v>0.17200000000000001</v>
      </c>
      <c r="F375" s="27">
        <v>19.352249999999991</v>
      </c>
      <c r="G375" s="27">
        <v>11.638333333333334</v>
      </c>
      <c r="H375" s="27">
        <v>9.1333333333333322E-2</v>
      </c>
      <c r="I375" s="27">
        <v>0</v>
      </c>
      <c r="J375" s="27">
        <v>65.523333333333326</v>
      </c>
      <c r="K375" s="27">
        <v>1.8636666666666668</v>
      </c>
    </row>
    <row r="376" spans="1:11" x14ac:dyDescent="0.2">
      <c r="A376" s="72" t="s">
        <v>191</v>
      </c>
      <c r="B376" s="27">
        <v>48.305880000000002</v>
      </c>
      <c r="C376" s="66">
        <v>202.11180192</v>
      </c>
      <c r="D376" s="27">
        <v>0.38124999999999998</v>
      </c>
      <c r="E376" s="27">
        <v>0.23399999999999999</v>
      </c>
      <c r="F376" s="27">
        <v>12.518416666666665</v>
      </c>
      <c r="G376" s="27">
        <v>7.1209999999999996</v>
      </c>
      <c r="H376" s="27">
        <v>8.9333333333333334E-2</v>
      </c>
      <c r="I376" s="27">
        <v>0</v>
      </c>
      <c r="J376" s="27">
        <v>24.902333333333331</v>
      </c>
      <c r="K376" s="27">
        <v>6.7333333333333334</v>
      </c>
    </row>
    <row r="377" spans="1:11" x14ac:dyDescent="0.2">
      <c r="A377" s="65" t="s">
        <v>577</v>
      </c>
      <c r="B377" s="66">
        <v>40</v>
      </c>
      <c r="C377" s="66">
        <v>167.36</v>
      </c>
      <c r="D377" s="66">
        <v>0.17</v>
      </c>
      <c r="E377" s="66">
        <v>0.1</v>
      </c>
      <c r="F377" s="66">
        <v>9.74</v>
      </c>
      <c r="G377" s="66">
        <v>2.92</v>
      </c>
      <c r="H377" s="66">
        <v>0.05</v>
      </c>
      <c r="I377" s="66">
        <v>89.7</v>
      </c>
      <c r="J377" s="66">
        <v>9.09</v>
      </c>
      <c r="K377" s="66">
        <v>0.89</v>
      </c>
    </row>
    <row r="378" spans="1:11" x14ac:dyDescent="0.2">
      <c r="A378" s="30" t="s">
        <v>576</v>
      </c>
      <c r="B378" s="66">
        <v>21</v>
      </c>
      <c r="C378" s="66">
        <v>87.864000000000004</v>
      </c>
      <c r="D378" s="66">
        <v>0.17</v>
      </c>
      <c r="E378" s="66">
        <v>0.1</v>
      </c>
      <c r="F378" s="66">
        <v>5.04</v>
      </c>
      <c r="G378" s="66">
        <v>2.88</v>
      </c>
      <c r="H378" s="66">
        <v>0.04</v>
      </c>
      <c r="I378" s="66">
        <v>94.4</v>
      </c>
      <c r="J378" s="66">
        <v>9.57</v>
      </c>
      <c r="K378" s="66">
        <v>0.3</v>
      </c>
    </row>
    <row r="379" spans="1:11" x14ac:dyDescent="0.2">
      <c r="A379" s="39" t="s">
        <v>373</v>
      </c>
      <c r="B379" s="27">
        <v>50.692182608695632</v>
      </c>
      <c r="C379" s="66">
        <v>212.09609203478254</v>
      </c>
      <c r="D379" s="27">
        <v>0.85507246376811608</v>
      </c>
      <c r="E379" s="27">
        <v>0.22</v>
      </c>
      <c r="F379" s="27">
        <v>12.771594202898537</v>
      </c>
      <c r="G379" s="27">
        <v>7.6366666666666667</v>
      </c>
      <c r="H379" s="27">
        <v>0.08</v>
      </c>
      <c r="I379" s="27">
        <v>100</v>
      </c>
      <c r="J379" s="27">
        <v>7.9366666666666674</v>
      </c>
      <c r="K379" s="27">
        <v>0</v>
      </c>
    </row>
    <row r="380" spans="1:11" x14ac:dyDescent="0.2">
      <c r="A380" s="30" t="s">
        <v>532</v>
      </c>
      <c r="B380" s="66">
        <v>43</v>
      </c>
      <c r="C380" s="66">
        <v>179.91200000000001</v>
      </c>
      <c r="D380" s="66">
        <v>0.7</v>
      </c>
      <c r="E380" s="66">
        <v>0.3</v>
      </c>
      <c r="F380" s="66">
        <v>10.5</v>
      </c>
      <c r="G380" s="66">
        <v>41</v>
      </c>
      <c r="H380" s="66">
        <v>2.8</v>
      </c>
      <c r="I380" s="66">
        <v>30</v>
      </c>
      <c r="J380" s="66">
        <v>33</v>
      </c>
      <c r="K380" s="66">
        <v>0</v>
      </c>
    </row>
    <row r="381" spans="1:11" x14ac:dyDescent="0.2">
      <c r="A381" s="39" t="s">
        <v>118</v>
      </c>
      <c r="B381" s="27">
        <v>21.14767681159422</v>
      </c>
      <c r="C381" s="66">
        <v>88.481879779710226</v>
      </c>
      <c r="D381" s="27">
        <v>1.985507246376812</v>
      </c>
      <c r="E381" s="27">
        <v>0.39333333333333337</v>
      </c>
      <c r="F381" s="27">
        <v>3.6444927536231915</v>
      </c>
      <c r="G381" s="27">
        <v>210.91666666666666</v>
      </c>
      <c r="H381" s="27">
        <v>0.97333333333333327</v>
      </c>
      <c r="I381" s="27">
        <v>1035</v>
      </c>
      <c r="J381" s="27">
        <v>2.3366666666666664</v>
      </c>
      <c r="K381" s="27">
        <v>3.8866666666666667</v>
      </c>
    </row>
    <row r="382" spans="1:11" x14ac:dyDescent="0.2">
      <c r="A382" s="39" t="s">
        <v>217</v>
      </c>
      <c r="B382" s="27">
        <v>725.96892684599879</v>
      </c>
      <c r="C382" s="66">
        <v>3037.4539899236593</v>
      </c>
      <c r="D382" s="27">
        <v>0.4147000074386597</v>
      </c>
      <c r="E382" s="27">
        <v>82.361000000000004</v>
      </c>
      <c r="F382" s="27">
        <v>6.3299992561332896E-2</v>
      </c>
      <c r="G382" s="27">
        <v>9.423</v>
      </c>
      <c r="H382" s="27">
        <v>0.15400000000000003</v>
      </c>
      <c r="I382" s="27">
        <v>754</v>
      </c>
      <c r="J382" s="27">
        <v>0</v>
      </c>
      <c r="K382" s="27">
        <v>578.69466666666676</v>
      </c>
    </row>
    <row r="383" spans="1:11" x14ac:dyDescent="0.2">
      <c r="A383" s="39" t="s">
        <v>218</v>
      </c>
      <c r="B383" s="27">
        <v>757.5404607259967</v>
      </c>
      <c r="C383" s="66">
        <v>3169.5492876775702</v>
      </c>
      <c r="D383" s="27">
        <v>0.3955600070953369</v>
      </c>
      <c r="E383" s="27">
        <v>86.039333333333332</v>
      </c>
      <c r="F383" s="27">
        <v>0</v>
      </c>
      <c r="G383" s="27">
        <v>3.6080000000000001</v>
      </c>
      <c r="H383" s="27">
        <v>0</v>
      </c>
      <c r="I383" s="27">
        <v>754</v>
      </c>
      <c r="J383" s="27">
        <v>0</v>
      </c>
      <c r="K383" s="27">
        <v>3.8486666666666669</v>
      </c>
    </row>
    <row r="384" spans="1:11" x14ac:dyDescent="0.2">
      <c r="A384" s="39" t="s">
        <v>192</v>
      </c>
      <c r="B384" s="27">
        <v>68.439508695652137</v>
      </c>
      <c r="C384" s="66">
        <v>286.35090438260858</v>
      </c>
      <c r="D384" s="27">
        <v>1.9891304347826089</v>
      </c>
      <c r="E384" s="27">
        <v>2.1033333333333331</v>
      </c>
      <c r="F384" s="27">
        <v>12.264202898550717</v>
      </c>
      <c r="G384" s="27">
        <v>5.3933333333333335</v>
      </c>
      <c r="H384" s="27">
        <v>0.56000000000000005</v>
      </c>
      <c r="I384" s="27">
        <v>70</v>
      </c>
      <c r="J384" s="27">
        <v>19.84</v>
      </c>
      <c r="K384" s="27">
        <v>1.58</v>
      </c>
    </row>
    <row r="385" spans="1:11" x14ac:dyDescent="0.2">
      <c r="A385" s="39" t="s">
        <v>193</v>
      </c>
      <c r="B385" s="27">
        <v>38.759699999999988</v>
      </c>
      <c r="C385" s="66">
        <v>162.17058479999994</v>
      </c>
      <c r="D385" s="27">
        <v>0.8125</v>
      </c>
      <c r="E385" s="27">
        <v>0.17666666666666667</v>
      </c>
      <c r="F385" s="27">
        <v>9.597499999999993</v>
      </c>
      <c r="G385" s="27">
        <v>4.6096666666666666</v>
      </c>
      <c r="H385" s="27">
        <v>0.29233333333333333</v>
      </c>
      <c r="I385" s="27">
        <v>78</v>
      </c>
      <c r="J385" s="27">
        <v>7.2570000000000006</v>
      </c>
      <c r="K385" s="27">
        <v>8.0960000000000001</v>
      </c>
    </row>
    <row r="386" spans="1:11" x14ac:dyDescent="0.2">
      <c r="A386" s="30" t="s">
        <v>193</v>
      </c>
      <c r="B386" s="66">
        <v>43</v>
      </c>
      <c r="C386" s="66">
        <v>179.91200000000001</v>
      </c>
      <c r="D386" s="66">
        <v>0.82</v>
      </c>
      <c r="E386" s="66">
        <v>0.18</v>
      </c>
      <c r="F386" s="66">
        <v>9.6</v>
      </c>
      <c r="G386" s="66">
        <v>4.6100000000000003</v>
      </c>
      <c r="H386" s="66">
        <v>0.3</v>
      </c>
      <c r="I386" s="66">
        <v>78</v>
      </c>
      <c r="J386" s="66">
        <v>7.26</v>
      </c>
      <c r="K386" s="66">
        <v>8.1</v>
      </c>
    </row>
    <row r="387" spans="1:11" s="16" customFormat="1" x14ac:dyDescent="0.2">
      <c r="A387" s="39" t="s">
        <v>194</v>
      </c>
      <c r="B387" s="27">
        <v>41.967319999999987</v>
      </c>
      <c r="C387" s="66">
        <v>175.59126687999995</v>
      </c>
      <c r="D387" s="27">
        <v>0.76666666666666661</v>
      </c>
      <c r="E387" s="27">
        <v>0.19333333333333336</v>
      </c>
      <c r="F387" s="27">
        <v>9.6359999999999921</v>
      </c>
      <c r="G387" s="27">
        <v>4.1583333333333341</v>
      </c>
      <c r="H387" s="27">
        <v>0.34499999999999997</v>
      </c>
      <c r="I387" s="27">
        <v>0</v>
      </c>
      <c r="J387" s="27">
        <v>13.679333333333332</v>
      </c>
      <c r="K387" s="27">
        <v>21.692333333333334</v>
      </c>
    </row>
    <row r="388" spans="1:11" s="16" customFormat="1" x14ac:dyDescent="0.2">
      <c r="A388" s="255" t="s">
        <v>526</v>
      </c>
      <c r="B388" s="66">
        <v>596</v>
      </c>
      <c r="C388" s="66">
        <v>2493.6640000000002</v>
      </c>
      <c r="D388" s="66">
        <v>0</v>
      </c>
      <c r="E388" s="66">
        <v>674</v>
      </c>
      <c r="F388" s="66">
        <v>0</v>
      </c>
      <c r="G388" s="66">
        <v>6</v>
      </c>
      <c r="H388" s="66">
        <v>0.1</v>
      </c>
      <c r="I388" s="66">
        <v>0</v>
      </c>
      <c r="J388" s="66">
        <v>0</v>
      </c>
      <c r="K388" s="66">
        <v>894</v>
      </c>
    </row>
    <row r="389" spans="1:11" s="16" customFormat="1" x14ac:dyDescent="0.2">
      <c r="A389" s="241" t="s">
        <v>525</v>
      </c>
      <c r="B389" s="66">
        <v>723</v>
      </c>
      <c r="C389" s="66">
        <v>3025.0320000000002</v>
      </c>
      <c r="D389" s="66">
        <v>0</v>
      </c>
      <c r="E389" s="66">
        <v>81.7</v>
      </c>
      <c r="F389" s="66">
        <v>0</v>
      </c>
      <c r="G389" s="66">
        <v>3</v>
      </c>
      <c r="H389" s="66">
        <v>0.1</v>
      </c>
      <c r="I389" s="66">
        <v>0</v>
      </c>
      <c r="J389" s="66">
        <v>0</v>
      </c>
      <c r="K389" s="66">
        <v>78</v>
      </c>
    </row>
    <row r="390" spans="1:11" x14ac:dyDescent="0.2">
      <c r="A390" s="67" t="s">
        <v>219</v>
      </c>
      <c r="B390" s="27">
        <v>594.4516933333332</v>
      </c>
      <c r="C390" s="66">
        <v>2487.1858849066662</v>
      </c>
      <c r="D390" s="27">
        <v>0</v>
      </c>
      <c r="E390" s="27">
        <v>67.245666666666651</v>
      </c>
      <c r="F390" s="27">
        <v>0</v>
      </c>
      <c r="G390" s="27">
        <v>4.543333333333333</v>
      </c>
      <c r="H390" s="27">
        <v>0</v>
      </c>
      <c r="I390" s="27">
        <v>385.38666666666671</v>
      </c>
      <c r="J390" s="27">
        <v>0</v>
      </c>
      <c r="K390" s="27">
        <v>560.79766666666671</v>
      </c>
    </row>
    <row r="391" spans="1:11" x14ac:dyDescent="0.2">
      <c r="A391" s="67" t="s">
        <v>220</v>
      </c>
      <c r="B391" s="27">
        <v>593.13749023818968</v>
      </c>
      <c r="C391" s="66">
        <v>2481.6872591565857</v>
      </c>
      <c r="D391" s="27">
        <v>0</v>
      </c>
      <c r="E391" s="27">
        <v>67.096999999999994</v>
      </c>
      <c r="F391" s="27">
        <v>0</v>
      </c>
      <c r="G391" s="27">
        <v>4.9636666666666667</v>
      </c>
      <c r="H391" s="27">
        <v>7.6666666666666675E-2</v>
      </c>
      <c r="I391" s="27">
        <v>245.1</v>
      </c>
      <c r="J391" s="27">
        <v>0</v>
      </c>
      <c r="K391" s="27">
        <v>33.194333333333333</v>
      </c>
    </row>
    <row r="392" spans="1:11" x14ac:dyDescent="0.2">
      <c r="A392" s="71" t="s">
        <v>2</v>
      </c>
      <c r="B392" s="27">
        <v>301.23588753699971</v>
      </c>
      <c r="C392" s="66">
        <v>1260.3709534548068</v>
      </c>
      <c r="D392" s="27">
        <v>3.8128501310348506</v>
      </c>
      <c r="E392" s="27">
        <v>0.19</v>
      </c>
      <c r="F392" s="27">
        <v>73.55348320229848</v>
      </c>
      <c r="G392" s="27">
        <v>13.357666666666667</v>
      </c>
      <c r="H392" s="27">
        <v>0.39466666666666672</v>
      </c>
      <c r="I392" s="27">
        <v>0</v>
      </c>
      <c r="J392" s="27">
        <v>0</v>
      </c>
      <c r="K392" s="27">
        <v>15</v>
      </c>
    </row>
    <row r="393" spans="1:11" x14ac:dyDescent="0.2">
      <c r="A393" s="71" t="s">
        <v>21</v>
      </c>
      <c r="B393" s="27">
        <v>306.63189699701849</v>
      </c>
      <c r="C393" s="66">
        <v>1282.9478570355254</v>
      </c>
      <c r="D393" s="27">
        <v>3.9349501352310177</v>
      </c>
      <c r="E393" s="27">
        <v>8.9333333333333334E-2</v>
      </c>
      <c r="F393" s="27">
        <v>75.05938319810231</v>
      </c>
      <c r="G393" s="27">
        <v>19.456333333333333</v>
      </c>
      <c r="H393" s="27">
        <v>0.47133333333333333</v>
      </c>
      <c r="I393" s="27">
        <v>0</v>
      </c>
      <c r="J393" s="27">
        <v>0</v>
      </c>
      <c r="K393" s="27">
        <v>14</v>
      </c>
    </row>
    <row r="394" spans="1:11" x14ac:dyDescent="0.2">
      <c r="A394" s="69" t="s">
        <v>3</v>
      </c>
      <c r="B394" s="27">
        <v>257.24147319380444</v>
      </c>
      <c r="C394" s="66">
        <v>1076.2983238428778</v>
      </c>
      <c r="D394" s="27">
        <v>0.4</v>
      </c>
      <c r="E394" s="27">
        <v>0.13733333333333334</v>
      </c>
      <c r="F394" s="27">
        <v>70.763333333333335</v>
      </c>
      <c r="G394" s="27">
        <v>11.324666666666667</v>
      </c>
      <c r="H394" s="27">
        <v>0.72899999999999998</v>
      </c>
      <c r="I394" s="27">
        <v>1</v>
      </c>
      <c r="J394" s="27">
        <v>0</v>
      </c>
      <c r="K394" s="27">
        <v>11</v>
      </c>
    </row>
    <row r="395" spans="1:11" s="16" customFormat="1" x14ac:dyDescent="0.2">
      <c r="A395" s="70" t="s">
        <v>420</v>
      </c>
      <c r="B395" s="27">
        <v>278</v>
      </c>
      <c r="C395" s="66">
        <v>1163.152</v>
      </c>
      <c r="D395" s="27">
        <v>10.8</v>
      </c>
      <c r="E395" s="27">
        <v>3.93</v>
      </c>
      <c r="F395" s="27">
        <v>51.3</v>
      </c>
      <c r="G395" s="27">
        <v>117</v>
      </c>
      <c r="H395" s="27">
        <v>2.63</v>
      </c>
      <c r="I395" s="27">
        <v>0</v>
      </c>
      <c r="J395" s="27">
        <v>0</v>
      </c>
      <c r="K395" s="27">
        <v>1084</v>
      </c>
    </row>
    <row r="396" spans="1:11" x14ac:dyDescent="0.2">
      <c r="A396" s="39" t="s">
        <v>119</v>
      </c>
      <c r="B396" s="27">
        <v>13.747236086956516</v>
      </c>
      <c r="C396" s="66">
        <v>57.518435787826064</v>
      </c>
      <c r="D396" s="27">
        <v>1.3913043478260869</v>
      </c>
      <c r="E396" s="27">
        <v>7.2999999999999995E-2</v>
      </c>
      <c r="F396" s="27">
        <v>2.7286956521739105</v>
      </c>
      <c r="G396" s="27">
        <v>20.867000000000001</v>
      </c>
      <c r="H396" s="27">
        <v>0.35</v>
      </c>
      <c r="I396" s="27">
        <v>0</v>
      </c>
      <c r="J396" s="27">
        <v>9.6329999999999991</v>
      </c>
      <c r="K396" s="27">
        <v>10.993</v>
      </c>
    </row>
    <row r="397" spans="1:11" x14ac:dyDescent="0.2">
      <c r="A397" s="74" t="s">
        <v>324</v>
      </c>
      <c r="B397" s="27">
        <v>309.24266666666665</v>
      </c>
      <c r="C397" s="66">
        <v>1293.8713173333333</v>
      </c>
      <c r="D397" s="27">
        <v>0</v>
      </c>
      <c r="E397" s="27">
        <v>0</v>
      </c>
      <c r="F397" s="27">
        <v>84.033333333333331</v>
      </c>
      <c r="G397" s="27">
        <v>10.204333333333333</v>
      </c>
      <c r="H397" s="27">
        <v>0.25066666666666665</v>
      </c>
      <c r="I397" s="27">
        <v>0</v>
      </c>
      <c r="J397" s="27">
        <v>0.73666666666666669</v>
      </c>
      <c r="K397" s="27">
        <v>6</v>
      </c>
    </row>
    <row r="398" spans="1:11" x14ac:dyDescent="0.2">
      <c r="A398" s="74" t="s">
        <v>325</v>
      </c>
      <c r="B398" s="27">
        <v>296.50649123191829</v>
      </c>
      <c r="C398" s="66">
        <v>1240.5831593143462</v>
      </c>
      <c r="D398" s="27">
        <v>0</v>
      </c>
      <c r="E398" s="27">
        <v>0</v>
      </c>
      <c r="F398" s="27">
        <v>76.61666666666666</v>
      </c>
      <c r="G398" s="27">
        <v>102.06333333333333</v>
      </c>
      <c r="H398" s="27">
        <v>5.3916666666666666</v>
      </c>
      <c r="I398" s="27">
        <v>0</v>
      </c>
      <c r="J398" s="27">
        <v>0</v>
      </c>
      <c r="K398" s="27">
        <v>4</v>
      </c>
    </row>
    <row r="399" spans="1:11" x14ac:dyDescent="0.2">
      <c r="A399" s="76" t="s">
        <v>563</v>
      </c>
      <c r="B399" s="66">
        <v>47</v>
      </c>
      <c r="C399" s="66">
        <v>196.648</v>
      </c>
      <c r="D399" s="66">
        <v>0.5</v>
      </c>
      <c r="E399" s="66">
        <v>0.1</v>
      </c>
      <c r="F399" s="66">
        <v>11.2</v>
      </c>
      <c r="G399" s="66">
        <v>10.8</v>
      </c>
      <c r="H399" s="66">
        <v>0.11</v>
      </c>
      <c r="I399" s="66">
        <v>84.7</v>
      </c>
      <c r="J399" s="66">
        <v>263</v>
      </c>
      <c r="K399" s="66">
        <v>0.93</v>
      </c>
    </row>
    <row r="400" spans="1:11" x14ac:dyDescent="0.2">
      <c r="A400" s="75" t="s">
        <v>562</v>
      </c>
      <c r="B400" s="66">
        <v>22</v>
      </c>
      <c r="C400" s="66">
        <v>92.048000000000002</v>
      </c>
      <c r="D400" s="66">
        <v>0.52</v>
      </c>
      <c r="E400" s="66">
        <v>0.11</v>
      </c>
      <c r="F400" s="66">
        <v>4.8600000000000003</v>
      </c>
      <c r="G400" s="66">
        <v>11.3</v>
      </c>
      <c r="H400" s="66">
        <v>0.1</v>
      </c>
      <c r="I400" s="66">
        <v>90.9</v>
      </c>
      <c r="J400" s="66">
        <v>283</v>
      </c>
      <c r="K400" s="66">
        <v>0.13</v>
      </c>
    </row>
    <row r="401" spans="1:11" x14ac:dyDescent="0.2">
      <c r="A401" s="39" t="s">
        <v>195</v>
      </c>
      <c r="B401" s="27">
        <v>32.60662608695646</v>
      </c>
      <c r="C401" s="66">
        <v>136.42612354782582</v>
      </c>
      <c r="D401" s="27">
        <v>0.88405797101449279</v>
      </c>
      <c r="E401" s="27">
        <v>0</v>
      </c>
      <c r="F401" s="27">
        <v>8.1392753623188376</v>
      </c>
      <c r="G401" s="27">
        <v>7.72</v>
      </c>
      <c r="H401" s="27">
        <v>0.22666666666666666</v>
      </c>
      <c r="I401" s="27">
        <v>36.6</v>
      </c>
      <c r="J401" s="27">
        <v>6.1466666666666674</v>
      </c>
      <c r="K401" s="27">
        <v>0</v>
      </c>
    </row>
    <row r="402" spans="1:11" x14ac:dyDescent="0.2">
      <c r="A402" s="39" t="s">
        <v>196</v>
      </c>
      <c r="B402" s="27">
        <v>29.369391304347808</v>
      </c>
      <c r="C402" s="66">
        <v>122.88153321739124</v>
      </c>
      <c r="D402" s="27">
        <v>0.67753623188405809</v>
      </c>
      <c r="E402" s="27">
        <v>0</v>
      </c>
      <c r="F402" s="27">
        <v>7.5257971014492737</v>
      </c>
      <c r="G402" s="27">
        <v>2.8566666666666669</v>
      </c>
      <c r="H402" s="27">
        <v>0.23</v>
      </c>
      <c r="I402" s="27">
        <v>116</v>
      </c>
      <c r="J402" s="27">
        <v>8.68</v>
      </c>
      <c r="K402" s="27">
        <v>11.166666666666666</v>
      </c>
    </row>
    <row r="403" spans="1:11" x14ac:dyDescent="0.2">
      <c r="A403" s="65" t="s">
        <v>579</v>
      </c>
      <c r="B403" s="66">
        <v>33</v>
      </c>
      <c r="C403" s="66">
        <v>138.072</v>
      </c>
      <c r="D403" s="66">
        <v>0.33</v>
      </c>
      <c r="E403" s="66">
        <v>0.08</v>
      </c>
      <c r="F403" s="66">
        <v>7.93</v>
      </c>
      <c r="G403" s="66">
        <v>1.49</v>
      </c>
      <c r="H403" s="66">
        <v>0.11</v>
      </c>
      <c r="I403" s="66">
        <v>0.87</v>
      </c>
      <c r="J403" s="66">
        <v>3.63</v>
      </c>
      <c r="K403" s="66">
        <v>5.27</v>
      </c>
    </row>
    <row r="404" spans="1:11" x14ac:dyDescent="0.2">
      <c r="A404" s="30" t="s">
        <v>578</v>
      </c>
      <c r="B404" s="66">
        <v>14</v>
      </c>
      <c r="C404" s="66">
        <v>58.576000000000001</v>
      </c>
      <c r="D404" s="66">
        <v>0.34</v>
      </c>
      <c r="E404" s="66">
        <v>0.09</v>
      </c>
      <c r="F404" s="66">
        <v>3.14</v>
      </c>
      <c r="G404" s="66">
        <v>1.39</v>
      </c>
      <c r="H404" s="66">
        <v>0.11</v>
      </c>
      <c r="I404" s="66">
        <v>0.92</v>
      </c>
      <c r="J404" s="66">
        <v>3.82</v>
      </c>
      <c r="K404" s="66">
        <v>4.91</v>
      </c>
    </row>
    <row r="405" spans="1:11" x14ac:dyDescent="0.2">
      <c r="A405" s="39" t="s">
        <v>237</v>
      </c>
      <c r="B405" s="27">
        <v>89.130866666666648</v>
      </c>
      <c r="C405" s="66">
        <v>372.92354613333328</v>
      </c>
      <c r="D405" s="27">
        <v>16.606666666666666</v>
      </c>
      <c r="E405" s="27">
        <v>2.02</v>
      </c>
      <c r="F405" s="27">
        <v>0</v>
      </c>
      <c r="G405" s="27">
        <v>20.399999999999999</v>
      </c>
      <c r="H405" s="27">
        <v>0.18666666666666668</v>
      </c>
      <c r="I405" s="27">
        <v>0</v>
      </c>
      <c r="J405" s="27">
        <v>0</v>
      </c>
      <c r="K405" s="27">
        <v>79.50333333333333</v>
      </c>
    </row>
    <row r="406" spans="1:11" x14ac:dyDescent="0.2">
      <c r="A406" s="39" t="s">
        <v>197</v>
      </c>
      <c r="B406" s="27">
        <v>57.592778474648775</v>
      </c>
      <c r="C406" s="66">
        <v>240.96818513793048</v>
      </c>
      <c r="D406" s="27">
        <v>0.88333333333333341</v>
      </c>
      <c r="E406" s="27">
        <v>0.13400000000000001</v>
      </c>
      <c r="F406" s="27">
        <v>14.861999999999998</v>
      </c>
      <c r="G406" s="27">
        <v>33.07</v>
      </c>
      <c r="H406" s="27">
        <v>6.9333333333333344E-2</v>
      </c>
      <c r="I406" s="27">
        <v>0</v>
      </c>
      <c r="J406" s="27">
        <v>21.795666666666666</v>
      </c>
      <c r="K406" s="27">
        <v>1.1673333333333333</v>
      </c>
    </row>
    <row r="407" spans="1:11" x14ac:dyDescent="0.2">
      <c r="A407" s="39" t="s">
        <v>198</v>
      </c>
      <c r="B407" s="27">
        <v>36.871350000000064</v>
      </c>
      <c r="C407" s="66">
        <v>154.26972840000028</v>
      </c>
      <c r="D407" s="27">
        <v>0.65</v>
      </c>
      <c r="E407" s="27">
        <v>0.12833333333333333</v>
      </c>
      <c r="F407" s="27">
        <v>9.337000000000014</v>
      </c>
      <c r="G407" s="27">
        <v>17.183666666666667</v>
      </c>
      <c r="H407" s="27">
        <v>8.9333333333333334E-2</v>
      </c>
      <c r="I407" s="27">
        <v>0</v>
      </c>
      <c r="J407" s="27">
        <v>111.97</v>
      </c>
      <c r="K407" s="27">
        <v>1.8239999999999998</v>
      </c>
    </row>
    <row r="408" spans="1:11" x14ac:dyDescent="0.2">
      <c r="A408" s="30" t="s">
        <v>468</v>
      </c>
      <c r="B408" s="66">
        <v>160.13999999999999</v>
      </c>
      <c r="C408" s="66">
        <v>670.02575999999999</v>
      </c>
      <c r="D408" s="66">
        <v>3.32</v>
      </c>
      <c r="E408" s="66">
        <v>7.18</v>
      </c>
      <c r="F408" s="66">
        <v>25.11</v>
      </c>
      <c r="G408" s="66">
        <v>3.15</v>
      </c>
      <c r="H408" s="66">
        <v>0.45</v>
      </c>
      <c r="I408" s="66">
        <v>35</v>
      </c>
      <c r="J408" s="66">
        <v>6.2</v>
      </c>
      <c r="K408" s="66">
        <v>244.96</v>
      </c>
    </row>
    <row r="409" spans="1:11" x14ac:dyDescent="0.2">
      <c r="A409" s="39" t="s">
        <v>67</v>
      </c>
      <c r="B409" s="27">
        <v>361.36682387826096</v>
      </c>
      <c r="C409" s="66">
        <v>1511.958791106644</v>
      </c>
      <c r="D409" s="27">
        <v>0.59782608695652173</v>
      </c>
      <c r="E409" s="27">
        <v>0</v>
      </c>
      <c r="F409" s="27">
        <v>87.148843913043493</v>
      </c>
      <c r="G409" s="27">
        <v>1.0576666666666668</v>
      </c>
      <c r="H409" s="27">
        <v>0.12766666666666668</v>
      </c>
      <c r="I409" s="27">
        <v>0</v>
      </c>
      <c r="J409" s="27">
        <v>0</v>
      </c>
      <c r="K409" s="27">
        <v>8.0830000000000002</v>
      </c>
    </row>
    <row r="410" spans="1:11" x14ac:dyDescent="0.2">
      <c r="A410" s="39" t="s">
        <v>68</v>
      </c>
      <c r="B410" s="27">
        <v>353.48226811594202</v>
      </c>
      <c r="C410" s="66">
        <v>1478.9698097971016</v>
      </c>
      <c r="D410" s="27">
        <v>7.2137681159420293</v>
      </c>
      <c r="E410" s="27">
        <v>1.9033333333333333</v>
      </c>
      <c r="F410" s="27">
        <v>78.872898550724628</v>
      </c>
      <c r="G410" s="27">
        <v>2.6666666666666665</v>
      </c>
      <c r="H410" s="27">
        <v>0.85</v>
      </c>
      <c r="I410" s="27">
        <v>0</v>
      </c>
      <c r="J410" s="27">
        <v>0</v>
      </c>
      <c r="K410" s="27">
        <v>0</v>
      </c>
    </row>
    <row r="411" spans="1:11" s="16" customFormat="1" x14ac:dyDescent="0.2">
      <c r="A411" s="39" t="s">
        <v>421</v>
      </c>
      <c r="B411" s="27">
        <v>355</v>
      </c>
      <c r="C411" s="66">
        <v>1485.3200000000002</v>
      </c>
      <c r="D411" s="27">
        <v>10.1</v>
      </c>
      <c r="E411" s="27">
        <v>3.48</v>
      </c>
      <c r="F411" s="27">
        <v>76.400000000000006</v>
      </c>
      <c r="G411" s="27">
        <v>7.1</v>
      </c>
      <c r="H411" s="27">
        <v>2.62</v>
      </c>
      <c r="I411" s="27">
        <v>15.8</v>
      </c>
      <c r="J411" s="27">
        <v>0</v>
      </c>
      <c r="K411" s="27">
        <v>33.799999999999997</v>
      </c>
    </row>
    <row r="412" spans="1:11" x14ac:dyDescent="0.2">
      <c r="A412" s="39" t="s">
        <v>69</v>
      </c>
      <c r="B412" s="27">
        <v>138.16656499999999</v>
      </c>
      <c r="C412" s="66">
        <v>578.08890796000003</v>
      </c>
      <c r="D412" s="27">
        <v>6.5895833333333336</v>
      </c>
      <c r="E412" s="27">
        <v>0.60899999999999999</v>
      </c>
      <c r="F412" s="27">
        <v>28.555749999999996</v>
      </c>
      <c r="G412" s="27">
        <v>1.6123333333333332</v>
      </c>
      <c r="H412" s="27">
        <v>0.41099999999999998</v>
      </c>
      <c r="I412" s="27">
        <v>41</v>
      </c>
      <c r="J412" s="27">
        <v>0</v>
      </c>
      <c r="K412" s="27">
        <v>1.1156666666666666</v>
      </c>
    </row>
    <row r="413" spans="1:11" x14ac:dyDescent="0.2">
      <c r="A413" s="238" t="s">
        <v>70</v>
      </c>
      <c r="B413" s="27">
        <v>97.564894202898515</v>
      </c>
      <c r="C413" s="66">
        <v>408.21151734492742</v>
      </c>
      <c r="D413" s="27">
        <v>3.2282608695652177</v>
      </c>
      <c r="E413" s="27">
        <v>2.3533333333333331</v>
      </c>
      <c r="F413" s="27">
        <v>17.135072463768108</v>
      </c>
      <c r="G413" s="27">
        <v>2.1673333333333336</v>
      </c>
      <c r="H413" s="27">
        <v>0.58566666666666667</v>
      </c>
      <c r="I413" s="27">
        <v>46</v>
      </c>
      <c r="J413" s="27">
        <v>1.7433333333333334</v>
      </c>
      <c r="K413" s="27">
        <v>260.34989999999999</v>
      </c>
    </row>
    <row r="414" spans="1:11" x14ac:dyDescent="0.2">
      <c r="A414" s="240" t="s">
        <v>71</v>
      </c>
      <c r="B414" s="27">
        <v>373.42146666666667</v>
      </c>
      <c r="C414" s="66">
        <v>1562.3954165333334</v>
      </c>
      <c r="D414" s="27">
        <v>0.58333333333333337</v>
      </c>
      <c r="E414" s="27">
        <v>0.37</v>
      </c>
      <c r="F414" s="27">
        <v>89.336666666666673</v>
      </c>
      <c r="G414" s="27">
        <v>522.04666666666674</v>
      </c>
      <c r="H414" s="27">
        <v>41.991333333333337</v>
      </c>
      <c r="I414" s="27">
        <v>1533.2433333333331</v>
      </c>
      <c r="J414" s="27">
        <v>0</v>
      </c>
      <c r="K414" s="27">
        <v>14.855333333333334</v>
      </c>
    </row>
    <row r="415" spans="1:11" x14ac:dyDescent="0.2">
      <c r="A415" s="40" t="s">
        <v>486</v>
      </c>
      <c r="B415" s="66">
        <v>252.49</v>
      </c>
      <c r="C415" s="66">
        <v>1056.4181600000002</v>
      </c>
      <c r="D415" s="66">
        <v>10.17</v>
      </c>
      <c r="E415" s="66">
        <v>8.2200000000000006</v>
      </c>
      <c r="F415" s="66">
        <v>33.729999999999997</v>
      </c>
      <c r="G415" s="66">
        <v>166.42</v>
      </c>
      <c r="H415" s="66">
        <v>2.2200000000000002</v>
      </c>
      <c r="I415" s="66">
        <v>27.21</v>
      </c>
      <c r="J415" s="66">
        <v>1.93</v>
      </c>
      <c r="K415" s="66">
        <v>444.42</v>
      </c>
    </row>
    <row r="416" spans="1:11" x14ac:dyDescent="0.2">
      <c r="A416" s="30" t="s">
        <v>487</v>
      </c>
      <c r="B416" s="66">
        <v>31.47</v>
      </c>
      <c r="C416" s="66">
        <v>131.67048</v>
      </c>
      <c r="D416" s="66">
        <v>1.61</v>
      </c>
      <c r="E416" s="66">
        <v>1.06</v>
      </c>
      <c r="F416" s="66">
        <v>3.64</v>
      </c>
      <c r="G416" s="66">
        <v>17</v>
      </c>
      <c r="H416" s="66">
        <v>3.19</v>
      </c>
      <c r="I416" s="66">
        <v>0</v>
      </c>
      <c r="J416" s="66">
        <v>0</v>
      </c>
      <c r="K416" s="66">
        <v>56</v>
      </c>
    </row>
    <row r="417" spans="1:11" x14ac:dyDescent="0.2">
      <c r="A417" s="237" t="s">
        <v>550</v>
      </c>
      <c r="B417" s="66">
        <v>61</v>
      </c>
      <c r="C417" s="66">
        <v>255.22400000000002</v>
      </c>
      <c r="D417" s="66">
        <v>3.74</v>
      </c>
      <c r="E417" s="66">
        <v>3.74</v>
      </c>
      <c r="F417" s="66">
        <v>5.83</v>
      </c>
      <c r="G417" s="66">
        <v>63</v>
      </c>
      <c r="H417" s="66">
        <v>1.61</v>
      </c>
      <c r="I417" s="66">
        <v>0</v>
      </c>
      <c r="J417" s="66">
        <v>0.3</v>
      </c>
      <c r="K417" s="66">
        <v>1104</v>
      </c>
    </row>
    <row r="418" spans="1:11" x14ac:dyDescent="0.2">
      <c r="A418" s="40" t="s">
        <v>552</v>
      </c>
      <c r="B418" s="66">
        <v>328</v>
      </c>
      <c r="C418" s="66">
        <v>1372.3520000000001</v>
      </c>
      <c r="D418" s="66">
        <v>1.6</v>
      </c>
      <c r="E418" s="66">
        <v>33.200000000000003</v>
      </c>
      <c r="F418" s="66">
        <v>6.33</v>
      </c>
      <c r="G418" s="66">
        <v>95.1</v>
      </c>
      <c r="H418" s="66">
        <v>1.63</v>
      </c>
      <c r="I418" s="66">
        <v>414</v>
      </c>
      <c r="J418" s="66">
        <v>35.1</v>
      </c>
      <c r="K418" s="66">
        <v>528</v>
      </c>
    </row>
    <row r="419" spans="1:11" x14ac:dyDescent="0.2">
      <c r="A419" s="40" t="s">
        <v>553</v>
      </c>
      <c r="B419" s="66">
        <v>320</v>
      </c>
      <c r="C419" s="66">
        <v>1338.88</v>
      </c>
      <c r="D419" s="66">
        <v>1.29</v>
      </c>
      <c r="E419" s="66">
        <v>33.1</v>
      </c>
      <c r="F419" s="66">
        <v>4.66</v>
      </c>
      <c r="G419" s="66">
        <v>80.599999999999994</v>
      </c>
      <c r="H419" s="66">
        <v>1.64</v>
      </c>
      <c r="I419" s="66">
        <v>412</v>
      </c>
      <c r="J419" s="66">
        <v>22.5</v>
      </c>
      <c r="K419" s="66">
        <v>529</v>
      </c>
    </row>
    <row r="420" spans="1:11" s="16" customFormat="1" x14ac:dyDescent="0.2">
      <c r="A420" s="237" t="s">
        <v>549</v>
      </c>
      <c r="B420" s="66">
        <v>283</v>
      </c>
      <c r="C420" s="66">
        <v>1184.0720000000001</v>
      </c>
      <c r="D420" s="66">
        <v>22.5</v>
      </c>
      <c r="E420" s="66">
        <v>8.5</v>
      </c>
      <c r="F420" s="66">
        <v>29.5</v>
      </c>
      <c r="G420" s="66">
        <v>14.6</v>
      </c>
      <c r="H420" s="66">
        <v>0.5</v>
      </c>
      <c r="I420" s="66">
        <v>0</v>
      </c>
      <c r="J420" s="66">
        <v>0</v>
      </c>
      <c r="K420" s="66">
        <v>5025</v>
      </c>
    </row>
    <row r="421" spans="1:11" x14ac:dyDescent="0.2">
      <c r="A421" s="39" t="s">
        <v>199</v>
      </c>
      <c r="B421" s="27">
        <v>30.147917391304354</v>
      </c>
      <c r="C421" s="66">
        <v>126.13888636521742</v>
      </c>
      <c r="D421" s="27">
        <v>0.89492753623188392</v>
      </c>
      <c r="E421" s="27">
        <v>0.31</v>
      </c>
      <c r="F421" s="27">
        <v>6.8184057971014589</v>
      </c>
      <c r="G421" s="27">
        <v>10.9</v>
      </c>
      <c r="H421" s="27">
        <v>0.32</v>
      </c>
      <c r="I421" s="27">
        <v>3</v>
      </c>
      <c r="J421" s="27">
        <v>63.596666666666664</v>
      </c>
      <c r="K421" s="27">
        <v>0</v>
      </c>
    </row>
    <row r="422" spans="1:11" x14ac:dyDescent="0.2">
      <c r="A422" s="65" t="s">
        <v>581</v>
      </c>
      <c r="B422" s="66">
        <v>35</v>
      </c>
      <c r="C422" s="66">
        <v>146.44</v>
      </c>
      <c r="D422" s="66">
        <v>0.43</v>
      </c>
      <c r="E422" s="66">
        <v>0.2</v>
      </c>
      <c r="F422" s="66">
        <v>8.2200000000000006</v>
      </c>
      <c r="G422" s="66">
        <v>7.85</v>
      </c>
      <c r="H422" s="66">
        <v>0.15</v>
      </c>
      <c r="I422" s="66">
        <v>4.47</v>
      </c>
      <c r="J422" s="66">
        <v>34.9</v>
      </c>
      <c r="K422" s="66">
        <v>6.1</v>
      </c>
    </row>
    <row r="423" spans="1:11" x14ac:dyDescent="0.2">
      <c r="A423" s="30" t="s">
        <v>580</v>
      </c>
      <c r="B423" s="66">
        <v>17</v>
      </c>
      <c r="C423" s="66">
        <v>71.128</v>
      </c>
      <c r="D423" s="66">
        <v>0.46</v>
      </c>
      <c r="E423" s="66">
        <v>0.22</v>
      </c>
      <c r="F423" s="66">
        <v>3.58</v>
      </c>
      <c r="G423" s="66">
        <v>8.41</v>
      </c>
      <c r="H423" s="66">
        <v>0.16</v>
      </c>
      <c r="I423" s="66">
        <v>4.8899999999999997</v>
      </c>
      <c r="J423" s="66">
        <v>38.200000000000003</v>
      </c>
      <c r="K423" s="66">
        <v>6.01</v>
      </c>
    </row>
    <row r="424" spans="1:11" x14ac:dyDescent="0.2">
      <c r="A424" s="71" t="s">
        <v>19</v>
      </c>
      <c r="B424" s="27">
        <v>268.8199890167316</v>
      </c>
      <c r="C424" s="66">
        <v>1124.7428340460051</v>
      </c>
      <c r="D424" s="27">
        <v>11.952083333333334</v>
      </c>
      <c r="E424" s="27">
        <v>21.649333333333335</v>
      </c>
      <c r="F424" s="27">
        <v>5.8159166666666602</v>
      </c>
      <c r="G424" s="27">
        <v>66.546999999999997</v>
      </c>
      <c r="H424" s="27">
        <v>1.4696666666666667</v>
      </c>
      <c r="I424" s="27">
        <v>24.553333333333331</v>
      </c>
      <c r="J424" s="27">
        <v>0</v>
      </c>
      <c r="K424" s="27">
        <v>1212</v>
      </c>
    </row>
    <row r="425" spans="1:11" x14ac:dyDescent="0.2">
      <c r="A425" s="72" t="s">
        <v>120</v>
      </c>
      <c r="B425" s="27">
        <v>18.107389052172486</v>
      </c>
      <c r="C425" s="66">
        <v>75.761315794289686</v>
      </c>
      <c r="D425" s="27">
        <v>2.1104166666666671</v>
      </c>
      <c r="E425" s="27">
        <v>0.16766666666666666</v>
      </c>
      <c r="F425" s="27">
        <v>3.2365833333333267</v>
      </c>
      <c r="G425" s="27">
        <v>68.178333333333342</v>
      </c>
      <c r="H425" s="27">
        <v>1.097</v>
      </c>
      <c r="I425" s="27">
        <v>907</v>
      </c>
      <c r="J425" s="27">
        <v>38.553333333333335</v>
      </c>
      <c r="K425" s="27">
        <v>2.8793333333333337</v>
      </c>
    </row>
    <row r="426" spans="1:11" x14ac:dyDescent="0.2">
      <c r="A426" s="39" t="s">
        <v>121</v>
      </c>
      <c r="B426" s="27">
        <v>18.18662463768122</v>
      </c>
      <c r="C426" s="66">
        <v>76.092837484058222</v>
      </c>
      <c r="D426" s="27">
        <v>1.2028985507246377</v>
      </c>
      <c r="E426" s="27">
        <v>5.3333333333333337E-2</v>
      </c>
      <c r="F426" s="27">
        <v>4.1471014492753762</v>
      </c>
      <c r="G426" s="27">
        <v>42.393333333333338</v>
      </c>
      <c r="H426" s="27">
        <v>0.22333333333333336</v>
      </c>
      <c r="I426" s="27">
        <v>0</v>
      </c>
      <c r="J426" s="27">
        <v>9.5500000000000007</v>
      </c>
      <c r="K426" s="27">
        <v>2.46</v>
      </c>
    </row>
    <row r="427" spans="1:11" x14ac:dyDescent="0.2">
      <c r="A427" s="30" t="s">
        <v>514</v>
      </c>
      <c r="B427" s="66">
        <v>195</v>
      </c>
      <c r="C427" s="66">
        <v>815.88</v>
      </c>
      <c r="D427" s="66">
        <v>2.7</v>
      </c>
      <c r="E427" s="66">
        <v>19.309999999999999</v>
      </c>
      <c r="F427" s="66">
        <v>3.66</v>
      </c>
      <c r="G427" s="66">
        <v>96</v>
      </c>
      <c r="H427" s="66">
        <v>0.04</v>
      </c>
      <c r="I427" s="66">
        <v>178</v>
      </c>
      <c r="J427" s="66">
        <v>0.8</v>
      </c>
      <c r="K427" s="66">
        <v>40</v>
      </c>
    </row>
    <row r="428" spans="1:11" x14ac:dyDescent="0.2">
      <c r="A428" s="30" t="s">
        <v>531</v>
      </c>
      <c r="B428" s="66">
        <v>44</v>
      </c>
      <c r="C428" s="66">
        <v>184.096</v>
      </c>
      <c r="D428" s="66">
        <v>1.06</v>
      </c>
      <c r="E428" s="66">
        <v>0.32</v>
      </c>
      <c r="F428" s="66">
        <v>10.55</v>
      </c>
      <c r="G428" s="66">
        <v>6</v>
      </c>
      <c r="H428" s="66">
        <v>0.28000000000000003</v>
      </c>
      <c r="I428" s="66">
        <v>73.599999999999994</v>
      </c>
      <c r="J428" s="66">
        <v>5.4</v>
      </c>
      <c r="K428" s="66">
        <v>0</v>
      </c>
    </row>
    <row r="429" spans="1:11" x14ac:dyDescent="0.2">
      <c r="A429" s="39" t="s">
        <v>200</v>
      </c>
      <c r="B429" s="27">
        <v>42.539198868195214</v>
      </c>
      <c r="C429" s="66">
        <v>177.98400806452878</v>
      </c>
      <c r="D429" s="27">
        <v>0.30833333333333335</v>
      </c>
      <c r="E429" s="27">
        <v>0</v>
      </c>
      <c r="F429" s="27">
        <v>11.528666666666659</v>
      </c>
      <c r="G429" s="27">
        <v>19.686666666666667</v>
      </c>
      <c r="H429" s="27">
        <v>0.14666666666666667</v>
      </c>
      <c r="I429" s="27">
        <v>0</v>
      </c>
      <c r="J429" s="27">
        <v>3.1566666666666667</v>
      </c>
      <c r="K429" s="27">
        <v>0</v>
      </c>
    </row>
    <row r="430" spans="1:11" x14ac:dyDescent="0.2">
      <c r="A430" s="39" t="s">
        <v>354</v>
      </c>
      <c r="B430" s="27">
        <v>620.0600197905668</v>
      </c>
      <c r="C430" s="66">
        <v>2594.3311228037314</v>
      </c>
      <c r="D430" s="27">
        <v>13.970800502777101</v>
      </c>
      <c r="E430" s="27">
        <v>59.359666666666669</v>
      </c>
      <c r="F430" s="27">
        <v>18.363866163889568</v>
      </c>
      <c r="G430" s="27">
        <v>105.30633333333333</v>
      </c>
      <c r="H430" s="27">
        <v>2.0350000000000001</v>
      </c>
      <c r="I430" s="27">
        <v>12.4</v>
      </c>
      <c r="J430" s="27">
        <v>0</v>
      </c>
      <c r="K430" s="27">
        <v>5</v>
      </c>
    </row>
    <row r="431" spans="1:11" x14ac:dyDescent="0.2">
      <c r="A431" s="65" t="s">
        <v>455</v>
      </c>
      <c r="B431" s="66">
        <v>273.02</v>
      </c>
      <c r="C431" s="66">
        <v>1142.3156799999999</v>
      </c>
      <c r="D431" s="66">
        <v>16.239999999999998</v>
      </c>
      <c r="E431" s="66">
        <v>15.63</v>
      </c>
      <c r="F431" s="66">
        <v>15.91</v>
      </c>
      <c r="G431" s="66">
        <v>9.85</v>
      </c>
      <c r="H431" s="66">
        <v>1.36</v>
      </c>
      <c r="I431" s="66">
        <v>4.22</v>
      </c>
      <c r="J431" s="66">
        <v>0</v>
      </c>
      <c r="K431" s="66">
        <v>704.38</v>
      </c>
    </row>
    <row r="432" spans="1:11" x14ac:dyDescent="0.2">
      <c r="A432" s="30" t="s">
        <v>621</v>
      </c>
      <c r="B432" s="66">
        <v>900</v>
      </c>
      <c r="C432" s="66">
        <v>3765.6000000000004</v>
      </c>
      <c r="D432" s="66">
        <v>0</v>
      </c>
      <c r="E432" s="66">
        <v>100</v>
      </c>
      <c r="F432" s="66">
        <v>0</v>
      </c>
      <c r="G432" s="66">
        <v>0</v>
      </c>
      <c r="H432" s="66">
        <v>0</v>
      </c>
      <c r="I432" s="66">
        <v>0</v>
      </c>
      <c r="J432" s="66">
        <v>0</v>
      </c>
      <c r="K432" s="66">
        <v>0</v>
      </c>
    </row>
    <row r="433" spans="1:11" x14ac:dyDescent="0.2">
      <c r="A433" s="39" t="s">
        <v>221</v>
      </c>
      <c r="B433" s="27">
        <v>884</v>
      </c>
      <c r="C433" s="66">
        <v>3698.6559999999999</v>
      </c>
      <c r="D433" s="27">
        <v>0</v>
      </c>
      <c r="E433" s="27">
        <v>100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</row>
    <row r="434" spans="1:11" x14ac:dyDescent="0.2">
      <c r="A434" s="39" t="s">
        <v>222</v>
      </c>
      <c r="B434" s="27">
        <v>884</v>
      </c>
      <c r="C434" s="66">
        <v>3698.6559999999999</v>
      </c>
      <c r="D434" s="27">
        <v>0</v>
      </c>
      <c r="E434" s="27">
        <v>100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</row>
    <row r="435" spans="1:11" x14ac:dyDescent="0.2">
      <c r="A435" s="39" t="s">
        <v>223</v>
      </c>
      <c r="B435" s="27">
        <v>884</v>
      </c>
      <c r="C435" s="66">
        <v>3698.6559999999999</v>
      </c>
      <c r="D435" s="27">
        <v>0</v>
      </c>
      <c r="E435" s="27">
        <v>100</v>
      </c>
      <c r="F435" s="27">
        <v>0</v>
      </c>
      <c r="G435" s="27">
        <v>0</v>
      </c>
      <c r="H435" s="27">
        <v>0</v>
      </c>
      <c r="I435" s="27">
        <v>0</v>
      </c>
      <c r="J435" s="27">
        <v>0</v>
      </c>
      <c r="K435" s="27">
        <v>0</v>
      </c>
    </row>
    <row r="436" spans="1:11" x14ac:dyDescent="0.2">
      <c r="A436" s="39" t="s">
        <v>224</v>
      </c>
      <c r="B436" s="27">
        <v>884</v>
      </c>
      <c r="C436" s="66">
        <v>3698.6559999999999</v>
      </c>
      <c r="D436" s="27">
        <v>0</v>
      </c>
      <c r="E436" s="27">
        <v>100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</row>
    <row r="437" spans="1:11" x14ac:dyDescent="0.2">
      <c r="A437" s="39" t="s">
        <v>225</v>
      </c>
      <c r="B437" s="27">
        <v>884</v>
      </c>
      <c r="C437" s="66">
        <v>3698.6559999999999</v>
      </c>
      <c r="D437" s="27">
        <v>0</v>
      </c>
      <c r="E437" s="27">
        <v>100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</row>
    <row r="438" spans="1:11" x14ac:dyDescent="0.2">
      <c r="A438" s="39" t="s">
        <v>226</v>
      </c>
      <c r="B438" s="27">
        <v>884</v>
      </c>
      <c r="C438" s="66">
        <v>3698.6559999999999</v>
      </c>
      <c r="D438" s="27">
        <v>0</v>
      </c>
      <c r="E438" s="27">
        <v>100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</row>
    <row r="439" spans="1:11" x14ac:dyDescent="0.2">
      <c r="A439" s="30" t="s">
        <v>496</v>
      </c>
      <c r="B439" s="66">
        <v>306</v>
      </c>
      <c r="C439" s="66">
        <v>1280.3040000000001</v>
      </c>
      <c r="D439" s="66">
        <v>11</v>
      </c>
      <c r="E439" s="66">
        <v>10.25</v>
      </c>
      <c r="F439" s="66">
        <v>64.430000000000007</v>
      </c>
      <c r="G439" s="66">
        <v>1576</v>
      </c>
      <c r="H439" s="66">
        <v>44</v>
      </c>
      <c r="I439" s="66">
        <v>345.17</v>
      </c>
      <c r="J439" s="66">
        <v>50</v>
      </c>
      <c r="K439" s="66">
        <v>15</v>
      </c>
    </row>
    <row r="440" spans="1:11" x14ac:dyDescent="0.2">
      <c r="A440" s="39" t="s">
        <v>312</v>
      </c>
      <c r="B440" s="27">
        <v>176.89389999999997</v>
      </c>
      <c r="C440" s="66">
        <v>740.12407759999996</v>
      </c>
      <c r="D440" s="27">
        <v>13.6875</v>
      </c>
      <c r="E440" s="27">
        <v>12.68</v>
      </c>
      <c r="F440" s="27">
        <v>0.77249999999999863</v>
      </c>
      <c r="G440" s="27">
        <v>78.729333333333329</v>
      </c>
      <c r="H440" s="27">
        <v>3.3486666666666665</v>
      </c>
      <c r="I440" s="27">
        <v>305.17333333333335</v>
      </c>
      <c r="J440" s="27">
        <v>0</v>
      </c>
      <c r="K440" s="27">
        <v>129</v>
      </c>
    </row>
    <row r="441" spans="1:11" x14ac:dyDescent="0.2">
      <c r="A441" s="39" t="s">
        <v>313</v>
      </c>
      <c r="B441" s="27">
        <v>143.11173333333335</v>
      </c>
      <c r="C441" s="66">
        <v>598.77949226666669</v>
      </c>
      <c r="D441" s="27">
        <v>13.03</v>
      </c>
      <c r="E441" s="27">
        <v>8.9</v>
      </c>
      <c r="F441" s="27">
        <v>1.6366666666666725</v>
      </c>
      <c r="G441" s="27">
        <v>42.023333333333333</v>
      </c>
      <c r="H441" s="27">
        <v>1.5633333333333335</v>
      </c>
      <c r="I441" s="27">
        <v>78.826666666666654</v>
      </c>
      <c r="J441" s="27">
        <v>0</v>
      </c>
      <c r="K441" s="27">
        <v>168</v>
      </c>
    </row>
    <row r="442" spans="1:11" x14ac:dyDescent="0.2">
      <c r="A442" s="40" t="s">
        <v>610</v>
      </c>
      <c r="B442" s="66">
        <v>346</v>
      </c>
      <c r="C442" s="66">
        <v>1447.664</v>
      </c>
      <c r="D442" s="66">
        <v>78</v>
      </c>
      <c r="E442" s="66">
        <v>0.35</v>
      </c>
      <c r="F442" s="66">
        <v>7.66</v>
      </c>
      <c r="G442" s="66">
        <v>38.9</v>
      </c>
      <c r="H442" s="66">
        <v>0.49</v>
      </c>
      <c r="I442" s="66">
        <v>0</v>
      </c>
      <c r="J442" s="66">
        <v>0</v>
      </c>
      <c r="K442" s="66">
        <v>1125</v>
      </c>
    </row>
    <row r="443" spans="1:11" x14ac:dyDescent="0.2">
      <c r="A443" s="40" t="s">
        <v>611</v>
      </c>
      <c r="B443" s="66">
        <v>638</v>
      </c>
      <c r="C443" s="66">
        <v>2669.3920000000003</v>
      </c>
      <c r="D443" s="66">
        <v>30</v>
      </c>
      <c r="E443" s="66">
        <v>54</v>
      </c>
      <c r="F443" s="66">
        <v>8</v>
      </c>
      <c r="G443" s="66">
        <v>287</v>
      </c>
      <c r="H443" s="66">
        <v>9.4700000000000006</v>
      </c>
      <c r="I443" s="66">
        <v>436</v>
      </c>
      <c r="J443" s="66">
        <v>0</v>
      </c>
      <c r="K443" s="66">
        <v>148</v>
      </c>
    </row>
    <row r="444" spans="1:11" x14ac:dyDescent="0.2">
      <c r="A444" s="40" t="s">
        <v>609</v>
      </c>
      <c r="B444" s="66">
        <v>554</v>
      </c>
      <c r="C444" s="66">
        <v>2317.9360000000001</v>
      </c>
      <c r="D444" s="66">
        <v>44</v>
      </c>
      <c r="E444" s="66">
        <v>38</v>
      </c>
      <c r="F444" s="66">
        <v>9</v>
      </c>
      <c r="G444" s="66">
        <v>166</v>
      </c>
      <c r="H444" s="66">
        <v>6.16</v>
      </c>
      <c r="I444" s="66">
        <v>0</v>
      </c>
      <c r="J444" s="66">
        <v>0</v>
      </c>
      <c r="K444" s="66">
        <v>661</v>
      </c>
    </row>
    <row r="445" spans="1:11" x14ac:dyDescent="0.2">
      <c r="A445" s="67" t="s">
        <v>347</v>
      </c>
      <c r="B445" s="27">
        <v>486.92708646452428</v>
      </c>
      <c r="C445" s="66">
        <v>2037.3029297675696</v>
      </c>
      <c r="D445" s="27">
        <v>15.995833333333334</v>
      </c>
      <c r="E445" s="27">
        <v>26.075333333333333</v>
      </c>
      <c r="F445" s="27">
        <v>52.376166666666663</v>
      </c>
      <c r="G445" s="27">
        <v>22.481333333333335</v>
      </c>
      <c r="H445" s="27">
        <v>1.1346666666666667</v>
      </c>
      <c r="I445" s="27">
        <v>2</v>
      </c>
      <c r="J445" s="27">
        <v>0</v>
      </c>
      <c r="K445" s="27">
        <v>167</v>
      </c>
    </row>
    <row r="446" spans="1:11" x14ac:dyDescent="0.2">
      <c r="A446" s="30" t="s">
        <v>437</v>
      </c>
      <c r="B446" s="66">
        <v>41.95</v>
      </c>
      <c r="C446" s="66">
        <v>175.51880000000003</v>
      </c>
      <c r="D446" s="66">
        <v>1.35</v>
      </c>
      <c r="E446" s="66">
        <v>3.1</v>
      </c>
      <c r="F446" s="66">
        <v>3.28</v>
      </c>
      <c r="G446" s="66">
        <v>164</v>
      </c>
      <c r="H446" s="66">
        <v>0.5</v>
      </c>
      <c r="I446" s="66">
        <v>0</v>
      </c>
      <c r="J446" s="66">
        <v>5.3</v>
      </c>
      <c r="K446" s="66">
        <v>20</v>
      </c>
    </row>
    <row r="447" spans="1:11" x14ac:dyDescent="0.2">
      <c r="A447" s="30" t="s">
        <v>469</v>
      </c>
      <c r="B447" s="66">
        <v>28</v>
      </c>
      <c r="C447" s="66">
        <v>117.152</v>
      </c>
      <c r="D447" s="66">
        <v>2.52</v>
      </c>
      <c r="E447" s="66">
        <v>0.62</v>
      </c>
      <c r="F447" s="66">
        <v>4.62</v>
      </c>
      <c r="G447" s="66">
        <v>58</v>
      </c>
      <c r="H447" s="66">
        <v>3.13</v>
      </c>
      <c r="I447" s="66">
        <v>0</v>
      </c>
      <c r="J447" s="66">
        <v>7.9</v>
      </c>
      <c r="K447" s="66">
        <v>426</v>
      </c>
    </row>
    <row r="448" spans="1:11" s="16" customFormat="1" x14ac:dyDescent="0.2">
      <c r="A448" s="238" t="s">
        <v>365</v>
      </c>
      <c r="B448" s="27">
        <v>23.199716434081346</v>
      </c>
      <c r="C448" s="66">
        <v>97.067613560196349</v>
      </c>
      <c r="D448" s="27">
        <v>1.7916666666666667</v>
      </c>
      <c r="E448" s="27">
        <v>0.40333333333333332</v>
      </c>
      <c r="F448" s="27">
        <v>4.328333333333326</v>
      </c>
      <c r="G448" s="27">
        <v>58.288999999999994</v>
      </c>
      <c r="H448" s="27">
        <v>0.30333333333333329</v>
      </c>
      <c r="I448" s="27">
        <v>0</v>
      </c>
      <c r="J448" s="27">
        <v>1.98</v>
      </c>
      <c r="K448" s="27">
        <v>513.82033333333322</v>
      </c>
    </row>
    <row r="449" spans="1:11" s="16" customFormat="1" x14ac:dyDescent="0.2">
      <c r="A449" s="238" t="s">
        <v>366</v>
      </c>
      <c r="B449" s="27">
        <v>29.431963333333321</v>
      </c>
      <c r="C449" s="66">
        <v>123.14333458666663</v>
      </c>
      <c r="D449" s="27">
        <v>2.4583333333333335</v>
      </c>
      <c r="E449" s="27">
        <v>0.45</v>
      </c>
      <c r="F449" s="27">
        <v>5.5089999999999968</v>
      </c>
      <c r="G449" s="27">
        <v>32.438999999999993</v>
      </c>
      <c r="H449" s="27">
        <v>0.17766666666666667</v>
      </c>
      <c r="I449" s="27">
        <v>0</v>
      </c>
      <c r="J449" s="27">
        <v>8.6633333333333322</v>
      </c>
      <c r="K449" s="27">
        <v>562.68533333333323</v>
      </c>
    </row>
    <row r="450" spans="1:11" x14ac:dyDescent="0.2">
      <c r="A450" s="40" t="s">
        <v>445</v>
      </c>
      <c r="B450" s="66">
        <v>171</v>
      </c>
      <c r="C450" s="66">
        <v>715.46400000000006</v>
      </c>
      <c r="D450" s="66">
        <v>2.6</v>
      </c>
      <c r="E450" s="66">
        <v>4.8</v>
      </c>
      <c r="F450" s="66">
        <v>30.7</v>
      </c>
      <c r="G450" s="66">
        <v>4</v>
      </c>
      <c r="H450" s="66">
        <v>0.4</v>
      </c>
      <c r="I450" s="66">
        <v>0</v>
      </c>
      <c r="J450" s="66">
        <v>0</v>
      </c>
      <c r="K450" s="66">
        <v>132</v>
      </c>
    </row>
    <row r="451" spans="1:11" ht="12" customHeight="1" x14ac:dyDescent="0.2">
      <c r="A451" s="40" t="s">
        <v>543</v>
      </c>
      <c r="B451" s="243">
        <v>171</v>
      </c>
      <c r="C451" s="243">
        <v>715.46400000000006</v>
      </c>
      <c r="D451" s="243">
        <v>2.6</v>
      </c>
      <c r="E451" s="243">
        <v>4.8</v>
      </c>
      <c r="F451" s="243">
        <v>30.7</v>
      </c>
      <c r="G451" s="243">
        <v>4</v>
      </c>
      <c r="H451" s="243">
        <v>0.4</v>
      </c>
      <c r="I451" s="243">
        <v>0</v>
      </c>
      <c r="J451" s="243">
        <v>0</v>
      </c>
      <c r="K451" s="243">
        <v>132</v>
      </c>
    </row>
    <row r="452" spans="1:11" s="16" customFormat="1" x14ac:dyDescent="0.2">
      <c r="A452" s="65" t="s">
        <v>485</v>
      </c>
      <c r="B452" s="66">
        <v>279</v>
      </c>
      <c r="C452" s="66">
        <v>1167.336</v>
      </c>
      <c r="D452" s="66">
        <v>9.5</v>
      </c>
      <c r="E452" s="66">
        <v>4.33</v>
      </c>
      <c r="F452" s="66">
        <v>49.45</v>
      </c>
      <c r="G452" s="66">
        <v>138</v>
      </c>
      <c r="H452" s="66">
        <v>3.32</v>
      </c>
      <c r="I452" s="66">
        <v>0</v>
      </c>
      <c r="J452" s="66">
        <v>0</v>
      </c>
      <c r="K452" s="66">
        <v>479</v>
      </c>
    </row>
    <row r="453" spans="1:11" x14ac:dyDescent="0.2">
      <c r="A453" s="239" t="s">
        <v>442</v>
      </c>
      <c r="B453" s="66">
        <v>363</v>
      </c>
      <c r="C453" s="66">
        <v>1518.7920000000001</v>
      </c>
      <c r="D453" s="66">
        <v>5.0999999999999996</v>
      </c>
      <c r="E453" s="66">
        <v>24.6</v>
      </c>
      <c r="F453" s="66">
        <v>34.200000000000003</v>
      </c>
      <c r="G453" s="66">
        <v>102</v>
      </c>
      <c r="H453" s="66">
        <v>0.3</v>
      </c>
      <c r="I453" s="66">
        <v>61</v>
      </c>
      <c r="J453" s="66">
        <v>0</v>
      </c>
      <c r="K453" s="66">
        <v>773</v>
      </c>
    </row>
    <row r="454" spans="1:11" x14ac:dyDescent="0.2">
      <c r="A454" s="65" t="s">
        <v>541</v>
      </c>
      <c r="B454" s="66">
        <v>355.23</v>
      </c>
      <c r="C454" s="66">
        <v>1486.28232</v>
      </c>
      <c r="D454" s="66">
        <v>5.15</v>
      </c>
      <c r="E454" s="66">
        <v>13.08</v>
      </c>
      <c r="F454" s="66">
        <v>55.83</v>
      </c>
      <c r="G454" s="66">
        <v>32.49</v>
      </c>
      <c r="H454" s="66">
        <v>2.09</v>
      </c>
      <c r="I454" s="66">
        <v>95.85</v>
      </c>
      <c r="J454" s="66">
        <v>0.05</v>
      </c>
      <c r="K454" s="66">
        <v>207.79</v>
      </c>
    </row>
    <row r="455" spans="1:11" s="16" customFormat="1" x14ac:dyDescent="0.2">
      <c r="A455" s="67" t="s">
        <v>72</v>
      </c>
      <c r="B455" s="27">
        <v>343.08536666666669</v>
      </c>
      <c r="C455" s="66">
        <v>1435.4691741333336</v>
      </c>
      <c r="D455" s="27">
        <v>12.35</v>
      </c>
      <c r="E455" s="27">
        <v>5.6933333333333342</v>
      </c>
      <c r="F455" s="27">
        <v>59.566666666666663</v>
      </c>
      <c r="G455" s="27">
        <v>108.69099999999999</v>
      </c>
      <c r="H455" s="27">
        <v>4.7319999999999993</v>
      </c>
      <c r="I455" s="27">
        <v>0</v>
      </c>
      <c r="J455" s="27">
        <v>0</v>
      </c>
      <c r="K455" s="27">
        <v>605.76299999999992</v>
      </c>
    </row>
    <row r="456" spans="1:11" x14ac:dyDescent="0.2">
      <c r="A456" s="239" t="s">
        <v>542</v>
      </c>
      <c r="B456" s="66">
        <v>363</v>
      </c>
      <c r="C456" s="66">
        <v>1518.7920000000001</v>
      </c>
      <c r="D456" s="66">
        <v>5.0999999999999996</v>
      </c>
      <c r="E456" s="66">
        <v>24.6</v>
      </c>
      <c r="F456" s="66">
        <v>34.200000000000003</v>
      </c>
      <c r="G456" s="66">
        <v>102</v>
      </c>
      <c r="H456" s="66">
        <v>0.3</v>
      </c>
      <c r="I456" s="66">
        <v>0</v>
      </c>
      <c r="J456" s="66">
        <v>0</v>
      </c>
      <c r="K456" s="66">
        <v>773</v>
      </c>
    </row>
    <row r="457" spans="1:11" s="16" customFormat="1" x14ac:dyDescent="0.2">
      <c r="A457" s="238" t="s">
        <v>73</v>
      </c>
      <c r="B457" s="27">
        <v>308.72632333333331</v>
      </c>
      <c r="C457" s="66">
        <v>1291.7109368266667</v>
      </c>
      <c r="D457" s="27">
        <v>11.343</v>
      </c>
      <c r="E457" s="27">
        <v>3.58</v>
      </c>
      <c r="F457" s="27">
        <v>56.510333333333335</v>
      </c>
      <c r="G457" s="27">
        <v>90.237333333333325</v>
      </c>
      <c r="H457" s="27">
        <v>3.3303333333333334</v>
      </c>
      <c r="I457" s="27">
        <v>0</v>
      </c>
      <c r="J457" s="27">
        <v>0</v>
      </c>
      <c r="K457" s="27">
        <v>662.54133333333334</v>
      </c>
    </row>
    <row r="458" spans="1:11" s="16" customFormat="1" x14ac:dyDescent="0.2">
      <c r="A458" s="67" t="s">
        <v>74</v>
      </c>
      <c r="B458" s="27">
        <v>252.99402999999998</v>
      </c>
      <c r="C458" s="66">
        <v>1058.5270215200001</v>
      </c>
      <c r="D458" s="27">
        <v>11.950999600092567</v>
      </c>
      <c r="E458" s="27">
        <v>2.7266666666666666</v>
      </c>
      <c r="F458" s="27">
        <v>44.118999999999993</v>
      </c>
      <c r="G458" s="27">
        <v>155.721</v>
      </c>
      <c r="H458" s="27">
        <v>5.7103333333333337</v>
      </c>
      <c r="I458" s="27">
        <v>0</v>
      </c>
      <c r="J458" s="27">
        <v>0</v>
      </c>
      <c r="K458" s="27">
        <v>22.045333333333335</v>
      </c>
    </row>
    <row r="459" spans="1:11" s="16" customFormat="1" x14ac:dyDescent="0.2">
      <c r="A459" s="67" t="s">
        <v>75</v>
      </c>
      <c r="B459" s="27">
        <v>292.01348999999999</v>
      </c>
      <c r="C459" s="66">
        <v>1221.78444216</v>
      </c>
      <c r="D459" s="27">
        <v>8.3030000000000008</v>
      </c>
      <c r="E459" s="27">
        <v>3.11</v>
      </c>
      <c r="F459" s="27">
        <v>56.396999999999998</v>
      </c>
      <c r="G459" s="27">
        <v>77.848666666666659</v>
      </c>
      <c r="H459" s="27">
        <v>3.0443333333333329</v>
      </c>
      <c r="I459" s="27">
        <v>0</v>
      </c>
      <c r="J459" s="27">
        <v>0</v>
      </c>
      <c r="K459" s="27">
        <v>506.64399999999995</v>
      </c>
    </row>
    <row r="460" spans="1:11" s="16" customFormat="1" x14ac:dyDescent="0.2">
      <c r="A460" s="67" t="s">
        <v>76</v>
      </c>
      <c r="B460" s="27">
        <v>253.19361833333332</v>
      </c>
      <c r="C460" s="66">
        <v>1059.3620991066666</v>
      </c>
      <c r="D460" s="27">
        <v>9.4251666666666658</v>
      </c>
      <c r="E460" s="27">
        <v>3.6533333333333338</v>
      </c>
      <c r="F460" s="27">
        <v>49.941499999999998</v>
      </c>
      <c r="G460" s="27">
        <v>131.75966666666667</v>
      </c>
      <c r="H460" s="27">
        <v>2.9853333333333332</v>
      </c>
      <c r="I460" s="27">
        <v>0</v>
      </c>
      <c r="J460" s="27">
        <v>0</v>
      </c>
      <c r="K460" s="27">
        <v>506.1033333333333</v>
      </c>
    </row>
    <row r="461" spans="1:11" x14ac:dyDescent="0.2">
      <c r="A461" s="238" t="s">
        <v>77</v>
      </c>
      <c r="B461" s="27">
        <v>299.8101504347826</v>
      </c>
      <c r="C461" s="66">
        <v>1254.4056694191304</v>
      </c>
      <c r="D461" s="27">
        <v>7.9535652173913043</v>
      </c>
      <c r="E461" s="27">
        <v>3.1033333333333335</v>
      </c>
      <c r="F461" s="27">
        <v>58.646434782608694</v>
      </c>
      <c r="G461" s="27">
        <v>15.753333333333336</v>
      </c>
      <c r="H461" s="27">
        <v>1</v>
      </c>
      <c r="I461" s="27">
        <v>2.9866666666666668</v>
      </c>
      <c r="J461" s="27">
        <v>0</v>
      </c>
      <c r="K461" s="27">
        <v>647.6733333333334</v>
      </c>
    </row>
    <row r="462" spans="1:11" s="16" customFormat="1" x14ac:dyDescent="0.2">
      <c r="A462" s="238" t="s">
        <v>78</v>
      </c>
      <c r="B462" s="27">
        <v>310.96494000000001</v>
      </c>
      <c r="C462" s="66">
        <v>1301.0773089600002</v>
      </c>
      <c r="D462" s="27">
        <v>8.3979999999999997</v>
      </c>
      <c r="E462" s="27">
        <v>2.84</v>
      </c>
      <c r="F462" s="27">
        <v>61.451999999999998</v>
      </c>
      <c r="G462" s="27">
        <v>51.617999999999995</v>
      </c>
      <c r="H462" s="27">
        <v>2.2686666666666664</v>
      </c>
      <c r="I462" s="27">
        <v>0</v>
      </c>
      <c r="J462" s="27">
        <v>0</v>
      </c>
      <c r="K462" s="27">
        <v>430.79199999999997</v>
      </c>
    </row>
    <row r="463" spans="1:11" s="16" customFormat="1" x14ac:dyDescent="0.2">
      <c r="A463" s="65" t="s">
        <v>600</v>
      </c>
      <c r="B463" s="66">
        <v>250</v>
      </c>
      <c r="C463" s="66">
        <v>1046</v>
      </c>
      <c r="D463" s="66">
        <v>10.1</v>
      </c>
      <c r="E463" s="66">
        <v>2.71</v>
      </c>
      <c r="F463" s="66">
        <v>49.1</v>
      </c>
      <c r="G463" s="66">
        <v>130</v>
      </c>
      <c r="H463" s="66">
        <v>2.93</v>
      </c>
      <c r="I463" s="66">
        <v>0</v>
      </c>
      <c r="J463" s="66">
        <v>0</v>
      </c>
      <c r="K463" s="66">
        <v>497</v>
      </c>
    </row>
    <row r="464" spans="1:11" x14ac:dyDescent="0.2">
      <c r="A464" s="65" t="s">
        <v>489</v>
      </c>
      <c r="B464" s="66">
        <v>319.81</v>
      </c>
      <c r="C464" s="66">
        <v>1338.0850400000002</v>
      </c>
      <c r="D464" s="66">
        <v>10.38</v>
      </c>
      <c r="E464" s="66">
        <v>15.68</v>
      </c>
      <c r="F464" s="66">
        <v>33.51</v>
      </c>
      <c r="G464" s="66">
        <v>18.34</v>
      </c>
      <c r="H464" s="66">
        <v>2.48</v>
      </c>
      <c r="I464" s="66">
        <v>19.18</v>
      </c>
      <c r="J464" s="66">
        <v>1.19</v>
      </c>
      <c r="K464" s="66">
        <v>413.2</v>
      </c>
    </row>
    <row r="465" spans="1:11" x14ac:dyDescent="0.2">
      <c r="A465" s="65" t="s">
        <v>540</v>
      </c>
      <c r="B465" s="66">
        <v>310</v>
      </c>
      <c r="C465" s="66">
        <v>1297.04</v>
      </c>
      <c r="D465" s="66">
        <v>6.9</v>
      </c>
      <c r="E465" s="66">
        <v>5.5</v>
      </c>
      <c r="F465" s="66">
        <v>57.4</v>
      </c>
      <c r="G465" s="66">
        <v>13</v>
      </c>
      <c r="H465" s="66">
        <v>1.1000000000000001</v>
      </c>
      <c r="I465" s="66">
        <v>0</v>
      </c>
      <c r="J465" s="66">
        <v>0</v>
      </c>
      <c r="K465" s="66">
        <v>1344</v>
      </c>
    </row>
    <row r="466" spans="1:11" x14ac:dyDescent="0.2">
      <c r="A466" s="65" t="s">
        <v>476</v>
      </c>
      <c r="B466" s="66">
        <v>326</v>
      </c>
      <c r="C466" s="66">
        <v>1363.9840000000002</v>
      </c>
      <c r="D466" s="66">
        <v>14.1</v>
      </c>
      <c r="E466" s="66">
        <v>28.5</v>
      </c>
      <c r="F466" s="66">
        <v>2.2000000000000002</v>
      </c>
      <c r="G466" s="66">
        <v>26</v>
      </c>
      <c r="H466" s="66">
        <v>6.4</v>
      </c>
      <c r="I466" s="66">
        <v>8300</v>
      </c>
      <c r="J466" s="66">
        <v>0</v>
      </c>
      <c r="K466" s="66">
        <v>860</v>
      </c>
    </row>
    <row r="467" spans="1:11" x14ac:dyDescent="0.2">
      <c r="A467" s="71" t="s">
        <v>383</v>
      </c>
      <c r="B467" s="27">
        <v>503.19036583995569</v>
      </c>
      <c r="C467" s="66">
        <v>2105.3484906743747</v>
      </c>
      <c r="D467" s="27">
        <v>13.162240091959635</v>
      </c>
      <c r="E467" s="27">
        <v>28.048333333333336</v>
      </c>
      <c r="F467" s="27">
        <v>54.730426574707039</v>
      </c>
      <c r="G467" s="27">
        <v>27.108000000000001</v>
      </c>
      <c r="H467" s="27">
        <v>1.2566666666666666</v>
      </c>
      <c r="I467" s="27">
        <v>0</v>
      </c>
      <c r="J467" s="27">
        <v>0</v>
      </c>
      <c r="K467" s="27">
        <v>16</v>
      </c>
    </row>
    <row r="468" spans="1:11" x14ac:dyDescent="0.2">
      <c r="A468" s="30" t="s">
        <v>602</v>
      </c>
      <c r="B468" s="66">
        <v>94</v>
      </c>
      <c r="C468" s="66">
        <v>393.29599999999999</v>
      </c>
      <c r="D468" s="66">
        <v>18.2</v>
      </c>
      <c r="E468" s="66">
        <v>2.31</v>
      </c>
      <c r="F468" s="66">
        <v>0.01</v>
      </c>
      <c r="G468" s="66">
        <v>10</v>
      </c>
      <c r="H468" s="66">
        <v>0.56000000000000005</v>
      </c>
      <c r="I468" s="66">
        <v>0</v>
      </c>
      <c r="J468" s="66">
        <v>0</v>
      </c>
      <c r="K468" s="66">
        <v>52</v>
      </c>
    </row>
    <row r="469" spans="1:11" s="16" customFormat="1" x14ac:dyDescent="0.2">
      <c r="A469" s="65" t="s">
        <v>620</v>
      </c>
      <c r="B469" s="66">
        <v>140</v>
      </c>
      <c r="C469" s="66">
        <v>585.76</v>
      </c>
      <c r="D469" s="66">
        <v>18.8</v>
      </c>
      <c r="E469" s="66">
        <v>7.12</v>
      </c>
      <c r="F469" s="66">
        <v>0.05</v>
      </c>
      <c r="G469" s="66">
        <v>450</v>
      </c>
      <c r="H469" s="66">
        <v>3.6</v>
      </c>
      <c r="I469" s="66">
        <v>0</v>
      </c>
      <c r="J469" s="66">
        <v>0</v>
      </c>
      <c r="K469" s="66">
        <v>163</v>
      </c>
    </row>
    <row r="470" spans="1:11" x14ac:dyDescent="0.2">
      <c r="A470" s="39" t="s">
        <v>122</v>
      </c>
      <c r="B470" s="27">
        <v>9.5336913043478191</v>
      </c>
      <c r="C470" s="66">
        <v>39.888964417391279</v>
      </c>
      <c r="D470" s="27">
        <v>0.86956521739130432</v>
      </c>
      <c r="E470" s="27">
        <v>0</v>
      </c>
      <c r="F470" s="27">
        <v>2.0371014492753532</v>
      </c>
      <c r="G470" s="27">
        <v>9.6166666666666671</v>
      </c>
      <c r="H470" s="27">
        <v>0.1466666666666667</v>
      </c>
      <c r="I470" s="27">
        <v>4</v>
      </c>
      <c r="J470" s="27">
        <v>4.9866666666666672</v>
      </c>
      <c r="K470" s="27">
        <v>0</v>
      </c>
    </row>
    <row r="471" spans="1:11" x14ac:dyDescent="0.2">
      <c r="A471" s="39" t="s">
        <v>201</v>
      </c>
      <c r="B471" s="27">
        <v>204.96677</v>
      </c>
      <c r="C471" s="66">
        <v>857.58096568000008</v>
      </c>
      <c r="D471" s="27">
        <v>2.3354166666666667</v>
      </c>
      <c r="E471" s="27">
        <v>17.971</v>
      </c>
      <c r="F471" s="27">
        <v>12.972916666666666</v>
      </c>
      <c r="G471" s="27">
        <v>32.441000000000003</v>
      </c>
      <c r="H471" s="27">
        <v>0.27366666666666667</v>
      </c>
      <c r="I471" s="27">
        <v>0</v>
      </c>
      <c r="J471" s="27">
        <v>8.2833333333333332</v>
      </c>
      <c r="K471" s="27">
        <v>0</v>
      </c>
    </row>
    <row r="472" spans="1:11" x14ac:dyDescent="0.2">
      <c r="A472" s="72" t="s">
        <v>202</v>
      </c>
      <c r="B472" s="27">
        <v>60.588590000000003</v>
      </c>
      <c r="C472" s="66">
        <v>253.50266056000004</v>
      </c>
      <c r="D472" s="27">
        <v>0.23541666666666672</v>
      </c>
      <c r="E472" s="27">
        <v>0.23033333333333331</v>
      </c>
      <c r="F472" s="27">
        <v>16.074916666666663</v>
      </c>
      <c r="G472" s="27">
        <v>8.711999999999998</v>
      </c>
      <c r="H472" s="27">
        <v>0.3213333333333333</v>
      </c>
      <c r="I472" s="27">
        <v>0</v>
      </c>
      <c r="J472" s="27">
        <v>2.36</v>
      </c>
      <c r="K472" s="27">
        <v>0.9816666666666668</v>
      </c>
    </row>
    <row r="473" spans="1:11" x14ac:dyDescent="0.2">
      <c r="A473" s="39" t="s">
        <v>203</v>
      </c>
      <c r="B473" s="27">
        <v>53.309047826086925</v>
      </c>
      <c r="C473" s="66">
        <v>223.04505610434771</v>
      </c>
      <c r="D473" s="27">
        <v>0.56521739130434789</v>
      </c>
      <c r="E473" s="27">
        <v>0.11</v>
      </c>
      <c r="F473" s="27">
        <v>14.02478260869564</v>
      </c>
      <c r="G473" s="27">
        <v>8.2766666666666655</v>
      </c>
      <c r="H473" s="27">
        <v>9.3333333333333338E-2</v>
      </c>
      <c r="I473" s="27">
        <v>0</v>
      </c>
      <c r="J473" s="27">
        <v>2.8333333333333335</v>
      </c>
      <c r="K473" s="27">
        <v>0</v>
      </c>
    </row>
    <row r="474" spans="1:11" x14ac:dyDescent="0.2">
      <c r="A474" s="39" t="s">
        <v>288</v>
      </c>
      <c r="B474" s="27">
        <v>93.722433826128636</v>
      </c>
      <c r="C474" s="66">
        <v>392.13466312852222</v>
      </c>
      <c r="D474" s="27">
        <v>18.083333333333332</v>
      </c>
      <c r="E474" s="27">
        <v>1.83</v>
      </c>
      <c r="F474" s="27">
        <v>0</v>
      </c>
      <c r="G474" s="27">
        <v>9.881333333333334</v>
      </c>
      <c r="H474" s="27">
        <v>0.874</v>
      </c>
      <c r="I474" s="27">
        <v>0</v>
      </c>
      <c r="J474" s="27">
        <v>0</v>
      </c>
      <c r="K474" s="27">
        <v>711</v>
      </c>
    </row>
    <row r="475" spans="1:11" x14ac:dyDescent="0.2">
      <c r="A475" s="39" t="s">
        <v>238</v>
      </c>
      <c r="B475" s="27">
        <v>110.87629999999999</v>
      </c>
      <c r="C475" s="66">
        <v>463.90643919999997</v>
      </c>
      <c r="D475" s="27">
        <v>16.263333333333332</v>
      </c>
      <c r="E475" s="27">
        <v>4.5933333333333337</v>
      </c>
      <c r="F475" s="27">
        <v>0</v>
      </c>
      <c r="G475" s="27">
        <v>15.74</v>
      </c>
      <c r="H475" s="27">
        <v>0.16333333333333333</v>
      </c>
      <c r="I475" s="27">
        <v>3</v>
      </c>
      <c r="J475" s="27">
        <v>0</v>
      </c>
      <c r="K475" s="27">
        <v>76.166666666666671</v>
      </c>
    </row>
    <row r="476" spans="1:11" x14ac:dyDescent="0.2">
      <c r="A476" s="39" t="s">
        <v>239</v>
      </c>
      <c r="B476" s="27">
        <v>107.20556666666666</v>
      </c>
      <c r="C476" s="66">
        <v>448.5480909333333</v>
      </c>
      <c r="D476" s="27">
        <v>16.649999999999999</v>
      </c>
      <c r="E476" s="27">
        <v>4.0033333333333339</v>
      </c>
      <c r="F476" s="27">
        <v>0</v>
      </c>
      <c r="G476" s="27">
        <v>13.546666666666667</v>
      </c>
      <c r="H476" s="27">
        <v>0.17333333333333334</v>
      </c>
      <c r="I476" s="27">
        <v>47.86</v>
      </c>
      <c r="J476" s="27">
        <v>0</v>
      </c>
      <c r="K476" s="27">
        <v>77.49666666666667</v>
      </c>
    </row>
    <row r="477" spans="1:11" x14ac:dyDescent="0.2">
      <c r="A477" s="39" t="s">
        <v>240</v>
      </c>
      <c r="B477" s="27">
        <v>76.408908333333343</v>
      </c>
      <c r="C477" s="66">
        <v>319.69487246666671</v>
      </c>
      <c r="D477" s="27">
        <v>15.47916666666667</v>
      </c>
      <c r="E477" s="27">
        <v>1.1433333333333333</v>
      </c>
      <c r="F477" s="27">
        <v>0</v>
      </c>
      <c r="G477" s="27">
        <v>331.59733333333332</v>
      </c>
      <c r="H477" s="27">
        <v>0.54700000000000004</v>
      </c>
      <c r="I477" s="27">
        <v>0</v>
      </c>
      <c r="J477" s="27">
        <v>0</v>
      </c>
      <c r="K477" s="27">
        <v>120.33866666666665</v>
      </c>
    </row>
    <row r="478" spans="1:11" x14ac:dyDescent="0.2">
      <c r="A478" s="72" t="s">
        <v>204</v>
      </c>
      <c r="B478" s="27">
        <v>36.327599024534216</v>
      </c>
      <c r="C478" s="66">
        <v>151.99467431865116</v>
      </c>
      <c r="D478" s="27">
        <v>0.82499999999999996</v>
      </c>
      <c r="E478" s="27">
        <v>0</v>
      </c>
      <c r="F478" s="27">
        <v>9.3210000000000051</v>
      </c>
      <c r="G478" s="27">
        <v>3.2323333333333331</v>
      </c>
      <c r="H478" s="27">
        <v>0.22366666666666668</v>
      </c>
      <c r="I478" s="27">
        <v>0</v>
      </c>
      <c r="J478" s="27">
        <v>3.2533333333333334</v>
      </c>
      <c r="K478" s="27">
        <v>0</v>
      </c>
    </row>
    <row r="479" spans="1:11" x14ac:dyDescent="0.2">
      <c r="A479" s="67" t="s">
        <v>205</v>
      </c>
      <c r="B479" s="27">
        <v>63.142434782608696</v>
      </c>
      <c r="C479" s="66">
        <v>264.18794713043479</v>
      </c>
      <c r="D479" s="27">
        <v>0.70652173913043481</v>
      </c>
      <c r="E479" s="27">
        <v>0</v>
      </c>
      <c r="F479" s="27">
        <v>16.880144927536232</v>
      </c>
      <c r="G479" s="27">
        <v>4.0966666666666667</v>
      </c>
      <c r="H479" s="27">
        <v>0.60333333333333339</v>
      </c>
      <c r="I479" s="27">
        <v>38</v>
      </c>
      <c r="J479" s="27">
        <v>0</v>
      </c>
      <c r="K479" s="27">
        <v>3.2010000000000001</v>
      </c>
    </row>
    <row r="480" spans="1:11" x14ac:dyDescent="0.2">
      <c r="A480" s="30" t="s">
        <v>443</v>
      </c>
      <c r="B480" s="66">
        <v>255</v>
      </c>
      <c r="C480" s="66">
        <v>1066.92</v>
      </c>
      <c r="D480" s="66">
        <v>10.95</v>
      </c>
      <c r="E480" s="66">
        <v>3.26</v>
      </c>
      <c r="F480" s="66">
        <v>64.81</v>
      </c>
      <c r="G480" s="66">
        <v>437</v>
      </c>
      <c r="H480" s="66">
        <v>28.86</v>
      </c>
      <c r="I480" s="66">
        <v>15</v>
      </c>
      <c r="J480" s="66">
        <v>21</v>
      </c>
      <c r="K480" s="66">
        <v>44</v>
      </c>
    </row>
    <row r="481" spans="1:11" x14ac:dyDescent="0.2">
      <c r="A481" s="39" t="s">
        <v>123</v>
      </c>
      <c r="B481" s="27">
        <v>27.92745942028985</v>
      </c>
      <c r="C481" s="66">
        <v>116.84849021449274</v>
      </c>
      <c r="D481" s="27">
        <v>1.2246376811594204</v>
      </c>
      <c r="E481" s="27">
        <v>0.4366666666666667</v>
      </c>
      <c r="F481" s="27">
        <v>5.9620289855072475</v>
      </c>
      <c r="G481" s="27">
        <v>9.61</v>
      </c>
      <c r="H481" s="27">
        <v>0.41333333333333333</v>
      </c>
      <c r="I481" s="27">
        <v>33</v>
      </c>
      <c r="J481" s="27">
        <v>201.36</v>
      </c>
      <c r="K481" s="27">
        <v>0</v>
      </c>
    </row>
    <row r="482" spans="1:11" x14ac:dyDescent="0.2">
      <c r="A482" s="39" t="s">
        <v>124</v>
      </c>
      <c r="B482" s="27">
        <v>21.285881159420292</v>
      </c>
      <c r="C482" s="66">
        <v>89.060126771014509</v>
      </c>
      <c r="D482" s="27">
        <v>1.0507246376811594</v>
      </c>
      <c r="E482" s="27">
        <v>0.15</v>
      </c>
      <c r="F482" s="27">
        <v>4.8926086956521777</v>
      </c>
      <c r="G482" s="27">
        <v>8.7633333333333336</v>
      </c>
      <c r="H482" s="27">
        <v>0.41</v>
      </c>
      <c r="I482" s="27">
        <v>38</v>
      </c>
      <c r="J482" s="27">
        <v>100.21</v>
      </c>
      <c r="K482" s="27">
        <v>0</v>
      </c>
    </row>
    <row r="483" spans="1:11" x14ac:dyDescent="0.2">
      <c r="A483" s="39" t="s">
        <v>125</v>
      </c>
      <c r="B483" s="27">
        <v>23.281363768116009</v>
      </c>
      <c r="C483" s="66">
        <v>97.409226005797379</v>
      </c>
      <c r="D483" s="27">
        <v>1.0398550724637681</v>
      </c>
      <c r="E483" s="27">
        <v>0.1466666666666667</v>
      </c>
      <c r="F483" s="27">
        <v>5.4668115942029107</v>
      </c>
      <c r="G483" s="27">
        <v>6.37</v>
      </c>
      <c r="H483" s="27">
        <v>0.33333333333333331</v>
      </c>
      <c r="I483" s="27">
        <v>68</v>
      </c>
      <c r="J483" s="27">
        <v>158.21</v>
      </c>
      <c r="K483" s="27">
        <v>0</v>
      </c>
    </row>
    <row r="484" spans="1:11" x14ac:dyDescent="0.2">
      <c r="A484" s="39" t="s">
        <v>206</v>
      </c>
      <c r="B484" s="27">
        <v>88.473527666866801</v>
      </c>
      <c r="C484" s="66">
        <v>370.17323975817072</v>
      </c>
      <c r="D484" s="27">
        <v>1.4854166666666666</v>
      </c>
      <c r="E484" s="27">
        <v>0.31900000000000001</v>
      </c>
      <c r="F484" s="27">
        <v>22.447916666666668</v>
      </c>
      <c r="G484" s="27">
        <v>20.880333333333329</v>
      </c>
      <c r="H484" s="27">
        <v>0.21366666666666667</v>
      </c>
      <c r="I484" s="27">
        <v>0</v>
      </c>
      <c r="J484" s="27">
        <v>35.903333333333329</v>
      </c>
      <c r="K484" s="27">
        <v>1.3373333333333335</v>
      </c>
    </row>
    <row r="485" spans="1:11" x14ac:dyDescent="0.2">
      <c r="A485" s="30" t="s">
        <v>506</v>
      </c>
      <c r="B485" s="66">
        <v>174.35</v>
      </c>
      <c r="C485" s="66">
        <v>729.48040000000003</v>
      </c>
      <c r="D485" s="66">
        <v>2.98</v>
      </c>
      <c r="E485" s="66">
        <v>0.75</v>
      </c>
      <c r="F485" s="66">
        <v>43.92</v>
      </c>
      <c r="G485" s="66">
        <v>15.77</v>
      </c>
      <c r="H485" s="66">
        <v>0.76</v>
      </c>
      <c r="I485" s="66">
        <v>3</v>
      </c>
      <c r="J485" s="66">
        <v>27.69</v>
      </c>
      <c r="K485" s="66">
        <v>0.86</v>
      </c>
    </row>
    <row r="486" spans="1:11" x14ac:dyDescent="0.2">
      <c r="A486" s="39" t="s">
        <v>241</v>
      </c>
      <c r="B486" s="27">
        <v>191.55914112758637</v>
      </c>
      <c r="C486" s="66">
        <v>801.48344647782142</v>
      </c>
      <c r="D486" s="27">
        <v>36.450000000000003</v>
      </c>
      <c r="E486" s="27">
        <v>3.9820000000000007</v>
      </c>
      <c r="F486" s="27">
        <v>0</v>
      </c>
      <c r="G486" s="27">
        <v>113.54199999999999</v>
      </c>
      <c r="H486" s="27">
        <v>0.77700000000000014</v>
      </c>
      <c r="I486" s="27">
        <v>7</v>
      </c>
      <c r="J486" s="27">
        <v>0</v>
      </c>
      <c r="K486" s="27">
        <v>81</v>
      </c>
    </row>
    <row r="487" spans="1:11" x14ac:dyDescent="0.2">
      <c r="A487" s="39" t="s">
        <v>242</v>
      </c>
      <c r="B487" s="27">
        <v>91.083233333333325</v>
      </c>
      <c r="C487" s="66">
        <v>381.09224826666667</v>
      </c>
      <c r="D487" s="27">
        <v>18.556666666666668</v>
      </c>
      <c r="E487" s="27">
        <v>1.3133333333333335</v>
      </c>
      <c r="F487" s="27">
        <v>0</v>
      </c>
      <c r="G487" s="27">
        <v>12.003333333333336</v>
      </c>
      <c r="H487" s="27">
        <v>0.21666666666666667</v>
      </c>
      <c r="I487" s="27">
        <v>0</v>
      </c>
      <c r="J487" s="27">
        <v>0</v>
      </c>
      <c r="K487" s="27">
        <v>43</v>
      </c>
    </row>
    <row r="488" spans="1:11" x14ac:dyDescent="0.2">
      <c r="A488" s="65" t="s">
        <v>444</v>
      </c>
      <c r="B488" s="66">
        <v>468.15</v>
      </c>
      <c r="C488" s="66">
        <v>1958.7395999999999</v>
      </c>
      <c r="D488" s="66">
        <v>6.59</v>
      </c>
      <c r="E488" s="66">
        <v>23.28</v>
      </c>
      <c r="F488" s="66">
        <v>62.51</v>
      </c>
      <c r="G488" s="66">
        <v>8.66</v>
      </c>
      <c r="H488" s="66">
        <v>1.37</v>
      </c>
      <c r="I488" s="66">
        <v>17.420000000000002</v>
      </c>
      <c r="J488" s="66">
        <v>0</v>
      </c>
      <c r="K488" s="66">
        <v>505.54</v>
      </c>
    </row>
    <row r="489" spans="1:11" x14ac:dyDescent="0.2">
      <c r="A489" s="237" t="s">
        <v>498</v>
      </c>
      <c r="B489" s="66">
        <v>394</v>
      </c>
      <c r="C489" s="66">
        <v>1648.4960000000001</v>
      </c>
      <c r="D489" s="66">
        <v>0</v>
      </c>
      <c r="E489" s="66">
        <v>0.2</v>
      </c>
      <c r="F489" s="66">
        <v>98</v>
      </c>
      <c r="G489" s="66">
        <v>3</v>
      </c>
      <c r="H489" s="66">
        <v>0.3</v>
      </c>
      <c r="I489" s="66">
        <v>0</v>
      </c>
      <c r="J489" s="66">
        <v>0</v>
      </c>
      <c r="K489" s="66">
        <v>38</v>
      </c>
    </row>
    <row r="490" spans="1:11" x14ac:dyDescent="0.2">
      <c r="A490" s="39" t="s">
        <v>207</v>
      </c>
      <c r="B490" s="27">
        <v>41.415529999999968</v>
      </c>
      <c r="C490" s="66">
        <v>173.28257751999988</v>
      </c>
      <c r="D490" s="27">
        <v>0.92916666666666647</v>
      </c>
      <c r="E490" s="27">
        <v>0.16900000000000001</v>
      </c>
      <c r="F490" s="27">
        <v>10.24416666666666</v>
      </c>
      <c r="G490" s="27">
        <v>17.879000000000001</v>
      </c>
      <c r="H490" s="27">
        <v>0.39633333333333337</v>
      </c>
      <c r="I490" s="27">
        <v>164</v>
      </c>
      <c r="J490" s="27">
        <v>24.87</v>
      </c>
      <c r="K490" s="27">
        <v>1.704</v>
      </c>
    </row>
    <row r="491" spans="1:11" x14ac:dyDescent="0.2">
      <c r="A491" s="64" t="s">
        <v>25</v>
      </c>
      <c r="B491" s="27">
        <v>19.105459502359221</v>
      </c>
      <c r="C491" s="66">
        <v>79.937242557870988</v>
      </c>
      <c r="D491" s="27">
        <v>0.28541666666666665</v>
      </c>
      <c r="E491" s="27">
        <v>0.12133333333333333</v>
      </c>
      <c r="F491" s="27">
        <v>4.7585833333333305</v>
      </c>
      <c r="G491" s="27">
        <v>7.7949999999999999</v>
      </c>
      <c r="H491" s="27">
        <v>0.37233333333333335</v>
      </c>
      <c r="I491" s="27">
        <v>146</v>
      </c>
      <c r="J491" s="27">
        <v>0</v>
      </c>
      <c r="K491" s="27">
        <v>5.0290000000000008</v>
      </c>
    </row>
    <row r="492" spans="1:11" x14ac:dyDescent="0.2">
      <c r="A492" s="30" t="s">
        <v>598</v>
      </c>
      <c r="B492" s="66">
        <v>20</v>
      </c>
      <c r="C492" s="66">
        <v>83.68</v>
      </c>
      <c r="D492" s="66">
        <v>0.28999999999999998</v>
      </c>
      <c r="E492" s="66">
        <v>0.13</v>
      </c>
      <c r="F492" s="66">
        <v>4.76</v>
      </c>
      <c r="G492" s="66">
        <v>7.8</v>
      </c>
      <c r="H492" s="66">
        <v>0.38</v>
      </c>
      <c r="I492" s="66">
        <v>146</v>
      </c>
      <c r="J492" s="66">
        <v>0</v>
      </c>
      <c r="K492" s="66">
        <v>5.03</v>
      </c>
    </row>
    <row r="493" spans="1:11" x14ac:dyDescent="0.2">
      <c r="A493" s="40" t="s">
        <v>539</v>
      </c>
      <c r="B493" s="66">
        <v>103</v>
      </c>
      <c r="C493" s="66">
        <v>430.952</v>
      </c>
      <c r="D493" s="66">
        <v>2.2999999999999998</v>
      </c>
      <c r="E493" s="66">
        <v>0.3</v>
      </c>
      <c r="F493" s="66">
        <v>23.3</v>
      </c>
      <c r="G493" s="66">
        <v>1</v>
      </c>
      <c r="H493" s="66">
        <v>0</v>
      </c>
      <c r="I493" s="66">
        <v>0</v>
      </c>
      <c r="J493" s="66">
        <v>0</v>
      </c>
      <c r="K493" s="66">
        <v>442</v>
      </c>
    </row>
    <row r="494" spans="1:11" x14ac:dyDescent="0.2">
      <c r="A494" s="39" t="s">
        <v>126</v>
      </c>
      <c r="B494" s="27">
        <v>351.2267333333333</v>
      </c>
      <c r="C494" s="66">
        <v>1469.5326522666667</v>
      </c>
      <c r="D494" s="27">
        <v>0.43</v>
      </c>
      <c r="E494" s="27">
        <v>0</v>
      </c>
      <c r="F494" s="27">
        <v>86.773333333333326</v>
      </c>
      <c r="G494" s="27">
        <v>27.413333333333338</v>
      </c>
      <c r="H494" s="27">
        <v>0.51</v>
      </c>
      <c r="I494" s="27">
        <v>0</v>
      </c>
      <c r="J494" s="27">
        <v>0</v>
      </c>
      <c r="K494" s="27">
        <v>1.5766666666666669</v>
      </c>
    </row>
    <row r="495" spans="1:11" x14ac:dyDescent="0.2">
      <c r="A495" s="39" t="s">
        <v>20</v>
      </c>
      <c r="B495" s="27">
        <v>164.11533659299215</v>
      </c>
      <c r="C495" s="66">
        <v>686.65856830507914</v>
      </c>
      <c r="D495" s="27">
        <v>21.5</v>
      </c>
      <c r="E495" s="27">
        <v>8.0166666666666657</v>
      </c>
      <c r="F495" s="27">
        <v>0</v>
      </c>
      <c r="G495" s="27">
        <v>6.11</v>
      </c>
      <c r="H495" s="27">
        <v>0.53333333333333333</v>
      </c>
      <c r="I495" s="27">
        <v>0</v>
      </c>
      <c r="J495" s="27">
        <v>0</v>
      </c>
      <c r="K495" s="27">
        <v>54</v>
      </c>
    </row>
    <row r="496" spans="1:11" x14ac:dyDescent="0.2">
      <c r="A496" s="64" t="s">
        <v>357</v>
      </c>
      <c r="B496" s="27">
        <v>311.1690453348557</v>
      </c>
      <c r="C496" s="66">
        <v>1301.9312856810363</v>
      </c>
      <c r="D496" s="27">
        <v>33.747916666666669</v>
      </c>
      <c r="E496" s="27">
        <v>18.521666666666665</v>
      </c>
      <c r="F496" s="27">
        <v>0</v>
      </c>
      <c r="G496" s="27">
        <v>69.145666666666671</v>
      </c>
      <c r="H496" s="27">
        <v>0.82100000000000006</v>
      </c>
      <c r="I496" s="27">
        <v>10</v>
      </c>
      <c r="J496" s="27">
        <v>0</v>
      </c>
      <c r="K496" s="27">
        <v>63</v>
      </c>
    </row>
    <row r="497" spans="1:11" x14ac:dyDescent="0.2">
      <c r="A497" s="39" t="s">
        <v>289</v>
      </c>
      <c r="B497" s="27">
        <v>255.60634206136066</v>
      </c>
      <c r="C497" s="66">
        <v>1069.4569351847331</v>
      </c>
      <c r="D497" s="27">
        <v>18</v>
      </c>
      <c r="E497" s="27">
        <v>19.816666666666666</v>
      </c>
      <c r="F497" s="27">
        <v>0</v>
      </c>
      <c r="G497" s="27">
        <v>14.527333333333333</v>
      </c>
      <c r="H497" s="27">
        <v>0.89966666666666661</v>
      </c>
      <c r="I497" s="27">
        <v>0</v>
      </c>
      <c r="J497" s="27">
        <v>0</v>
      </c>
      <c r="K497" s="27">
        <v>88</v>
      </c>
    </row>
    <row r="498" spans="1:11" x14ac:dyDescent="0.2">
      <c r="A498" s="39" t="s">
        <v>290</v>
      </c>
      <c r="B498" s="27">
        <v>175.62519525011379</v>
      </c>
      <c r="C498" s="66">
        <v>734.81581692647615</v>
      </c>
      <c r="D498" s="27">
        <v>22.604166666666668</v>
      </c>
      <c r="E498" s="27">
        <v>8.77</v>
      </c>
      <c r="F498" s="27">
        <v>0</v>
      </c>
      <c r="G498" s="27">
        <v>4.1550000000000002</v>
      </c>
      <c r="H498" s="27">
        <v>0.47333333333333333</v>
      </c>
      <c r="I498" s="27">
        <v>0</v>
      </c>
      <c r="J498" s="27">
        <v>0</v>
      </c>
      <c r="K498" s="27">
        <v>53</v>
      </c>
    </row>
    <row r="499" spans="1:11" x14ac:dyDescent="0.2">
      <c r="A499" s="238" t="s">
        <v>291</v>
      </c>
      <c r="B499" s="27">
        <v>258.49175833333334</v>
      </c>
      <c r="C499" s="66">
        <v>1081.5295168666667</v>
      </c>
      <c r="D499" s="27">
        <v>18.520833333333332</v>
      </c>
      <c r="E499" s="27">
        <v>19.89</v>
      </c>
      <c r="F499" s="27">
        <v>0</v>
      </c>
      <c r="G499" s="27">
        <v>5.4426666666666668</v>
      </c>
      <c r="H499" s="27">
        <v>1.4076666666666666</v>
      </c>
      <c r="I499" s="27">
        <v>0</v>
      </c>
      <c r="J499" s="27">
        <v>0</v>
      </c>
      <c r="K499" s="27">
        <v>616</v>
      </c>
    </row>
    <row r="500" spans="1:11" x14ac:dyDescent="0.2">
      <c r="A500" s="39" t="s">
        <v>292</v>
      </c>
      <c r="B500" s="27">
        <v>186.05574999999999</v>
      </c>
      <c r="C500" s="66">
        <v>778.45725800000002</v>
      </c>
      <c r="D500" s="27">
        <v>20.125</v>
      </c>
      <c r="E500" s="27">
        <v>11.1</v>
      </c>
      <c r="F500" s="27">
        <v>0</v>
      </c>
      <c r="G500" s="27">
        <v>12.935666666666668</v>
      </c>
      <c r="H500" s="27">
        <v>0.88733333333333331</v>
      </c>
      <c r="I500" s="27">
        <v>0</v>
      </c>
      <c r="J500" s="27">
        <v>0</v>
      </c>
      <c r="K500" s="27">
        <v>102</v>
      </c>
    </row>
    <row r="501" spans="1:11" x14ac:dyDescent="0.2">
      <c r="A501" s="238" t="s">
        <v>293</v>
      </c>
      <c r="B501" s="27">
        <v>377.41525749999994</v>
      </c>
      <c r="C501" s="66">
        <v>1579.1054373799998</v>
      </c>
      <c r="D501" s="27">
        <v>15.581250000000001</v>
      </c>
      <c r="E501" s="27">
        <v>34.466000000000001</v>
      </c>
      <c r="F501" s="27">
        <v>0</v>
      </c>
      <c r="G501" s="27">
        <v>21.629000000000001</v>
      </c>
      <c r="H501" s="27">
        <v>0.62333333333333341</v>
      </c>
      <c r="I501" s="27">
        <v>0</v>
      </c>
      <c r="J501" s="27">
        <v>0</v>
      </c>
      <c r="K501" s="27">
        <v>1158</v>
      </c>
    </row>
    <row r="502" spans="1:11" x14ac:dyDescent="0.2">
      <c r="A502" s="39" t="s">
        <v>243</v>
      </c>
      <c r="B502" s="27">
        <v>93.024566666666658</v>
      </c>
      <c r="C502" s="66">
        <v>389.2147869333333</v>
      </c>
      <c r="D502" s="27">
        <v>20.49</v>
      </c>
      <c r="E502" s="27">
        <v>0.61333333333333329</v>
      </c>
      <c r="F502" s="27">
        <v>0</v>
      </c>
      <c r="G502" s="27">
        <v>25.883333333333329</v>
      </c>
      <c r="H502" s="27">
        <v>0.38666666666666666</v>
      </c>
      <c r="I502" s="27">
        <v>4.6533333333333333</v>
      </c>
      <c r="J502" s="27">
        <v>0</v>
      </c>
      <c r="K502" s="27">
        <v>67</v>
      </c>
    </row>
    <row r="503" spans="1:11" x14ac:dyDescent="0.2">
      <c r="A503" s="71" t="s">
        <v>362</v>
      </c>
      <c r="B503" s="27">
        <v>127.84921266563737</v>
      </c>
      <c r="C503" s="66">
        <v>534.92110579302675</v>
      </c>
      <c r="D503" s="27">
        <v>14.370833333333334</v>
      </c>
      <c r="E503" s="27">
        <v>6.7713333333333336</v>
      </c>
      <c r="F503" s="27">
        <v>1.3975</v>
      </c>
      <c r="G503" s="27">
        <v>12.482333333333335</v>
      </c>
      <c r="H503" s="27">
        <v>0.67900000000000016</v>
      </c>
      <c r="I503" s="27">
        <v>0</v>
      </c>
      <c r="J503" s="27">
        <v>0</v>
      </c>
      <c r="K503" s="27">
        <v>1021</v>
      </c>
    </row>
    <row r="504" spans="1:11" x14ac:dyDescent="0.2">
      <c r="A504" s="71" t="s">
        <v>363</v>
      </c>
      <c r="B504" s="27">
        <v>93.743280720869706</v>
      </c>
      <c r="C504" s="66">
        <v>392.22188653611886</v>
      </c>
      <c r="D504" s="27">
        <v>14.291666666666666</v>
      </c>
      <c r="E504" s="27">
        <v>2.7066666666666666</v>
      </c>
      <c r="F504" s="27">
        <v>2.1456666666666697</v>
      </c>
      <c r="G504" s="27">
        <v>23.274333333333331</v>
      </c>
      <c r="H504" s="27">
        <v>0.82766666666666655</v>
      </c>
      <c r="I504" s="27">
        <v>0</v>
      </c>
      <c r="J504" s="27">
        <v>0</v>
      </c>
      <c r="K504" s="27">
        <v>1039</v>
      </c>
    </row>
    <row r="505" spans="1:11" x14ac:dyDescent="0.2">
      <c r="A505" s="237" t="s">
        <v>585</v>
      </c>
      <c r="B505" s="66">
        <v>364</v>
      </c>
      <c r="C505" s="66">
        <v>1522.9760000000001</v>
      </c>
      <c r="D505" s="66">
        <v>1.75</v>
      </c>
      <c r="E505" s="66">
        <v>0.89</v>
      </c>
      <c r="F505" s="66">
        <v>87.1</v>
      </c>
      <c r="G505" s="66">
        <v>49.8</v>
      </c>
      <c r="H505" s="66">
        <v>0.06</v>
      </c>
      <c r="I505" s="66">
        <v>0</v>
      </c>
      <c r="J505" s="66">
        <v>0</v>
      </c>
      <c r="K505" s="66">
        <v>1794</v>
      </c>
    </row>
    <row r="506" spans="1:11" x14ac:dyDescent="0.2">
      <c r="A506" s="242" t="s">
        <v>584</v>
      </c>
      <c r="B506" s="66">
        <v>385</v>
      </c>
      <c r="C506" s="66">
        <v>1610.8400000000001</v>
      </c>
      <c r="D506" s="66">
        <v>2.65</v>
      </c>
      <c r="E506" s="66">
        <v>1.02</v>
      </c>
      <c r="F506" s="66">
        <v>91.9</v>
      </c>
      <c r="G506" s="66">
        <v>5.01</v>
      </c>
      <c r="H506" s="66">
        <v>0.09</v>
      </c>
      <c r="I506" s="66">
        <v>0</v>
      </c>
      <c r="J506" s="66">
        <v>0</v>
      </c>
      <c r="K506" s="66">
        <v>637</v>
      </c>
    </row>
    <row r="507" spans="1:11" x14ac:dyDescent="0.2">
      <c r="A507" s="30" t="s">
        <v>512</v>
      </c>
      <c r="B507" s="66">
        <v>302</v>
      </c>
      <c r="C507" s="66">
        <v>1263.568</v>
      </c>
      <c r="D507" s="66">
        <v>25.96</v>
      </c>
      <c r="E507" s="66">
        <v>20.03</v>
      </c>
      <c r="F507" s="66">
        <v>3.83</v>
      </c>
      <c r="G507" s="66">
        <v>731</v>
      </c>
      <c r="H507" s="66">
        <v>0.25</v>
      </c>
      <c r="I507" s="66">
        <v>133</v>
      </c>
      <c r="J507" s="66">
        <v>0</v>
      </c>
      <c r="K507" s="66">
        <v>528</v>
      </c>
    </row>
    <row r="508" spans="1:11" x14ac:dyDescent="0.2">
      <c r="A508" s="30" t="s">
        <v>513</v>
      </c>
      <c r="B508" s="66">
        <v>373</v>
      </c>
      <c r="C508" s="66">
        <v>1560.6320000000001</v>
      </c>
      <c r="D508" s="66">
        <v>24.48</v>
      </c>
      <c r="E508" s="66">
        <v>30.28</v>
      </c>
      <c r="F508" s="66">
        <v>0.68</v>
      </c>
      <c r="G508" s="66">
        <v>746</v>
      </c>
      <c r="H508" s="66">
        <v>0.72</v>
      </c>
      <c r="I508" s="66">
        <v>192</v>
      </c>
      <c r="J508" s="66">
        <v>0</v>
      </c>
      <c r="K508" s="66">
        <v>536</v>
      </c>
    </row>
    <row r="509" spans="1:11" x14ac:dyDescent="0.2">
      <c r="A509" s="30" t="s">
        <v>511</v>
      </c>
      <c r="B509" s="66">
        <v>431</v>
      </c>
      <c r="C509" s="66">
        <v>1803.3040000000001</v>
      </c>
      <c r="D509" s="66">
        <v>38.46</v>
      </c>
      <c r="E509" s="66">
        <v>28.61</v>
      </c>
      <c r="F509" s="66">
        <v>4.0599999999999996</v>
      </c>
      <c r="G509" s="66">
        <v>1109</v>
      </c>
      <c r="H509" s="66">
        <v>0.9</v>
      </c>
      <c r="I509" s="66">
        <v>117</v>
      </c>
      <c r="J509" s="66">
        <v>0</v>
      </c>
      <c r="K509" s="66">
        <v>1529</v>
      </c>
    </row>
    <row r="510" spans="1:11" x14ac:dyDescent="0.2">
      <c r="A510" s="39" t="s">
        <v>379</v>
      </c>
      <c r="B510" s="27">
        <v>264.27312799999993</v>
      </c>
      <c r="C510" s="66">
        <v>1105.7187675519997</v>
      </c>
      <c r="D510" s="27">
        <v>17.411020000000004</v>
      </c>
      <c r="E510" s="27">
        <v>20.180666666666667</v>
      </c>
      <c r="F510" s="27">
        <v>3.2403133333333329</v>
      </c>
      <c r="G510" s="27">
        <v>579.25333333333344</v>
      </c>
      <c r="H510" s="27">
        <v>0.93100000000000005</v>
      </c>
      <c r="I510" s="27">
        <v>160.50666666666666</v>
      </c>
      <c r="J510" s="27">
        <v>0</v>
      </c>
      <c r="K510" s="27">
        <v>31</v>
      </c>
    </row>
    <row r="511" spans="1:11" x14ac:dyDescent="0.2">
      <c r="A511" s="70" t="s">
        <v>26</v>
      </c>
      <c r="B511" s="27">
        <v>320.72181773325985</v>
      </c>
      <c r="C511" s="66">
        <v>1341.9000853959592</v>
      </c>
      <c r="D511" s="27">
        <v>21.211373713811241</v>
      </c>
      <c r="E511" s="27">
        <v>24.61</v>
      </c>
      <c r="F511" s="27">
        <v>3.5729596195220865</v>
      </c>
      <c r="G511" s="27">
        <v>695.91733333333332</v>
      </c>
      <c r="H511" s="27">
        <v>0.219</v>
      </c>
      <c r="I511" s="27">
        <v>111.33333333333333</v>
      </c>
      <c r="J511" s="27">
        <v>0</v>
      </c>
      <c r="K511" s="27">
        <v>501</v>
      </c>
    </row>
    <row r="512" spans="1:11" x14ac:dyDescent="0.2">
      <c r="A512" s="64" t="s">
        <v>364</v>
      </c>
      <c r="B512" s="27">
        <v>329.8707184208871</v>
      </c>
      <c r="C512" s="66">
        <v>1380.1790858729917</v>
      </c>
      <c r="D512" s="27">
        <v>22.649000406265259</v>
      </c>
      <c r="E512" s="27">
        <v>25.183000000000003</v>
      </c>
      <c r="F512" s="27">
        <v>3.0493329270680736</v>
      </c>
      <c r="G512" s="27">
        <v>875.03933333333327</v>
      </c>
      <c r="H512" s="27">
        <v>0.30599999999999999</v>
      </c>
      <c r="I512" s="27">
        <v>109</v>
      </c>
      <c r="J512" s="27">
        <v>0</v>
      </c>
      <c r="K512" s="27">
        <v>581</v>
      </c>
    </row>
    <row r="513" spans="1:11" x14ac:dyDescent="0.2">
      <c r="A513" s="39" t="s">
        <v>308</v>
      </c>
      <c r="B513" s="27">
        <v>452.96375533333332</v>
      </c>
      <c r="C513" s="66">
        <v>1895.2003523146668</v>
      </c>
      <c r="D513" s="27">
        <v>35.553613333333331</v>
      </c>
      <c r="E513" s="27">
        <v>33.529333333333334</v>
      </c>
      <c r="F513" s="27">
        <v>1.6607199999999995</v>
      </c>
      <c r="G513" s="27">
        <v>991.96766666666679</v>
      </c>
      <c r="H513" s="27">
        <v>0.53233333333333333</v>
      </c>
      <c r="I513" s="27">
        <v>66.153333333333322</v>
      </c>
      <c r="J513" s="27">
        <v>0</v>
      </c>
      <c r="K513" s="27">
        <v>1844</v>
      </c>
    </row>
    <row r="514" spans="1:11" x14ac:dyDescent="0.2">
      <c r="A514" s="39" t="s">
        <v>309</v>
      </c>
      <c r="B514" s="27">
        <v>303.07980333333325</v>
      </c>
      <c r="C514" s="66">
        <v>1268.0858971466664</v>
      </c>
      <c r="D514" s="27">
        <v>9.3573333333333331</v>
      </c>
      <c r="E514" s="27">
        <v>27.435333333333332</v>
      </c>
      <c r="F514" s="27">
        <v>5.6763333333333303</v>
      </c>
      <c r="G514" s="27">
        <v>323.29933333333332</v>
      </c>
      <c r="H514" s="27">
        <v>0.26533333333333337</v>
      </c>
      <c r="I514" s="27">
        <v>57.313333333333333</v>
      </c>
      <c r="J514" s="27">
        <v>0</v>
      </c>
      <c r="K514" s="27">
        <v>78</v>
      </c>
    </row>
    <row r="515" spans="1:11" s="16" customFormat="1" x14ac:dyDescent="0.2">
      <c r="A515" s="65" t="s">
        <v>510</v>
      </c>
      <c r="B515" s="66">
        <v>121</v>
      </c>
      <c r="C515" s="66">
        <v>506.26400000000001</v>
      </c>
      <c r="D515" s="66">
        <v>5.8</v>
      </c>
      <c r="E515" s="66">
        <v>2.8</v>
      </c>
      <c r="F515" s="66">
        <v>18.5</v>
      </c>
      <c r="G515" s="66">
        <v>731</v>
      </c>
      <c r="H515" s="66">
        <v>0.1</v>
      </c>
      <c r="I515" s="66">
        <v>273</v>
      </c>
      <c r="J515" s="66">
        <v>0</v>
      </c>
      <c r="K515" s="66">
        <v>412</v>
      </c>
    </row>
    <row r="516" spans="1:11" x14ac:dyDescent="0.2">
      <c r="A516" s="64" t="s">
        <v>27</v>
      </c>
      <c r="B516" s="27">
        <v>359.88046240505474</v>
      </c>
      <c r="C516" s="66">
        <v>1505.7398547027492</v>
      </c>
      <c r="D516" s="27">
        <v>22.661760406494142</v>
      </c>
      <c r="E516" s="27">
        <v>29.106333333333335</v>
      </c>
      <c r="F516" s="27">
        <v>1.8785729268391926</v>
      </c>
      <c r="G516" s="27">
        <v>939.99333333333334</v>
      </c>
      <c r="H516" s="27">
        <v>0.28000000000000003</v>
      </c>
      <c r="I516" s="27">
        <v>122.66666666666667</v>
      </c>
      <c r="J516" s="27">
        <v>0</v>
      </c>
      <c r="K516" s="27">
        <v>580</v>
      </c>
    </row>
    <row r="517" spans="1:11" x14ac:dyDescent="0.2">
      <c r="A517" s="39" t="s">
        <v>310</v>
      </c>
      <c r="B517" s="27">
        <v>256.57814866666666</v>
      </c>
      <c r="C517" s="66">
        <v>1073.5229740213333</v>
      </c>
      <c r="D517" s="27">
        <v>9.6295466666666663</v>
      </c>
      <c r="E517" s="27">
        <v>23.441000000000003</v>
      </c>
      <c r="F517" s="27">
        <v>2.4324533333333336</v>
      </c>
      <c r="G517" s="27">
        <v>259.46666666666664</v>
      </c>
      <c r="H517" s="27">
        <v>0.115</v>
      </c>
      <c r="I517" s="27">
        <v>194.58666666666667</v>
      </c>
      <c r="J517" s="27">
        <v>0</v>
      </c>
      <c r="K517" s="27">
        <v>558</v>
      </c>
    </row>
    <row r="518" spans="1:11" x14ac:dyDescent="0.2">
      <c r="A518" s="39" t="s">
        <v>311</v>
      </c>
      <c r="B518" s="27">
        <v>139.73177999999996</v>
      </c>
      <c r="C518" s="66">
        <v>584.6377675199999</v>
      </c>
      <c r="D518" s="27">
        <v>12.6005</v>
      </c>
      <c r="E518" s="27">
        <v>8.1086666666666662</v>
      </c>
      <c r="F518" s="27">
        <v>3.7861666666666673</v>
      </c>
      <c r="G518" s="27">
        <v>253.23599999999999</v>
      </c>
      <c r="H518" s="27">
        <v>0.13666666666666669</v>
      </c>
      <c r="I518" s="27">
        <v>52.846666666666664</v>
      </c>
      <c r="J518" s="27">
        <v>0</v>
      </c>
      <c r="K518" s="27">
        <v>283</v>
      </c>
    </row>
    <row r="519" spans="1:11" x14ac:dyDescent="0.2">
      <c r="A519" s="64" t="s">
        <v>28</v>
      </c>
      <c r="B519" s="27">
        <v>29.939262150069077</v>
      </c>
      <c r="C519" s="66">
        <v>125.26587283588903</v>
      </c>
      <c r="D519" s="27">
        <v>1.91875</v>
      </c>
      <c r="E519" s="27">
        <v>0.29899999999999999</v>
      </c>
      <c r="F519" s="27">
        <v>6.3739166666666662</v>
      </c>
      <c r="G519" s="27">
        <v>112.15966666666667</v>
      </c>
      <c r="H519" s="27">
        <v>0.36899999999999999</v>
      </c>
      <c r="I519" s="27">
        <v>0</v>
      </c>
      <c r="J519" s="27">
        <v>5.5966666666666667</v>
      </c>
      <c r="K519" s="27">
        <v>0.89100000000000001</v>
      </c>
    </row>
    <row r="520" spans="1:11" x14ac:dyDescent="0.2">
      <c r="A520" s="69" t="s">
        <v>4</v>
      </c>
      <c r="B520" s="27">
        <v>411.34872157084942</v>
      </c>
      <c r="C520" s="66">
        <v>1721.083051052434</v>
      </c>
      <c r="D520" s="27">
        <v>4.7374999999999998</v>
      </c>
      <c r="E520" s="27">
        <v>24.425000000000001</v>
      </c>
      <c r="F520" s="27">
        <v>46.298833333333334</v>
      </c>
      <c r="G520" s="27">
        <v>37.178666666666672</v>
      </c>
      <c r="H520" s="27">
        <v>1.3816666666666666</v>
      </c>
      <c r="I520" s="27">
        <v>110706</v>
      </c>
      <c r="J520" s="27">
        <v>0</v>
      </c>
      <c r="K520" s="27">
        <v>27</v>
      </c>
    </row>
    <row r="521" spans="1:11" x14ac:dyDescent="0.2">
      <c r="A521" s="70" t="s">
        <v>424</v>
      </c>
      <c r="B521" s="27">
        <v>354</v>
      </c>
      <c r="C521" s="66">
        <v>1481.136</v>
      </c>
      <c r="D521" s="27">
        <v>14.2</v>
      </c>
      <c r="E521" s="27">
        <v>6.07</v>
      </c>
      <c r="F521" s="27">
        <v>64.2</v>
      </c>
      <c r="G521" s="27">
        <v>47</v>
      </c>
      <c r="H521" s="27">
        <v>4.57</v>
      </c>
      <c r="I521" s="27">
        <v>0</v>
      </c>
      <c r="J521" s="27">
        <v>0</v>
      </c>
      <c r="K521" s="27">
        <v>5</v>
      </c>
    </row>
    <row r="522" spans="1:11" x14ac:dyDescent="0.2">
      <c r="A522" s="30" t="s">
        <v>441</v>
      </c>
      <c r="B522" s="66">
        <v>62.95</v>
      </c>
      <c r="C522" s="66">
        <v>263.38280000000003</v>
      </c>
      <c r="D522" s="66">
        <v>1.24</v>
      </c>
      <c r="E522" s="66">
        <v>0.31</v>
      </c>
      <c r="F522" s="66">
        <v>13.5</v>
      </c>
      <c r="G522" s="66">
        <v>3.37</v>
      </c>
      <c r="H522" s="66">
        <v>0.74</v>
      </c>
      <c r="I522" s="66">
        <v>1.83</v>
      </c>
      <c r="J522" s="66">
        <v>0</v>
      </c>
      <c r="K522" s="66">
        <v>5.01</v>
      </c>
    </row>
    <row r="523" spans="1:11" x14ac:dyDescent="0.2">
      <c r="A523" s="39" t="s">
        <v>127</v>
      </c>
      <c r="B523" s="27">
        <v>13.738126086956488</v>
      </c>
      <c r="C523" s="66">
        <v>57.48031954782595</v>
      </c>
      <c r="D523" s="27">
        <v>1.3913043478260869</v>
      </c>
      <c r="E523" s="27">
        <v>7.3333333333333348E-2</v>
      </c>
      <c r="F523" s="27">
        <v>2.7253623188405807</v>
      </c>
      <c r="G523" s="27">
        <v>20.866666666666667</v>
      </c>
      <c r="H523" s="27">
        <v>0.35</v>
      </c>
      <c r="I523" s="27">
        <v>1</v>
      </c>
      <c r="J523" s="27">
        <v>9.6333333333333329</v>
      </c>
      <c r="K523" s="27">
        <v>10.993333333333334</v>
      </c>
    </row>
    <row r="524" spans="1:11" x14ac:dyDescent="0.2">
      <c r="A524" s="69" t="s">
        <v>5</v>
      </c>
      <c r="B524" s="27">
        <v>351.95812210154531</v>
      </c>
      <c r="C524" s="66">
        <v>1472.5927828728657</v>
      </c>
      <c r="D524" s="27">
        <v>0.98958333333333326</v>
      </c>
      <c r="E524" s="27">
        <v>7.0666666666666669E-2</v>
      </c>
      <c r="F524" s="27">
        <v>90.792416666666668</v>
      </c>
      <c r="G524" s="27">
        <v>30.486333333333334</v>
      </c>
      <c r="H524" s="27">
        <v>4.4413333333333327</v>
      </c>
      <c r="I524" s="27">
        <v>0</v>
      </c>
      <c r="J524" s="27">
        <v>0</v>
      </c>
      <c r="K524" s="27">
        <v>22</v>
      </c>
    </row>
    <row r="525" spans="1:11" x14ac:dyDescent="0.2">
      <c r="A525" s="39" t="s">
        <v>128</v>
      </c>
      <c r="B525" s="27">
        <v>17.118802898550712</v>
      </c>
      <c r="C525" s="66">
        <v>71.625071327536176</v>
      </c>
      <c r="D525" s="27">
        <v>0.87681159420289856</v>
      </c>
      <c r="E525" s="27">
        <v>0.14333333333333334</v>
      </c>
      <c r="F525" s="27">
        <v>3.8598550724637692</v>
      </c>
      <c r="G525" s="27">
        <v>34.546666666666674</v>
      </c>
      <c r="H525" s="27">
        <v>0.15</v>
      </c>
      <c r="I525" s="27">
        <v>13.3</v>
      </c>
      <c r="J525" s="27">
        <v>18.716666666666665</v>
      </c>
      <c r="K525" s="27">
        <v>3.6433333333333331</v>
      </c>
    </row>
    <row r="526" spans="1:11" x14ac:dyDescent="0.2">
      <c r="A526" s="70" t="s">
        <v>29</v>
      </c>
      <c r="B526" s="27">
        <v>30.907502954324087</v>
      </c>
      <c r="C526" s="66">
        <v>129.31699236089199</v>
      </c>
      <c r="D526" s="27">
        <v>1.908333333333333</v>
      </c>
      <c r="E526" s="27">
        <v>6.3666666666666663E-2</v>
      </c>
      <c r="F526" s="27">
        <v>7.2040000000000006</v>
      </c>
      <c r="G526" s="27">
        <v>43.670333333333339</v>
      </c>
      <c r="H526" s="27">
        <v>0.51633333333333342</v>
      </c>
      <c r="I526" s="27">
        <v>4</v>
      </c>
      <c r="J526" s="27">
        <v>43.2</v>
      </c>
      <c r="K526" s="27">
        <v>2.3376666666666668</v>
      </c>
    </row>
    <row r="527" spans="1:11" x14ac:dyDescent="0.2">
      <c r="A527" s="72" t="s">
        <v>208</v>
      </c>
      <c r="B527" s="27">
        <v>55.739000000000011</v>
      </c>
      <c r="C527" s="66">
        <v>233.21197600000005</v>
      </c>
      <c r="D527" s="27">
        <v>0.40416666666666667</v>
      </c>
      <c r="E527" s="27">
        <v>0</v>
      </c>
      <c r="F527" s="27">
        <v>15.105833333333335</v>
      </c>
      <c r="G527" s="27">
        <v>4.7540000000000004</v>
      </c>
      <c r="H527" s="27">
        <v>0.25700000000000001</v>
      </c>
      <c r="I527" s="27">
        <v>0</v>
      </c>
      <c r="J527" s="27">
        <v>8.1233333333333348</v>
      </c>
      <c r="K527" s="27">
        <v>0.59133333333333327</v>
      </c>
    </row>
    <row r="528" spans="1:11" x14ac:dyDescent="0.2">
      <c r="A528" s="70" t="s">
        <v>30</v>
      </c>
      <c r="B528" s="27">
        <v>13.133256607294062</v>
      </c>
      <c r="C528" s="66">
        <v>54.949545644918352</v>
      </c>
      <c r="D528" s="27">
        <v>1.7666666666666664</v>
      </c>
      <c r="E528" s="27">
        <v>0.10733333333333334</v>
      </c>
      <c r="F528" s="27">
        <v>2.2196666666666607</v>
      </c>
      <c r="G528" s="27">
        <v>116.56333333333333</v>
      </c>
      <c r="H528" s="27">
        <v>0.93900000000000006</v>
      </c>
      <c r="I528" s="27">
        <v>69167</v>
      </c>
      <c r="J528" s="27">
        <v>46.293333333333329</v>
      </c>
      <c r="K528" s="27">
        <v>9.4179999999999993</v>
      </c>
    </row>
    <row r="529" spans="1:11" s="16" customFormat="1" x14ac:dyDescent="0.2">
      <c r="A529" s="237" t="s">
        <v>606</v>
      </c>
      <c r="B529" s="66">
        <v>123</v>
      </c>
      <c r="C529" s="66">
        <v>514.63200000000006</v>
      </c>
      <c r="D529" s="66">
        <v>0</v>
      </c>
      <c r="E529" s="66">
        <v>0</v>
      </c>
      <c r="F529" s="66">
        <v>30.6</v>
      </c>
      <c r="G529" s="66">
        <v>6.88</v>
      </c>
      <c r="H529" s="66">
        <v>0.55000000000000004</v>
      </c>
      <c r="I529" s="66">
        <v>0</v>
      </c>
      <c r="J529" s="66">
        <v>0</v>
      </c>
      <c r="K529" s="66">
        <v>0.35</v>
      </c>
    </row>
    <row r="530" spans="1:11" x14ac:dyDescent="0.2">
      <c r="A530" s="39" t="s">
        <v>329</v>
      </c>
      <c r="B530" s="27">
        <v>0</v>
      </c>
      <c r="C530" s="66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23432</v>
      </c>
    </row>
    <row r="531" spans="1:11" x14ac:dyDescent="0.2">
      <c r="A531" s="39" t="s">
        <v>330</v>
      </c>
      <c r="B531" s="27">
        <v>0</v>
      </c>
      <c r="C531" s="66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39943</v>
      </c>
    </row>
    <row r="532" spans="1:11" x14ac:dyDescent="0.2">
      <c r="A532" s="71" t="s">
        <v>6</v>
      </c>
      <c r="B532" s="27">
        <v>397.8425065349341</v>
      </c>
      <c r="C532" s="66">
        <v>1664.5730473421643</v>
      </c>
      <c r="D532" s="27">
        <v>25.810416666666665</v>
      </c>
      <c r="E532" s="27">
        <v>30.641333333333336</v>
      </c>
      <c r="F532" s="27">
        <v>2.9062500000000098</v>
      </c>
      <c r="G532" s="27">
        <v>87.018333333333331</v>
      </c>
      <c r="H532" s="27">
        <v>1.2530000000000001</v>
      </c>
      <c r="I532" s="27">
        <v>0</v>
      </c>
      <c r="J532" s="27">
        <v>0</v>
      </c>
      <c r="K532" s="27">
        <v>1574</v>
      </c>
    </row>
    <row r="533" spans="1:11" x14ac:dyDescent="0.2">
      <c r="A533" s="64" t="s">
        <v>356</v>
      </c>
      <c r="B533" s="27">
        <v>169.78157991055645</v>
      </c>
      <c r="C533" s="66">
        <v>710.36613034576817</v>
      </c>
      <c r="D533" s="27">
        <v>19.252083333333335</v>
      </c>
      <c r="E533" s="27">
        <v>9.7089999999999979</v>
      </c>
      <c r="F533" s="27">
        <v>0</v>
      </c>
      <c r="G533" s="27">
        <v>8.7479999999999993</v>
      </c>
      <c r="H533" s="27">
        <v>0.24</v>
      </c>
      <c r="I533" s="27">
        <v>35</v>
      </c>
      <c r="J533" s="27">
        <v>0</v>
      </c>
      <c r="K533" s="27">
        <v>64</v>
      </c>
    </row>
    <row r="534" spans="1:11" x14ac:dyDescent="0.2">
      <c r="A534" s="39" t="s">
        <v>129</v>
      </c>
      <c r="B534" s="27">
        <v>33.424111594202884</v>
      </c>
      <c r="C534" s="66">
        <v>139.84648291014489</v>
      </c>
      <c r="D534" s="27">
        <v>3.2572463768115942</v>
      </c>
      <c r="E534" s="27">
        <v>0.61</v>
      </c>
      <c r="F534" s="27">
        <v>5.7060869565217347</v>
      </c>
      <c r="G534" s="27">
        <v>179.41333333333333</v>
      </c>
      <c r="H534" s="27">
        <v>3.18</v>
      </c>
      <c r="I534" s="27">
        <v>1743</v>
      </c>
      <c r="J534" s="27">
        <v>51.693333333333328</v>
      </c>
      <c r="K534" s="27">
        <v>2.2999999999999998</v>
      </c>
    </row>
    <row r="535" spans="1:11" x14ac:dyDescent="0.2">
      <c r="A535" s="65" t="s">
        <v>452</v>
      </c>
      <c r="B535" s="66">
        <v>269.08</v>
      </c>
      <c r="C535" s="66">
        <v>1125.8307199999999</v>
      </c>
      <c r="D535" s="66">
        <v>8.3000000000000007</v>
      </c>
      <c r="E535" s="66">
        <v>25.81</v>
      </c>
      <c r="F535" s="66">
        <v>0.27</v>
      </c>
      <c r="G535" s="66">
        <v>17.100000000000001</v>
      </c>
      <c r="H535" s="66">
        <v>0.57999999999999996</v>
      </c>
      <c r="I535" s="66">
        <v>1.44</v>
      </c>
      <c r="J535" s="66">
        <v>0</v>
      </c>
      <c r="K535" s="66">
        <v>752.81</v>
      </c>
    </row>
    <row r="536" spans="1:11" x14ac:dyDescent="0.2">
      <c r="A536" s="65" t="s">
        <v>453</v>
      </c>
      <c r="B536" s="66">
        <v>321.05</v>
      </c>
      <c r="C536" s="66">
        <v>1343.2732000000001</v>
      </c>
      <c r="D536" s="66">
        <v>9.7200000000000006</v>
      </c>
      <c r="E536" s="66">
        <v>29.51</v>
      </c>
      <c r="F536" s="66">
        <v>3.61</v>
      </c>
      <c r="G536" s="66">
        <v>16.489999999999998</v>
      </c>
      <c r="H536" s="66">
        <v>0.81</v>
      </c>
      <c r="I536" s="66">
        <v>12.99</v>
      </c>
      <c r="J536" s="66">
        <v>0</v>
      </c>
      <c r="K536" s="66">
        <v>1174.71</v>
      </c>
    </row>
    <row r="537" spans="1:11" x14ac:dyDescent="0.2">
      <c r="A537" s="30" t="s">
        <v>615</v>
      </c>
      <c r="B537" s="66">
        <v>36</v>
      </c>
      <c r="C537" s="66">
        <v>150.624</v>
      </c>
      <c r="D537" s="66">
        <v>2.98</v>
      </c>
      <c r="E537" s="66">
        <v>0.79</v>
      </c>
      <c r="F537" s="66">
        <v>6.34</v>
      </c>
      <c r="G537" s="66">
        <v>138</v>
      </c>
      <c r="H537" s="66">
        <v>6.2</v>
      </c>
      <c r="I537" s="66">
        <v>520</v>
      </c>
      <c r="J537" s="66">
        <v>133</v>
      </c>
      <c r="K537" s="66">
        <v>56</v>
      </c>
    </row>
    <row r="538" spans="1:11" x14ac:dyDescent="0.2">
      <c r="A538" s="30" t="s">
        <v>616</v>
      </c>
      <c r="B538" s="66">
        <v>276</v>
      </c>
      <c r="C538" s="66">
        <v>1154.7840000000001</v>
      </c>
      <c r="D538" s="66">
        <v>22.4</v>
      </c>
      <c r="E538" s="66">
        <v>4.42</v>
      </c>
      <c r="F538" s="66">
        <v>51.7</v>
      </c>
      <c r="G538" s="66">
        <v>1467</v>
      </c>
      <c r="H538" s="66">
        <v>97.9</v>
      </c>
      <c r="I538" s="66">
        <v>2334</v>
      </c>
      <c r="J538" s="66">
        <v>122</v>
      </c>
      <c r="K538" s="66">
        <v>452</v>
      </c>
    </row>
    <row r="539" spans="1:11" x14ac:dyDescent="0.2">
      <c r="A539" s="30" t="s">
        <v>529</v>
      </c>
      <c r="B539" s="66">
        <v>96</v>
      </c>
      <c r="C539" s="66">
        <v>401.66399999999999</v>
      </c>
      <c r="D539" s="66">
        <v>0.7</v>
      </c>
      <c r="E539" s="66">
        <v>0.1</v>
      </c>
      <c r="F539" s="66">
        <v>25.9</v>
      </c>
      <c r="G539" s="66">
        <v>29</v>
      </c>
      <c r="H539" s="66">
        <v>1.2</v>
      </c>
      <c r="I539" s="66">
        <v>4</v>
      </c>
      <c r="J539" s="66">
        <v>13</v>
      </c>
      <c r="K539" s="66">
        <v>0</v>
      </c>
    </row>
    <row r="540" spans="1:11" s="16" customFormat="1" x14ac:dyDescent="0.2">
      <c r="A540" s="238" t="s">
        <v>244</v>
      </c>
      <c r="B540" s="27">
        <v>284.98100487124918</v>
      </c>
      <c r="C540" s="66">
        <v>1192.3605243813067</v>
      </c>
      <c r="D540" s="27">
        <v>15.939583333333335</v>
      </c>
      <c r="E540" s="27">
        <v>24.048666666666666</v>
      </c>
      <c r="F540" s="27">
        <v>0</v>
      </c>
      <c r="G540" s="27">
        <v>550.24333333333334</v>
      </c>
      <c r="H540" s="27">
        <v>3.5373333333333332</v>
      </c>
      <c r="I540" s="27">
        <v>0</v>
      </c>
      <c r="J540" s="27">
        <v>0</v>
      </c>
      <c r="K540" s="27">
        <v>666</v>
      </c>
    </row>
    <row r="541" spans="1:11" x14ac:dyDescent="0.2">
      <c r="A541" s="39" t="s">
        <v>245</v>
      </c>
      <c r="B541" s="27">
        <v>113.90036666666666</v>
      </c>
      <c r="C541" s="66">
        <v>476.55913413333332</v>
      </c>
      <c r="D541" s="27">
        <v>21.076666666666668</v>
      </c>
      <c r="E541" s="27">
        <v>2.65</v>
      </c>
      <c r="F541" s="27">
        <v>0</v>
      </c>
      <c r="G541" s="27">
        <v>167.33333333333334</v>
      </c>
      <c r="H541" s="27">
        <v>1.3366666666666667</v>
      </c>
      <c r="I541" s="27">
        <v>0</v>
      </c>
      <c r="J541" s="27">
        <v>0</v>
      </c>
      <c r="K541" s="27">
        <v>60</v>
      </c>
    </row>
    <row r="542" spans="1:11" x14ac:dyDescent="0.2">
      <c r="A542" s="238" t="s">
        <v>130</v>
      </c>
      <c r="B542" s="27">
        <v>56.533772463768145</v>
      </c>
      <c r="C542" s="66">
        <v>236.53730398840594</v>
      </c>
      <c r="D542" s="27">
        <v>3.4202898550724634</v>
      </c>
      <c r="E542" s="27">
        <v>0.35333333333333333</v>
      </c>
      <c r="F542" s="27">
        <v>12.669710144927544</v>
      </c>
      <c r="G542" s="27">
        <v>16.156666666666666</v>
      </c>
      <c r="H542" s="27">
        <v>1.06</v>
      </c>
      <c r="I542" s="27">
        <v>0</v>
      </c>
      <c r="J542" s="27">
        <v>0</v>
      </c>
      <c r="K542" s="27">
        <v>398.1366666666666</v>
      </c>
    </row>
    <row r="543" spans="1:11" x14ac:dyDescent="0.2">
      <c r="A543" s="39" t="s">
        <v>131</v>
      </c>
      <c r="B543" s="27">
        <v>30.397934166666644</v>
      </c>
      <c r="C543" s="66">
        <v>127.18495655333325</v>
      </c>
      <c r="D543" s="27">
        <v>2.6729166666666666</v>
      </c>
      <c r="E543" s="27">
        <v>0.74266666666666659</v>
      </c>
      <c r="F543" s="27">
        <v>4.9467499999999989</v>
      </c>
      <c r="G543" s="27">
        <v>126.02366666666667</v>
      </c>
      <c r="H543" s="27">
        <v>1.2693333333333332</v>
      </c>
      <c r="I543" s="27">
        <v>0</v>
      </c>
      <c r="J543" s="27">
        <v>1.51</v>
      </c>
      <c r="K543" s="27">
        <v>19.346999999999998</v>
      </c>
    </row>
    <row r="544" spans="1:11" s="16" customFormat="1" x14ac:dyDescent="0.2">
      <c r="A544" s="240" t="s">
        <v>331</v>
      </c>
      <c r="B544" s="27">
        <v>60.927749875386588</v>
      </c>
      <c r="C544" s="66">
        <v>254.9217054786175</v>
      </c>
      <c r="D544" s="27">
        <v>3.3125</v>
      </c>
      <c r="E544" s="27">
        <v>0.32666666666666666</v>
      </c>
      <c r="F544" s="27">
        <v>11.647500000000001</v>
      </c>
      <c r="G544" s="27">
        <v>14.527999999999999</v>
      </c>
      <c r="H544" s="27">
        <v>0.49866666666666665</v>
      </c>
      <c r="I544" s="27">
        <v>0</v>
      </c>
      <c r="J544" s="27">
        <v>0</v>
      </c>
      <c r="K544" s="27">
        <v>5064</v>
      </c>
    </row>
    <row r="545" spans="1:11" x14ac:dyDescent="0.2">
      <c r="A545" s="39" t="s">
        <v>349</v>
      </c>
      <c r="B545" s="27">
        <v>39.104855275350758</v>
      </c>
      <c r="C545" s="66">
        <v>163.61471447206759</v>
      </c>
      <c r="D545" s="27">
        <v>2.3810700159072873</v>
      </c>
      <c r="E545" s="27">
        <v>1.6060000000000001</v>
      </c>
      <c r="F545" s="27">
        <v>4.2752633333333421</v>
      </c>
      <c r="G545" s="27">
        <v>16.516999999999999</v>
      </c>
      <c r="H545" s="27">
        <v>0.434</v>
      </c>
      <c r="I545" s="27">
        <v>0</v>
      </c>
      <c r="J545" s="27">
        <v>0</v>
      </c>
      <c r="K545" s="27">
        <v>57</v>
      </c>
    </row>
    <row r="546" spans="1:11" x14ac:dyDescent="0.2">
      <c r="A546" s="39" t="s">
        <v>350</v>
      </c>
      <c r="B546" s="27">
        <v>458.89572943786771</v>
      </c>
      <c r="C546" s="66">
        <v>1920.0197319680385</v>
      </c>
      <c r="D546" s="27">
        <v>35.687500238418579</v>
      </c>
      <c r="E546" s="27">
        <v>26.180999999999997</v>
      </c>
      <c r="F546" s="27">
        <v>28.482833333333335</v>
      </c>
      <c r="G546" s="27">
        <v>359.03800000000001</v>
      </c>
      <c r="H546" s="27">
        <v>7.0090000000000003</v>
      </c>
      <c r="I546" s="27">
        <v>0</v>
      </c>
      <c r="J546" s="27">
        <v>9.2133333333333329</v>
      </c>
      <c r="K546" s="27">
        <v>83</v>
      </c>
    </row>
    <row r="547" spans="1:11" x14ac:dyDescent="0.2">
      <c r="A547" s="39" t="s">
        <v>348</v>
      </c>
      <c r="B547" s="27">
        <v>403.95584581039901</v>
      </c>
      <c r="C547" s="66">
        <v>1690.1512588707096</v>
      </c>
      <c r="D547" s="27">
        <v>36.030100240707398</v>
      </c>
      <c r="E547" s="27">
        <v>14.633333333333333</v>
      </c>
      <c r="F547" s="27">
        <v>38.439899759292608</v>
      </c>
      <c r="G547" s="27">
        <v>206.0203333333333</v>
      </c>
      <c r="H547" s="27">
        <v>13.055333333333335</v>
      </c>
      <c r="I547" s="27">
        <v>0</v>
      </c>
      <c r="J547" s="27">
        <v>0</v>
      </c>
      <c r="K547" s="27">
        <v>6</v>
      </c>
    </row>
    <row r="548" spans="1:11" x14ac:dyDescent="0.2">
      <c r="A548" s="39" t="s">
        <v>384</v>
      </c>
      <c r="B548" s="27">
        <v>64.48509407389021</v>
      </c>
      <c r="C548" s="66">
        <v>269.80563360515663</v>
      </c>
      <c r="D548" s="27">
        <v>6.5531767104466754</v>
      </c>
      <c r="E548" s="27">
        <v>3.9533333333333331</v>
      </c>
      <c r="F548" s="27">
        <v>2.1268233333333328</v>
      </c>
      <c r="G548" s="27">
        <v>80.757333333333335</v>
      </c>
      <c r="H548" s="27">
        <v>1.4303333333333335</v>
      </c>
      <c r="I548" s="27">
        <v>0</v>
      </c>
      <c r="J548" s="27">
        <v>0</v>
      </c>
      <c r="K548" s="27">
        <v>1</v>
      </c>
    </row>
    <row r="549" spans="1:11" x14ac:dyDescent="0.2">
      <c r="A549" s="65" t="s">
        <v>481</v>
      </c>
      <c r="B549" s="66">
        <v>378.79</v>
      </c>
      <c r="C549" s="66">
        <v>1584.8573600000002</v>
      </c>
      <c r="D549" s="66">
        <v>6.02</v>
      </c>
      <c r="E549" s="66">
        <v>18.25</v>
      </c>
      <c r="F549" s="66">
        <v>48.08</v>
      </c>
      <c r="G549" s="66">
        <v>40.17</v>
      </c>
      <c r="H549" s="66">
        <v>1.94</v>
      </c>
      <c r="I549" s="66">
        <v>34.340000000000003</v>
      </c>
      <c r="J549" s="66">
        <v>0.05</v>
      </c>
      <c r="K549" s="66">
        <v>132.88999999999999</v>
      </c>
    </row>
    <row r="550" spans="1:11" x14ac:dyDescent="0.2">
      <c r="A550" s="237" t="s">
        <v>439</v>
      </c>
      <c r="B550" s="66">
        <v>348</v>
      </c>
      <c r="C550" s="66">
        <v>1456.0320000000002</v>
      </c>
      <c r="D550" s="66">
        <v>11.7</v>
      </c>
      <c r="E550" s="66">
        <v>5.3</v>
      </c>
      <c r="F550" s="66">
        <v>63.4</v>
      </c>
      <c r="G550" s="66">
        <v>55.1</v>
      </c>
      <c r="H550" s="66">
        <v>2.4500000000000002</v>
      </c>
      <c r="I550" s="66">
        <v>6.51</v>
      </c>
      <c r="J550" s="66">
        <v>0</v>
      </c>
      <c r="K550" s="66">
        <v>3645</v>
      </c>
    </row>
    <row r="551" spans="1:11" x14ac:dyDescent="0.2">
      <c r="A551" s="237" t="s">
        <v>590</v>
      </c>
      <c r="B551" s="66">
        <v>348</v>
      </c>
      <c r="C551" s="66">
        <v>1456.0320000000002</v>
      </c>
      <c r="D551" s="66">
        <v>11.7</v>
      </c>
      <c r="E551" s="66">
        <v>5.3</v>
      </c>
      <c r="F551" s="66">
        <v>63.4</v>
      </c>
      <c r="G551" s="66">
        <v>55.1</v>
      </c>
      <c r="H551" s="66">
        <v>2.4500000000000002</v>
      </c>
      <c r="I551" s="66">
        <v>6.51</v>
      </c>
      <c r="J551" s="66">
        <v>0</v>
      </c>
      <c r="K551" s="66">
        <v>3645</v>
      </c>
    </row>
    <row r="552" spans="1:11" x14ac:dyDescent="0.2">
      <c r="A552" s="65" t="s">
        <v>472</v>
      </c>
      <c r="B552" s="66">
        <v>206</v>
      </c>
      <c r="C552" s="66">
        <v>861.904</v>
      </c>
      <c r="D552" s="66">
        <v>3.6</v>
      </c>
      <c r="E552" s="66">
        <v>11</v>
      </c>
      <c r="F552" s="66">
        <v>25.13</v>
      </c>
      <c r="G552" s="66">
        <v>121.67</v>
      </c>
      <c r="H552" s="66">
        <v>0.37</v>
      </c>
      <c r="I552" s="66">
        <v>116</v>
      </c>
      <c r="J552" s="66">
        <v>0.63</v>
      </c>
      <c r="K552" s="66">
        <v>78.67</v>
      </c>
    </row>
    <row r="553" spans="1:11" x14ac:dyDescent="0.2">
      <c r="A553" s="39" t="s">
        <v>132</v>
      </c>
      <c r="B553" s="27">
        <v>34.208918333333315</v>
      </c>
      <c r="C553" s="66">
        <v>143.1301143066666</v>
      </c>
      <c r="D553" s="27">
        <v>2.8958333333333335</v>
      </c>
      <c r="E553" s="27">
        <v>0.92666666666666675</v>
      </c>
      <c r="F553" s="27">
        <v>5.4304999999999906</v>
      </c>
      <c r="G553" s="27">
        <v>141.08700000000002</v>
      </c>
      <c r="H553" s="27">
        <v>1.9066666666666665</v>
      </c>
      <c r="I553" s="27">
        <v>1159</v>
      </c>
      <c r="J553" s="27">
        <v>17.940000000000001</v>
      </c>
      <c r="K553" s="27">
        <v>1.1606666666666667</v>
      </c>
    </row>
    <row r="554" spans="1:11" x14ac:dyDescent="0.2">
      <c r="A554" s="39" t="s">
        <v>209</v>
      </c>
      <c r="B554" s="27">
        <v>275.69564269441366</v>
      </c>
      <c r="C554" s="66">
        <v>1153.5105690334269</v>
      </c>
      <c r="D554" s="27">
        <v>3.2062499999999998</v>
      </c>
      <c r="E554" s="27">
        <v>0.45500000000000002</v>
      </c>
      <c r="F554" s="27">
        <v>72.531750000000002</v>
      </c>
      <c r="G554" s="27">
        <v>37.104333333333329</v>
      </c>
      <c r="H554" s="27">
        <v>0.55333333333333334</v>
      </c>
      <c r="I554" s="27">
        <v>3</v>
      </c>
      <c r="J554" s="27">
        <v>7.246666666666667</v>
      </c>
      <c r="K554" s="27">
        <v>0.35533333333333328</v>
      </c>
    </row>
    <row r="555" spans="1:11" x14ac:dyDescent="0.2">
      <c r="A555" s="39" t="s">
        <v>374</v>
      </c>
      <c r="B555" s="27">
        <v>37.830599999999947</v>
      </c>
      <c r="C555" s="66">
        <v>158.28323039999978</v>
      </c>
      <c r="D555" s="27">
        <v>0.84782608695652184</v>
      </c>
      <c r="E555" s="27">
        <v>7.3333333333333348E-2</v>
      </c>
      <c r="F555" s="27">
        <v>9.6099999999999905</v>
      </c>
      <c r="G555" s="27">
        <v>12.89</v>
      </c>
      <c r="H555" s="27">
        <v>0.11333333333333333</v>
      </c>
      <c r="I555" s="27">
        <v>0</v>
      </c>
      <c r="J555" s="27">
        <v>48.816666666666663</v>
      </c>
      <c r="K555" s="27">
        <v>0</v>
      </c>
    </row>
    <row r="556" spans="1:11" x14ac:dyDescent="0.2">
      <c r="A556" s="39" t="s">
        <v>375</v>
      </c>
      <c r="B556" s="27">
        <v>36.108799999999988</v>
      </c>
      <c r="C556" s="66">
        <v>151.07921919999995</v>
      </c>
      <c r="D556" s="27">
        <v>0.52173913043478259</v>
      </c>
      <c r="E556" s="27">
        <v>0</v>
      </c>
      <c r="F556" s="27">
        <v>8.8000000000000007</v>
      </c>
      <c r="G556" s="27">
        <v>4.2833333333333341</v>
      </c>
      <c r="H556" s="27">
        <v>0</v>
      </c>
      <c r="I556" s="27">
        <v>0</v>
      </c>
      <c r="J556" s="27">
        <v>41.75</v>
      </c>
      <c r="K556" s="27">
        <v>0</v>
      </c>
    </row>
    <row r="557" spans="1:11" x14ac:dyDescent="0.2">
      <c r="A557" s="30" t="s">
        <v>528</v>
      </c>
      <c r="B557" s="66">
        <v>70</v>
      </c>
      <c r="C557" s="66">
        <v>292.88</v>
      </c>
      <c r="D557" s="66">
        <v>0.8</v>
      </c>
      <c r="E557" s="66">
        <v>2.1</v>
      </c>
      <c r="F557" s="66">
        <v>13.8</v>
      </c>
      <c r="G557" s="66">
        <v>26</v>
      </c>
      <c r="H557" s="66">
        <v>2.2000000000000002</v>
      </c>
      <c r="I557" s="66">
        <v>23</v>
      </c>
      <c r="J557" s="66">
        <v>28</v>
      </c>
      <c r="K557" s="66">
        <v>0</v>
      </c>
    </row>
    <row r="558" spans="1:11" s="16" customFormat="1" x14ac:dyDescent="0.2">
      <c r="A558" s="237" t="s">
        <v>495</v>
      </c>
      <c r="B558" s="66">
        <v>21</v>
      </c>
      <c r="C558" s="66">
        <v>87.864000000000004</v>
      </c>
      <c r="D558" s="66">
        <v>2.7</v>
      </c>
      <c r="E558" s="66">
        <v>0.3</v>
      </c>
      <c r="F558" s="66">
        <v>2.1</v>
      </c>
      <c r="G558" s="66">
        <v>0</v>
      </c>
      <c r="H558" s="66">
        <v>0</v>
      </c>
      <c r="I558" s="66">
        <v>0</v>
      </c>
      <c r="J558" s="66">
        <v>0</v>
      </c>
      <c r="K558" s="66">
        <v>32560</v>
      </c>
    </row>
    <row r="559" spans="1:11" x14ac:dyDescent="0.2">
      <c r="A559" s="30" t="s">
        <v>536</v>
      </c>
      <c r="B559" s="66">
        <v>213</v>
      </c>
      <c r="C559" s="66">
        <v>891.19200000000001</v>
      </c>
      <c r="D559" s="66">
        <v>5.0599999999999996</v>
      </c>
      <c r="E559" s="66">
        <v>14.08</v>
      </c>
      <c r="F559" s="66">
        <v>23.33</v>
      </c>
      <c r="G559" s="66">
        <v>47</v>
      </c>
      <c r="H559" s="66">
        <v>2.68</v>
      </c>
      <c r="I559" s="66">
        <v>64.33</v>
      </c>
      <c r="J559" s="66">
        <v>101.8</v>
      </c>
      <c r="K559" s="66">
        <v>266</v>
      </c>
    </row>
    <row r="560" spans="1:11" x14ac:dyDescent="0.2">
      <c r="A560" s="39" t="s">
        <v>133</v>
      </c>
      <c r="B560" s="27">
        <v>15.335156521739158</v>
      </c>
      <c r="C560" s="66">
        <v>64.162294886956644</v>
      </c>
      <c r="D560" s="27">
        <v>1.0978260869565217</v>
      </c>
      <c r="E560" s="27">
        <v>0.17333333333333334</v>
      </c>
      <c r="F560" s="27">
        <v>3.1388405797101462</v>
      </c>
      <c r="G560" s="27">
        <v>6.94</v>
      </c>
      <c r="H560" s="27">
        <v>0.23666666666666666</v>
      </c>
      <c r="I560" s="27">
        <v>103</v>
      </c>
      <c r="J560" s="27">
        <v>21.213333333333335</v>
      </c>
      <c r="K560" s="27">
        <v>1.02</v>
      </c>
    </row>
    <row r="561" spans="1:11" x14ac:dyDescent="0.2">
      <c r="A561" s="39" t="s">
        <v>134</v>
      </c>
      <c r="B561" s="27">
        <v>60.933433652173882</v>
      </c>
      <c r="C561" s="66">
        <v>254.94548640069553</v>
      </c>
      <c r="D561" s="27">
        <v>2.4347826086956523</v>
      </c>
      <c r="E561" s="27">
        <v>0.19</v>
      </c>
      <c r="F561" s="27">
        <v>14.95861739130434</v>
      </c>
      <c r="G561" s="27">
        <v>29.076599999999999</v>
      </c>
      <c r="H561" s="27">
        <v>2.0933333333333333</v>
      </c>
      <c r="I561" s="27">
        <v>144</v>
      </c>
      <c r="J561" s="27">
        <v>18.010000000000002</v>
      </c>
      <c r="K561" s="27">
        <v>497.93333333333334</v>
      </c>
    </row>
    <row r="562" spans="1:11" s="16" customFormat="1" x14ac:dyDescent="0.2">
      <c r="A562" s="240" t="s">
        <v>135</v>
      </c>
      <c r="B562" s="27">
        <v>38.446549460490566</v>
      </c>
      <c r="C562" s="66">
        <v>160.86036294269255</v>
      </c>
      <c r="D562" s="27">
        <v>1.375</v>
      </c>
      <c r="E562" s="27">
        <v>0.90333333333333332</v>
      </c>
      <c r="F562" s="27">
        <v>7.7116666666666784</v>
      </c>
      <c r="G562" s="27">
        <v>11.729333333333335</v>
      </c>
      <c r="H562" s="27">
        <v>1.577333333333333</v>
      </c>
      <c r="I562" s="27">
        <v>76</v>
      </c>
      <c r="J562" s="27">
        <v>2.706666666666667</v>
      </c>
      <c r="K562" s="27">
        <v>418.28066666666672</v>
      </c>
    </row>
    <row r="563" spans="1:11" x14ac:dyDescent="0.2">
      <c r="A563" s="39" t="s">
        <v>136</v>
      </c>
      <c r="B563" s="27">
        <v>27.93687971014494</v>
      </c>
      <c r="C563" s="66">
        <v>116.88790470724643</v>
      </c>
      <c r="D563" s="27">
        <v>1.36231884057971</v>
      </c>
      <c r="E563" s="27">
        <v>0</v>
      </c>
      <c r="F563" s="27">
        <v>6.8943478260869533</v>
      </c>
      <c r="G563" s="27">
        <v>13.243333333333334</v>
      </c>
      <c r="H563" s="27">
        <v>1.25</v>
      </c>
      <c r="I563" s="27">
        <v>0</v>
      </c>
      <c r="J563" s="27">
        <v>5.3833333333333329</v>
      </c>
      <c r="K563" s="27">
        <v>103.93</v>
      </c>
    </row>
    <row r="564" spans="1:11" x14ac:dyDescent="0.2">
      <c r="A564" s="39" t="s">
        <v>137</v>
      </c>
      <c r="B564" s="27">
        <v>20.546909166666637</v>
      </c>
      <c r="C564" s="66">
        <v>85.968267953333211</v>
      </c>
      <c r="D564" s="27">
        <v>0.81041666666666679</v>
      </c>
      <c r="E564" s="27">
        <v>0</v>
      </c>
      <c r="F564" s="27">
        <v>5.1179166666666616</v>
      </c>
      <c r="G564" s="27">
        <v>6.9463333333333344</v>
      </c>
      <c r="H564" s="27">
        <v>0.29033333333333333</v>
      </c>
      <c r="I564" s="27">
        <v>0</v>
      </c>
      <c r="J564" s="27">
        <v>12.804</v>
      </c>
      <c r="K564" s="27">
        <v>5.2430000000000003</v>
      </c>
    </row>
    <row r="565" spans="1:11" x14ac:dyDescent="0.2">
      <c r="A565" s="238" t="s">
        <v>423</v>
      </c>
      <c r="B565" s="27">
        <v>364</v>
      </c>
      <c r="C565" s="66">
        <v>1522.9760000000001</v>
      </c>
      <c r="D565" s="27">
        <v>10.6</v>
      </c>
      <c r="E565" s="27">
        <v>3.31</v>
      </c>
      <c r="F565" s="27">
        <v>74.599999999999994</v>
      </c>
      <c r="G565" s="27">
        <v>18.8</v>
      </c>
      <c r="H565" s="27">
        <v>1.24</v>
      </c>
      <c r="I565" s="27">
        <v>0</v>
      </c>
      <c r="J565" s="27">
        <v>0</v>
      </c>
      <c r="K565" s="27">
        <v>830</v>
      </c>
    </row>
    <row r="566" spans="1:11" s="16" customFormat="1" x14ac:dyDescent="0.2">
      <c r="A566" s="67" t="s">
        <v>422</v>
      </c>
      <c r="B566" s="27">
        <v>396</v>
      </c>
      <c r="C566" s="66">
        <v>1656.864</v>
      </c>
      <c r="D566" s="27">
        <v>11.5</v>
      </c>
      <c r="E566" s="27">
        <v>6.4</v>
      </c>
      <c r="F566" s="27">
        <v>73.599999999999994</v>
      </c>
      <c r="G566" s="27">
        <v>19.399999999999999</v>
      </c>
      <c r="H566" s="27">
        <v>5.76</v>
      </c>
      <c r="I566" s="27">
        <v>0</v>
      </c>
      <c r="J566" s="27">
        <v>0</v>
      </c>
      <c r="K566" s="27">
        <v>913</v>
      </c>
    </row>
    <row r="567" spans="1:11" s="16" customFormat="1" x14ac:dyDescent="0.2">
      <c r="A567" s="65" t="s">
        <v>623</v>
      </c>
      <c r="B567" s="66">
        <v>396</v>
      </c>
      <c r="C567" s="66">
        <v>1656.864</v>
      </c>
      <c r="D567" s="66">
        <v>11.5</v>
      </c>
      <c r="E567" s="66">
        <v>6.4</v>
      </c>
      <c r="F567" s="66">
        <v>73.599999999999994</v>
      </c>
      <c r="G567" s="66">
        <v>19.399999999999999</v>
      </c>
      <c r="H567" s="66">
        <v>5.76</v>
      </c>
      <c r="I567" s="66">
        <v>0</v>
      </c>
      <c r="J567" s="66">
        <v>0</v>
      </c>
      <c r="K567" s="66">
        <v>9.1300000000000008</v>
      </c>
    </row>
    <row r="568" spans="1:11" x14ac:dyDescent="0.2">
      <c r="A568" s="40" t="s">
        <v>438</v>
      </c>
      <c r="B568" s="66">
        <v>249.55</v>
      </c>
      <c r="C568" s="66">
        <v>1044.1172000000001</v>
      </c>
      <c r="D568" s="66">
        <v>3.87</v>
      </c>
      <c r="E568" s="66">
        <v>9.86</v>
      </c>
      <c r="F568" s="66">
        <v>38.4</v>
      </c>
      <c r="G568" s="66">
        <v>17.95</v>
      </c>
      <c r="H568" s="66">
        <v>1.17</v>
      </c>
      <c r="I568" s="66">
        <v>45.79</v>
      </c>
      <c r="J568" s="66">
        <v>3.52</v>
      </c>
      <c r="K568" s="66">
        <v>161.34</v>
      </c>
    </row>
    <row r="569" spans="1:11" x14ac:dyDescent="0.2">
      <c r="A569" s="39" t="s">
        <v>294</v>
      </c>
      <c r="B569" s="27">
        <v>592.53117499999985</v>
      </c>
      <c r="C569" s="66">
        <v>2479.1504361999996</v>
      </c>
      <c r="D569" s="27">
        <v>11.479166666666666</v>
      </c>
      <c r="E569" s="27">
        <v>60.256666666666661</v>
      </c>
      <c r="F569" s="27">
        <v>0</v>
      </c>
      <c r="G569" s="27">
        <v>2.3860000000000006</v>
      </c>
      <c r="H569" s="27">
        <v>0.43933333333333335</v>
      </c>
      <c r="I569" s="27">
        <v>0</v>
      </c>
      <c r="J569" s="27">
        <v>0</v>
      </c>
      <c r="K569" s="27">
        <v>50</v>
      </c>
    </row>
    <row r="570" spans="1:11" x14ac:dyDescent="0.2">
      <c r="A570" s="39" t="s">
        <v>138</v>
      </c>
      <c r="B570" s="27">
        <v>381.27817396012944</v>
      </c>
      <c r="C570" s="66">
        <v>1595.2678798491816</v>
      </c>
      <c r="D570" s="27">
        <v>33.575000000000003</v>
      </c>
      <c r="E570" s="27">
        <v>10.341999999999999</v>
      </c>
      <c r="F570" s="27">
        <v>43.786333333333324</v>
      </c>
      <c r="G570" s="27">
        <v>176.74533333333332</v>
      </c>
      <c r="H570" s="27">
        <v>2.7886666666666664</v>
      </c>
      <c r="I570" s="27">
        <v>0</v>
      </c>
      <c r="J570" s="27">
        <v>24.973333333333329</v>
      </c>
      <c r="K570" s="27">
        <v>3</v>
      </c>
    </row>
    <row r="571" spans="1:11" x14ac:dyDescent="0.2">
      <c r="A571" s="238" t="s">
        <v>139</v>
      </c>
      <c r="B571" s="27">
        <v>120.64258534487091</v>
      </c>
      <c r="C571" s="66">
        <v>504.76857708293988</v>
      </c>
      <c r="D571" s="27">
        <v>11.108333333333333</v>
      </c>
      <c r="E571" s="27">
        <v>3.7840000000000003</v>
      </c>
      <c r="F571" s="27">
        <v>12.38933333333334</v>
      </c>
      <c r="G571" s="27">
        <v>15.537333333333331</v>
      </c>
      <c r="H571" s="27">
        <v>0.33800000000000002</v>
      </c>
      <c r="I571" s="27">
        <v>0</v>
      </c>
      <c r="J571" s="27">
        <v>0</v>
      </c>
      <c r="K571" s="27">
        <v>1809</v>
      </c>
    </row>
    <row r="572" spans="1:11" x14ac:dyDescent="0.2">
      <c r="A572" s="30" t="s">
        <v>599</v>
      </c>
      <c r="B572" s="66">
        <v>336</v>
      </c>
      <c r="C572" s="66">
        <v>1405.8240000000001</v>
      </c>
      <c r="D572" s="66">
        <v>12.3</v>
      </c>
      <c r="E572" s="66">
        <v>1.33</v>
      </c>
      <c r="F572" s="66">
        <v>74.900000000000006</v>
      </c>
      <c r="G572" s="66">
        <v>35</v>
      </c>
      <c r="H572" s="66">
        <v>2.46</v>
      </c>
      <c r="I572" s="66">
        <v>0</v>
      </c>
      <c r="J572" s="66">
        <v>0</v>
      </c>
      <c r="K572" s="66">
        <v>17</v>
      </c>
    </row>
    <row r="573" spans="1:11" x14ac:dyDescent="0.2">
      <c r="A573" s="39" t="s">
        <v>425</v>
      </c>
      <c r="B573" s="27">
        <v>370</v>
      </c>
      <c r="C573" s="66">
        <v>1548.0800000000002</v>
      </c>
      <c r="D573" s="27">
        <v>17.5</v>
      </c>
      <c r="E573" s="27">
        <v>4.74</v>
      </c>
      <c r="F573" s="27">
        <v>64.3</v>
      </c>
      <c r="G573" s="27">
        <v>74.400000000000006</v>
      </c>
      <c r="H573" s="27">
        <v>10.8</v>
      </c>
      <c r="I573" s="27">
        <v>0</v>
      </c>
      <c r="J573" s="27">
        <v>0</v>
      </c>
      <c r="K573" s="27">
        <v>2.04</v>
      </c>
    </row>
    <row r="574" spans="1:11" x14ac:dyDescent="0.2">
      <c r="A574" s="70" t="s">
        <v>376</v>
      </c>
      <c r="B574" s="27">
        <v>262.01519507239266</v>
      </c>
      <c r="C574" s="66">
        <v>1096.2715761828908</v>
      </c>
      <c r="D574" s="27">
        <v>2.09375</v>
      </c>
      <c r="E574" s="27">
        <v>19.076666666666668</v>
      </c>
      <c r="F574" s="27">
        <v>26.474583333333332</v>
      </c>
      <c r="G574" s="27">
        <v>46.338333333333331</v>
      </c>
      <c r="H574" s="27">
        <v>0.56599999999999995</v>
      </c>
      <c r="I574" s="27">
        <v>2363</v>
      </c>
      <c r="J574" s="27">
        <v>17.993333333333336</v>
      </c>
      <c r="K574" s="27">
        <v>3.8930000000000002</v>
      </c>
    </row>
    <row r="575" spans="1:11" x14ac:dyDescent="0.2">
      <c r="A575" s="39" t="s">
        <v>246</v>
      </c>
      <c r="B575" s="27">
        <v>87.686483549277</v>
      </c>
      <c r="C575" s="66">
        <v>366.88024717017498</v>
      </c>
      <c r="D575" s="27">
        <v>17.958333333333336</v>
      </c>
      <c r="E575" s="27">
        <v>1.22</v>
      </c>
      <c r="F575" s="27">
        <v>0</v>
      </c>
      <c r="G575" s="27">
        <v>19.220333333333333</v>
      </c>
      <c r="H575" s="27">
        <v>0.26933333333333337</v>
      </c>
      <c r="I575" s="27">
        <v>0</v>
      </c>
      <c r="J575" s="27">
        <v>0</v>
      </c>
      <c r="K575" s="27">
        <v>57</v>
      </c>
    </row>
    <row r="576" spans="1:11" x14ac:dyDescent="0.2">
      <c r="A576" s="39" t="s">
        <v>210</v>
      </c>
      <c r="B576" s="27">
        <v>37.016689999999976</v>
      </c>
      <c r="C576" s="66">
        <v>154.8778309599999</v>
      </c>
      <c r="D576" s="27">
        <v>0.84166666666666679</v>
      </c>
      <c r="E576" s="27">
        <v>0</v>
      </c>
      <c r="F576" s="27">
        <v>9.3953333333333333</v>
      </c>
      <c r="G576" s="27">
        <v>11.561</v>
      </c>
      <c r="H576" s="27">
        <v>9.2000000000000012E-2</v>
      </c>
      <c r="I576" s="27">
        <v>0</v>
      </c>
      <c r="J576" s="27">
        <v>24.055333333333333</v>
      </c>
      <c r="K576" s="27">
        <v>0</v>
      </c>
    </row>
    <row r="577" spans="1:11" x14ac:dyDescent="0.2">
      <c r="A577" s="39" t="s">
        <v>211</v>
      </c>
      <c r="B577" s="27">
        <v>33.943290000000005</v>
      </c>
      <c r="C577" s="66">
        <v>142.01872536000002</v>
      </c>
      <c r="D577" s="27">
        <v>0.51249999999999996</v>
      </c>
      <c r="E577" s="27">
        <v>7.0333333333333345E-2</v>
      </c>
      <c r="F577" s="27">
        <v>8.7868333333333304</v>
      </c>
      <c r="G577" s="27">
        <v>10.710333333333333</v>
      </c>
      <c r="H577" s="27">
        <v>0.20899999999999999</v>
      </c>
      <c r="I577" s="27">
        <v>0</v>
      </c>
      <c r="J577" s="27">
        <v>3.9533333333333331</v>
      </c>
      <c r="K577" s="27">
        <v>5.7709999999999999</v>
      </c>
    </row>
    <row r="578" spans="1:11" x14ac:dyDescent="0.2">
      <c r="A578" s="30" t="s">
        <v>211</v>
      </c>
      <c r="B578" s="66">
        <v>35</v>
      </c>
      <c r="C578" s="66">
        <v>146.44</v>
      </c>
      <c r="D578" s="66">
        <v>0.52</v>
      </c>
      <c r="E578" s="66">
        <v>0.08</v>
      </c>
      <c r="F578" s="66">
        <v>8.86</v>
      </c>
      <c r="G578" s="66">
        <v>10.8</v>
      </c>
      <c r="H578" s="66">
        <v>0.21</v>
      </c>
      <c r="I578" s="66">
        <v>0</v>
      </c>
      <c r="J578" s="66">
        <v>3.96</v>
      </c>
      <c r="K578" s="66">
        <v>5.78</v>
      </c>
    </row>
    <row r="579" spans="1:11" x14ac:dyDescent="0.2">
      <c r="A579" s="30" t="s">
        <v>527</v>
      </c>
      <c r="B579" s="66">
        <v>299</v>
      </c>
      <c r="C579" s="66">
        <v>1251.0160000000001</v>
      </c>
      <c r="D579" s="66">
        <v>3.07</v>
      </c>
      <c r="E579" s="66">
        <v>0.46</v>
      </c>
      <c r="F579" s="66">
        <v>79.180000000000007</v>
      </c>
      <c r="G579" s="66">
        <v>50</v>
      </c>
      <c r="H579" s="66">
        <v>1.88</v>
      </c>
      <c r="I579" s="66">
        <v>0.8</v>
      </c>
      <c r="J579" s="66">
        <v>2.2999999999999998</v>
      </c>
      <c r="K579" s="66">
        <v>11</v>
      </c>
    </row>
    <row r="580" spans="1:11" x14ac:dyDescent="0.2">
      <c r="A580" s="39" t="s">
        <v>212</v>
      </c>
      <c r="B580" s="27">
        <v>52.873100000000065</v>
      </c>
      <c r="C580" s="66">
        <v>221.22105040000028</v>
      </c>
      <c r="D580" s="27">
        <v>0.74637681159420288</v>
      </c>
      <c r="E580" s="27">
        <v>0.20333333333333334</v>
      </c>
      <c r="F580" s="27">
        <v>13.573333333333345</v>
      </c>
      <c r="G580" s="27">
        <v>6.66</v>
      </c>
      <c r="H580" s="27">
        <v>0.14000000000000001</v>
      </c>
      <c r="I580" s="27">
        <v>7.3</v>
      </c>
      <c r="J580" s="27">
        <v>3.2933333333333334</v>
      </c>
      <c r="K580" s="27">
        <v>0</v>
      </c>
    </row>
    <row r="581" spans="1:11" x14ac:dyDescent="0.2">
      <c r="A581" s="39" t="s">
        <v>213</v>
      </c>
      <c r="B581" s="27">
        <v>49.061289999999964</v>
      </c>
      <c r="C581" s="66">
        <v>205.27243735999986</v>
      </c>
      <c r="D581" s="27">
        <v>0.60833333333333328</v>
      </c>
      <c r="E581" s="27">
        <v>0.157</v>
      </c>
      <c r="F581" s="27">
        <v>12.69533333333333</v>
      </c>
      <c r="G581" s="27">
        <v>7.6156666666666668</v>
      </c>
      <c r="H581" s="27">
        <v>0.17066666666666666</v>
      </c>
      <c r="I581" s="27">
        <v>0</v>
      </c>
      <c r="J581" s="27">
        <v>1.8629999999999998</v>
      </c>
      <c r="K581" s="27">
        <v>7.9189999999999996</v>
      </c>
    </row>
    <row r="582" spans="1:11" s="16" customFormat="1" x14ac:dyDescent="0.2">
      <c r="A582" s="39" t="s">
        <v>214</v>
      </c>
      <c r="B582" s="27">
        <v>57.655359999999995</v>
      </c>
      <c r="C582" s="66">
        <v>241.23002624</v>
      </c>
      <c r="D582" s="27">
        <v>0</v>
      </c>
      <c r="E582" s="27">
        <v>0</v>
      </c>
      <c r="F582" s="27">
        <v>14.708000000000002</v>
      </c>
      <c r="G582" s="27">
        <v>9.3170000000000002</v>
      </c>
      <c r="H582" s="27">
        <v>0.124</v>
      </c>
      <c r="I582" s="27">
        <v>0</v>
      </c>
      <c r="J582" s="27">
        <v>20.967666666666666</v>
      </c>
      <c r="K582" s="27">
        <v>9.5833333333333339</v>
      </c>
    </row>
    <row r="583" spans="1:11" x14ac:dyDescent="0.2">
      <c r="A583" s="39" t="s">
        <v>140</v>
      </c>
      <c r="B583" s="27">
        <v>24.898357971014487</v>
      </c>
      <c r="C583" s="66">
        <v>104.17472975072462</v>
      </c>
      <c r="D583" s="27">
        <v>1.786231884057971</v>
      </c>
      <c r="E583" s="27">
        <v>0.17333333333333334</v>
      </c>
      <c r="F583" s="27">
        <v>5.3471014492753577</v>
      </c>
      <c r="G583" s="27">
        <v>41.1</v>
      </c>
      <c r="H583" s="27">
        <v>0.43</v>
      </c>
      <c r="I583" s="27">
        <v>32</v>
      </c>
      <c r="J583" s="27">
        <v>1.1533333333333333</v>
      </c>
      <c r="K583" s="27">
        <v>0</v>
      </c>
    </row>
    <row r="584" spans="1:11" x14ac:dyDescent="0.2">
      <c r="A584" s="30" t="s">
        <v>548</v>
      </c>
      <c r="B584" s="66">
        <v>25</v>
      </c>
      <c r="C584" s="66">
        <v>104.60000000000001</v>
      </c>
      <c r="D584" s="66">
        <v>0</v>
      </c>
      <c r="E584" s="66">
        <v>0</v>
      </c>
      <c r="F584" s="66">
        <v>6.02</v>
      </c>
      <c r="G584" s="66">
        <v>7</v>
      </c>
      <c r="H584" s="66">
        <v>0.2</v>
      </c>
      <c r="I584" s="66">
        <v>0</v>
      </c>
      <c r="J584" s="66">
        <v>0</v>
      </c>
      <c r="K584" s="66">
        <v>5</v>
      </c>
    </row>
    <row r="585" spans="1:11" s="16" customFormat="1" x14ac:dyDescent="0.2">
      <c r="A585" s="40" t="s">
        <v>457</v>
      </c>
      <c r="B585" s="66">
        <v>191</v>
      </c>
      <c r="C585" s="66">
        <v>799.14400000000001</v>
      </c>
      <c r="D585" s="66">
        <v>29.08</v>
      </c>
      <c r="E585" s="66">
        <v>5.26</v>
      </c>
      <c r="F585" s="66">
        <v>5.13</v>
      </c>
      <c r="G585" s="66">
        <v>6</v>
      </c>
      <c r="H585" s="66">
        <v>6.54</v>
      </c>
      <c r="I585" s="66">
        <v>9428</v>
      </c>
      <c r="J585" s="66">
        <v>1.9</v>
      </c>
      <c r="K585" s="66">
        <v>79</v>
      </c>
    </row>
    <row r="586" spans="1:11" ht="13.5" thickBot="1" x14ac:dyDescent="0.25">
      <c r="A586" s="77" t="s">
        <v>494</v>
      </c>
      <c r="B586" s="244">
        <v>62.95</v>
      </c>
      <c r="C586" s="244">
        <v>263.38280000000003</v>
      </c>
      <c r="D586" s="244">
        <v>1.24</v>
      </c>
      <c r="E586" s="244">
        <v>0.31</v>
      </c>
      <c r="F586" s="244">
        <v>13.5</v>
      </c>
      <c r="G586" s="244">
        <v>3.37</v>
      </c>
      <c r="H586" s="244">
        <v>0.74</v>
      </c>
      <c r="I586" s="244">
        <v>1.83</v>
      </c>
      <c r="J586" s="244">
        <v>0</v>
      </c>
      <c r="K586" s="244">
        <v>5.01</v>
      </c>
    </row>
    <row r="587" spans="1:11" x14ac:dyDescent="0.2">
      <c r="A587" s="79"/>
      <c r="B587" s="80"/>
      <c r="C587" s="80"/>
      <c r="D587" s="80"/>
      <c r="E587" s="80"/>
      <c r="F587" s="80"/>
      <c r="G587" s="80"/>
      <c r="H587" s="80"/>
      <c r="I587" s="80"/>
      <c r="J587" s="80"/>
      <c r="K587" s="80"/>
    </row>
    <row r="588" spans="1:11" x14ac:dyDescent="0.2">
      <c r="A588" s="245"/>
      <c r="B588" s="78"/>
      <c r="C588" s="28"/>
      <c r="D588" s="28"/>
      <c r="E588" s="28"/>
      <c r="F588" s="28"/>
      <c r="G588" s="28"/>
      <c r="H588" s="28"/>
      <c r="I588" s="28"/>
      <c r="J588" s="28"/>
      <c r="K588" s="28"/>
    </row>
    <row r="589" spans="1:11" x14ac:dyDescent="0.2">
      <c r="A589" s="81"/>
      <c r="B589" s="28"/>
      <c r="C589" s="28"/>
      <c r="D589" s="28"/>
      <c r="E589" s="28"/>
      <c r="F589" s="28"/>
      <c r="G589" s="28"/>
      <c r="H589" s="28"/>
      <c r="I589" s="28"/>
      <c r="J589" s="28"/>
      <c r="K589" s="28"/>
    </row>
    <row r="590" spans="1:11" x14ac:dyDescent="0.2">
      <c r="A590" s="81"/>
      <c r="B590" s="28"/>
      <c r="C590" s="28"/>
      <c r="D590" s="28"/>
      <c r="E590" s="28"/>
      <c r="F590" s="28"/>
      <c r="G590" s="28"/>
      <c r="H590" s="28"/>
      <c r="I590" s="28"/>
      <c r="J590" s="28"/>
      <c r="K590" s="28"/>
    </row>
    <row r="591" spans="1:11" x14ac:dyDescent="0.2">
      <c r="A591" s="81"/>
      <c r="B591" s="28"/>
      <c r="C591" s="28"/>
      <c r="D591" s="28"/>
      <c r="E591" s="28"/>
      <c r="F591" s="28"/>
      <c r="G591" s="28"/>
      <c r="H591" s="28"/>
      <c r="I591" s="28"/>
      <c r="J591" s="28"/>
      <c r="K591" s="28"/>
    </row>
    <row r="592" spans="1:11" x14ac:dyDescent="0.2">
      <c r="A592" s="81"/>
      <c r="B592" s="28"/>
      <c r="C592" s="28"/>
      <c r="D592" s="28"/>
      <c r="E592" s="28"/>
      <c r="F592" s="28"/>
      <c r="G592" s="28"/>
      <c r="H592" s="28"/>
      <c r="I592" s="28"/>
      <c r="J592" s="28"/>
      <c r="K592" s="28"/>
    </row>
    <row r="593" spans="1:11" x14ac:dyDescent="0.2">
      <c r="A593" s="81"/>
      <c r="B593" s="28"/>
      <c r="C593" s="28"/>
      <c r="D593" s="28"/>
      <c r="E593" s="28"/>
      <c r="F593" s="28"/>
      <c r="G593" s="28"/>
      <c r="H593" s="28"/>
      <c r="I593" s="28"/>
      <c r="J593" s="28"/>
      <c r="K593" s="28"/>
    </row>
    <row r="594" spans="1:11" x14ac:dyDescent="0.2">
      <c r="A594" s="81"/>
      <c r="B594" s="28"/>
      <c r="C594" s="28"/>
      <c r="D594" s="28"/>
      <c r="E594" s="28"/>
      <c r="F594" s="28"/>
      <c r="G594" s="28"/>
      <c r="H594" s="28"/>
      <c r="I594" s="28"/>
      <c r="J594" s="28"/>
      <c r="K594" s="28"/>
    </row>
    <row r="595" spans="1:11" x14ac:dyDescent="0.2">
      <c r="A595" s="81"/>
      <c r="B595" s="28"/>
      <c r="C595" s="28"/>
      <c r="D595" s="28"/>
      <c r="E595" s="28"/>
      <c r="F595" s="28"/>
      <c r="G595" s="28"/>
      <c r="H595" s="28"/>
      <c r="I595" s="28"/>
      <c r="J595" s="28"/>
      <c r="K595" s="28"/>
    </row>
    <row r="596" spans="1:11" x14ac:dyDescent="0.2">
      <c r="A596" s="81"/>
      <c r="B596" s="28"/>
      <c r="C596" s="28"/>
      <c r="D596" s="28"/>
      <c r="E596" s="28"/>
      <c r="F596" s="28"/>
      <c r="G596" s="28"/>
      <c r="H596" s="28"/>
      <c r="I596" s="28"/>
      <c r="J596" s="28"/>
      <c r="K596" s="28"/>
    </row>
    <row r="597" spans="1:11" x14ac:dyDescent="0.2">
      <c r="A597" s="81"/>
      <c r="B597" s="28"/>
      <c r="C597" s="28"/>
      <c r="D597" s="28"/>
      <c r="E597" s="28"/>
      <c r="F597" s="28"/>
      <c r="G597" s="28"/>
      <c r="H597" s="28"/>
      <c r="I597" s="28"/>
      <c r="J597" s="28"/>
      <c r="K597" s="28"/>
    </row>
    <row r="598" spans="1:11" x14ac:dyDescent="0.2">
      <c r="A598" s="81"/>
      <c r="B598" s="28"/>
      <c r="C598" s="28"/>
      <c r="D598" s="28"/>
      <c r="E598" s="28"/>
      <c r="F598" s="28"/>
      <c r="G598" s="28"/>
      <c r="H598" s="28"/>
      <c r="I598" s="28"/>
      <c r="J598" s="28"/>
      <c r="K598" s="28"/>
    </row>
    <row r="599" spans="1:11" x14ac:dyDescent="0.2">
      <c r="A599" s="81"/>
      <c r="B599" s="28"/>
      <c r="C599" s="28"/>
      <c r="D599" s="28"/>
      <c r="E599" s="28"/>
      <c r="F599" s="28"/>
      <c r="G599" s="28"/>
      <c r="H599" s="28"/>
      <c r="I599" s="28"/>
      <c r="J599" s="28"/>
      <c r="K599" s="28"/>
    </row>
    <row r="600" spans="1:11" x14ac:dyDescent="0.2">
      <c r="A600" s="81"/>
      <c r="B600" s="28"/>
      <c r="C600" s="28"/>
      <c r="D600" s="28"/>
      <c r="E600" s="28"/>
      <c r="F600" s="28"/>
      <c r="G600" s="28"/>
      <c r="H600" s="28"/>
      <c r="I600" s="28"/>
      <c r="J600" s="28"/>
      <c r="K600" s="28"/>
    </row>
    <row r="601" spans="1:11" x14ac:dyDescent="0.2">
      <c r="A601" s="81"/>
      <c r="B601" s="28"/>
      <c r="C601" s="28"/>
      <c r="D601" s="28"/>
      <c r="E601" s="28"/>
      <c r="F601" s="28"/>
      <c r="G601" s="28"/>
      <c r="H601" s="28"/>
      <c r="I601" s="28"/>
      <c r="J601" s="28"/>
      <c r="K601" s="28"/>
    </row>
    <row r="602" spans="1:11" x14ac:dyDescent="0.2">
      <c r="A602" s="81"/>
      <c r="B602" s="28"/>
      <c r="C602" s="28"/>
      <c r="D602" s="28"/>
      <c r="E602" s="28"/>
      <c r="F602" s="28"/>
      <c r="G602" s="28"/>
      <c r="H602" s="28"/>
      <c r="I602" s="28"/>
      <c r="J602" s="28"/>
      <c r="K602" s="28"/>
    </row>
    <row r="603" spans="1:11" x14ac:dyDescent="0.2">
      <c r="A603" s="81"/>
      <c r="B603" s="28"/>
      <c r="C603" s="28"/>
      <c r="D603" s="28"/>
      <c r="E603" s="28"/>
      <c r="F603" s="28"/>
      <c r="G603" s="28"/>
      <c r="H603" s="28"/>
      <c r="I603" s="28"/>
      <c r="J603" s="28"/>
      <c r="K603" s="28"/>
    </row>
    <row r="604" spans="1:11" x14ac:dyDescent="0.2">
      <c r="A604" s="81"/>
      <c r="B604" s="28"/>
      <c r="C604" s="28"/>
      <c r="D604" s="28"/>
      <c r="E604" s="28"/>
      <c r="F604" s="28"/>
      <c r="G604" s="28"/>
      <c r="H604" s="28"/>
      <c r="I604" s="28"/>
      <c r="J604" s="28"/>
      <c r="K604" s="28"/>
    </row>
    <row r="605" spans="1:11" x14ac:dyDescent="0.2">
      <c r="A605" s="81"/>
      <c r="B605" s="28"/>
      <c r="C605" s="28"/>
      <c r="D605" s="28"/>
      <c r="E605" s="28"/>
      <c r="F605" s="28"/>
      <c r="G605" s="28"/>
      <c r="H605" s="28"/>
      <c r="I605" s="28"/>
      <c r="J605" s="28"/>
      <c r="K605" s="28"/>
    </row>
    <row r="606" spans="1:11" x14ac:dyDescent="0.2">
      <c r="A606" s="81"/>
      <c r="B606" s="28"/>
      <c r="C606" s="28"/>
      <c r="D606" s="28"/>
      <c r="E606" s="28"/>
      <c r="F606" s="28"/>
      <c r="G606" s="28"/>
      <c r="H606" s="28"/>
      <c r="I606" s="28"/>
      <c r="J606" s="28"/>
      <c r="K606" s="28"/>
    </row>
    <row r="607" spans="1:11" x14ac:dyDescent="0.2">
      <c r="A607" s="81"/>
      <c r="B607" s="28"/>
      <c r="C607" s="28"/>
      <c r="D607" s="28"/>
      <c r="E607" s="28"/>
      <c r="F607" s="28"/>
      <c r="G607" s="28"/>
      <c r="H607" s="28"/>
      <c r="I607" s="28"/>
      <c r="J607" s="28"/>
      <c r="K607" s="28"/>
    </row>
    <row r="608" spans="1:11" x14ac:dyDescent="0.2">
      <c r="A608" s="81"/>
      <c r="B608" s="28"/>
      <c r="C608" s="28"/>
      <c r="D608" s="28"/>
      <c r="E608" s="28"/>
      <c r="F608" s="28"/>
      <c r="G608" s="28"/>
      <c r="H608" s="28"/>
      <c r="I608" s="28"/>
      <c r="J608" s="28"/>
      <c r="K608" s="28"/>
    </row>
    <row r="609" spans="1:11" x14ac:dyDescent="0.2">
      <c r="A609" s="81"/>
      <c r="B609" s="28"/>
      <c r="C609" s="28"/>
      <c r="D609" s="28"/>
      <c r="E609" s="28"/>
      <c r="F609" s="28"/>
      <c r="G609" s="28"/>
      <c r="H609" s="28"/>
      <c r="I609" s="28"/>
      <c r="J609" s="28"/>
      <c r="K609" s="28"/>
    </row>
    <row r="610" spans="1:11" x14ac:dyDescent="0.2">
      <c r="A610" s="81"/>
      <c r="B610" s="28"/>
      <c r="C610" s="28"/>
      <c r="D610" s="28"/>
      <c r="E610" s="28"/>
      <c r="F610" s="28"/>
      <c r="G610" s="28"/>
      <c r="H610" s="28"/>
      <c r="I610" s="28"/>
      <c r="J610" s="28"/>
      <c r="K610" s="28"/>
    </row>
    <row r="611" spans="1:11" x14ac:dyDescent="0.2">
      <c r="A611" s="81"/>
      <c r="B611" s="28"/>
      <c r="C611" s="28"/>
      <c r="D611" s="28"/>
      <c r="E611" s="28"/>
      <c r="F611" s="28"/>
      <c r="G611" s="28"/>
      <c r="H611" s="28"/>
      <c r="I611" s="28"/>
      <c r="J611" s="28"/>
      <c r="K611" s="28"/>
    </row>
    <row r="612" spans="1:11" x14ac:dyDescent="0.2">
      <c r="A612" s="81"/>
      <c r="B612" s="28"/>
      <c r="C612" s="28"/>
      <c r="D612" s="28"/>
      <c r="E612" s="28"/>
      <c r="F612" s="28"/>
      <c r="G612" s="28"/>
      <c r="H612" s="28"/>
      <c r="I612" s="28"/>
      <c r="J612" s="28"/>
      <c r="K612" s="28"/>
    </row>
    <row r="613" spans="1:11" x14ac:dyDescent="0.2">
      <c r="A613" s="81"/>
      <c r="B613" s="28"/>
      <c r="C613" s="28"/>
      <c r="D613" s="28"/>
      <c r="E613" s="28"/>
      <c r="F613" s="28"/>
      <c r="G613" s="28"/>
      <c r="H613" s="28"/>
      <c r="I613" s="28"/>
      <c r="J613" s="28"/>
      <c r="K613" s="28"/>
    </row>
    <row r="614" spans="1:11" x14ac:dyDescent="0.2">
      <c r="A614" s="81"/>
      <c r="B614" s="28"/>
      <c r="C614" s="28"/>
      <c r="D614" s="28"/>
      <c r="E614" s="28"/>
      <c r="F614" s="28"/>
      <c r="G614" s="28"/>
      <c r="H614" s="28"/>
      <c r="I614" s="28"/>
      <c r="J614" s="28"/>
      <c r="K614" s="28"/>
    </row>
    <row r="615" spans="1:11" x14ac:dyDescent="0.2">
      <c r="A615" s="81"/>
      <c r="B615" s="28"/>
      <c r="C615" s="28"/>
      <c r="D615" s="28"/>
      <c r="E615" s="28"/>
      <c r="F615" s="28"/>
      <c r="G615" s="28"/>
      <c r="H615" s="28"/>
      <c r="I615" s="28"/>
      <c r="J615" s="28"/>
      <c r="K615" s="28"/>
    </row>
    <row r="616" spans="1:11" x14ac:dyDescent="0.2">
      <c r="A616" s="81"/>
      <c r="B616" s="28"/>
      <c r="C616" s="28"/>
      <c r="D616" s="28"/>
      <c r="E616" s="28"/>
      <c r="F616" s="28"/>
      <c r="G616" s="28"/>
      <c r="H616" s="28"/>
      <c r="I616" s="28"/>
      <c r="J616" s="28"/>
      <c r="K616" s="28"/>
    </row>
    <row r="617" spans="1:11" x14ac:dyDescent="0.2">
      <c r="A617" s="81"/>
      <c r="B617" s="28"/>
      <c r="C617" s="28"/>
      <c r="D617" s="28"/>
      <c r="E617" s="28"/>
      <c r="F617" s="28"/>
      <c r="G617" s="28"/>
      <c r="H617" s="28"/>
      <c r="I617" s="28"/>
      <c r="J617" s="28"/>
      <c r="K617" s="28"/>
    </row>
    <row r="618" spans="1:11" x14ac:dyDescent="0.2">
      <c r="A618" s="81"/>
      <c r="B618" s="28"/>
      <c r="C618" s="28"/>
      <c r="D618" s="28"/>
      <c r="E618" s="28"/>
      <c r="F618" s="28"/>
      <c r="G618" s="28"/>
      <c r="H618" s="28"/>
      <c r="I618" s="28"/>
      <c r="J618" s="28"/>
      <c r="K618" s="28"/>
    </row>
    <row r="619" spans="1:11" x14ac:dyDescent="0.2">
      <c r="A619" s="81"/>
      <c r="B619" s="28"/>
      <c r="C619" s="28"/>
      <c r="D619" s="28"/>
      <c r="E619" s="28"/>
      <c r="F619" s="28"/>
      <c r="G619" s="28"/>
      <c r="H619" s="28"/>
      <c r="I619" s="28"/>
      <c r="J619" s="28"/>
      <c r="K619" s="28"/>
    </row>
    <row r="620" spans="1:11" x14ac:dyDescent="0.2">
      <c r="A620" s="81"/>
      <c r="B620" s="28"/>
      <c r="C620" s="28"/>
      <c r="D620" s="28"/>
      <c r="E620" s="28"/>
      <c r="F620" s="28"/>
      <c r="G620" s="28"/>
      <c r="H620" s="28"/>
      <c r="I620" s="28"/>
      <c r="J620" s="28"/>
      <c r="K620" s="28"/>
    </row>
    <row r="621" spans="1:11" x14ac:dyDescent="0.2">
      <c r="A621" s="81"/>
      <c r="B621" s="28"/>
      <c r="C621" s="28"/>
      <c r="D621" s="28"/>
      <c r="E621" s="28"/>
      <c r="F621" s="28"/>
      <c r="G621" s="28"/>
      <c r="H621" s="28"/>
      <c r="I621" s="28"/>
      <c r="J621" s="28"/>
      <c r="K621" s="28"/>
    </row>
    <row r="622" spans="1:11" x14ac:dyDescent="0.2">
      <c r="A622" s="81"/>
      <c r="B622" s="28"/>
      <c r="C622" s="28"/>
      <c r="D622" s="28"/>
      <c r="E622" s="28"/>
      <c r="F622" s="28"/>
      <c r="G622" s="28"/>
      <c r="H622" s="28"/>
      <c r="I622" s="28"/>
      <c r="J622" s="28"/>
      <c r="K622" s="28"/>
    </row>
    <row r="623" spans="1:11" x14ac:dyDescent="0.2">
      <c r="A623" s="81"/>
      <c r="B623" s="28"/>
      <c r="C623" s="28"/>
      <c r="D623" s="28"/>
      <c r="E623" s="28"/>
      <c r="F623" s="28"/>
      <c r="G623" s="28"/>
      <c r="H623" s="28"/>
      <c r="I623" s="28"/>
      <c r="J623" s="28"/>
      <c r="K623" s="28"/>
    </row>
    <row r="624" spans="1:11" x14ac:dyDescent="0.2">
      <c r="A624" s="81"/>
      <c r="B624" s="28"/>
      <c r="C624" s="28"/>
      <c r="D624" s="28"/>
      <c r="E624" s="28"/>
      <c r="F624" s="28"/>
      <c r="G624" s="28"/>
      <c r="H624" s="28"/>
      <c r="I624" s="28"/>
      <c r="J624" s="28"/>
      <c r="K624" s="28"/>
    </row>
    <row r="625" spans="1:11" x14ac:dyDescent="0.2">
      <c r="A625" s="81"/>
      <c r="B625" s="28"/>
      <c r="C625" s="28"/>
      <c r="D625" s="28"/>
      <c r="E625" s="28"/>
      <c r="F625" s="28"/>
      <c r="G625" s="28"/>
      <c r="H625" s="28"/>
      <c r="I625" s="28"/>
      <c r="J625" s="28"/>
      <c r="K625" s="28"/>
    </row>
    <row r="626" spans="1:11" x14ac:dyDescent="0.2">
      <c r="A626" s="81"/>
      <c r="B626" s="28"/>
      <c r="C626" s="28"/>
      <c r="D626" s="28"/>
      <c r="E626" s="28"/>
      <c r="F626" s="28"/>
      <c r="G626" s="28"/>
      <c r="H626" s="28"/>
      <c r="I626" s="28"/>
      <c r="J626" s="28"/>
      <c r="K626" s="28"/>
    </row>
    <row r="627" spans="1:11" x14ac:dyDescent="0.2">
      <c r="A627" s="81"/>
      <c r="B627" s="28"/>
      <c r="C627" s="28"/>
      <c r="D627" s="28"/>
      <c r="E627" s="28"/>
      <c r="F627" s="28"/>
      <c r="G627" s="28"/>
      <c r="H627" s="28"/>
      <c r="I627" s="28"/>
      <c r="J627" s="28"/>
      <c r="K627" s="28"/>
    </row>
    <row r="628" spans="1:11" x14ac:dyDescent="0.2">
      <c r="A628" s="81"/>
      <c r="B628" s="28"/>
      <c r="C628" s="28"/>
      <c r="D628" s="28"/>
      <c r="E628" s="28"/>
      <c r="F628" s="28"/>
      <c r="G628" s="28"/>
      <c r="H628" s="28"/>
      <c r="I628" s="28"/>
      <c r="J628" s="28"/>
      <c r="K628" s="28"/>
    </row>
    <row r="629" spans="1:11" x14ac:dyDescent="0.2">
      <c r="A629" s="81"/>
      <c r="B629" s="28"/>
      <c r="C629" s="28"/>
      <c r="D629" s="28"/>
      <c r="E629" s="28"/>
      <c r="F629" s="28"/>
      <c r="G629" s="28"/>
      <c r="H629" s="28"/>
      <c r="I629" s="28"/>
      <c r="J629" s="28"/>
      <c r="K629" s="28"/>
    </row>
    <row r="630" spans="1:11" x14ac:dyDescent="0.2">
      <c r="A630" s="81"/>
      <c r="B630" s="28"/>
      <c r="C630" s="28"/>
      <c r="D630" s="28"/>
      <c r="E630" s="28"/>
      <c r="F630" s="28"/>
      <c r="G630" s="28"/>
      <c r="H630" s="28"/>
      <c r="I630" s="28"/>
      <c r="J630" s="28"/>
      <c r="K630" s="28"/>
    </row>
    <row r="631" spans="1:11" x14ac:dyDescent="0.2">
      <c r="A631" s="81"/>
      <c r="B631" s="28"/>
      <c r="C631" s="28"/>
      <c r="D631" s="28"/>
      <c r="E631" s="28"/>
      <c r="F631" s="28"/>
      <c r="G631" s="28"/>
      <c r="H631" s="28"/>
      <c r="I631" s="28"/>
      <c r="J631" s="28"/>
      <c r="K631" s="28"/>
    </row>
    <row r="632" spans="1:11" x14ac:dyDescent="0.2">
      <c r="A632" s="81"/>
      <c r="B632" s="28"/>
      <c r="C632" s="28"/>
      <c r="D632" s="28"/>
      <c r="E632" s="28"/>
      <c r="F632" s="28"/>
      <c r="G632" s="28"/>
      <c r="H632" s="28"/>
      <c r="I632" s="28"/>
      <c r="J632" s="28"/>
      <c r="K632" s="28"/>
    </row>
    <row r="633" spans="1:11" x14ac:dyDescent="0.2">
      <c r="A633" s="81"/>
      <c r="B633" s="28"/>
      <c r="C633" s="28"/>
      <c r="D633" s="28"/>
      <c r="E633" s="28"/>
      <c r="F633" s="28"/>
      <c r="G633" s="28"/>
      <c r="H633" s="28"/>
      <c r="I633" s="28"/>
      <c r="J633" s="28"/>
      <c r="K633" s="28"/>
    </row>
    <row r="634" spans="1:11" x14ac:dyDescent="0.2">
      <c r="A634" s="81"/>
      <c r="B634" s="28"/>
      <c r="C634" s="28"/>
      <c r="D634" s="28"/>
      <c r="E634" s="28"/>
      <c r="F634" s="28"/>
      <c r="G634" s="28"/>
      <c r="H634" s="28"/>
      <c r="I634" s="28"/>
      <c r="J634" s="28"/>
      <c r="K634" s="28"/>
    </row>
    <row r="635" spans="1:11" x14ac:dyDescent="0.2">
      <c r="A635" s="81"/>
      <c r="B635" s="28"/>
      <c r="C635" s="28"/>
      <c r="D635" s="28"/>
      <c r="E635" s="28"/>
      <c r="F635" s="28"/>
      <c r="G635" s="28"/>
      <c r="H635" s="28"/>
      <c r="I635" s="28"/>
      <c r="J635" s="28"/>
      <c r="K635" s="28"/>
    </row>
    <row r="636" spans="1:11" x14ac:dyDescent="0.2">
      <c r="A636" s="81"/>
      <c r="B636" s="28"/>
      <c r="C636" s="28"/>
      <c r="D636" s="28"/>
      <c r="E636" s="28"/>
      <c r="F636" s="28"/>
      <c r="G636" s="28"/>
      <c r="H636" s="28"/>
      <c r="I636" s="28"/>
      <c r="J636" s="28"/>
      <c r="K636" s="28"/>
    </row>
    <row r="637" spans="1:11" x14ac:dyDescent="0.2">
      <c r="A637" s="81"/>
      <c r="B637" s="28"/>
      <c r="C637" s="28"/>
      <c r="D637" s="28"/>
      <c r="E637" s="28"/>
      <c r="F637" s="28"/>
      <c r="G637" s="28"/>
      <c r="H637" s="28"/>
      <c r="I637" s="28"/>
      <c r="J637" s="28"/>
      <c r="K637" s="28"/>
    </row>
    <row r="638" spans="1:11" x14ac:dyDescent="0.2">
      <c r="A638" s="81"/>
      <c r="B638" s="28"/>
      <c r="C638" s="28"/>
      <c r="D638" s="28"/>
      <c r="E638" s="28"/>
      <c r="F638" s="28"/>
      <c r="G638" s="28"/>
      <c r="H638" s="28"/>
      <c r="I638" s="28"/>
      <c r="J638" s="28"/>
      <c r="K638" s="28"/>
    </row>
    <row r="639" spans="1:11" x14ac:dyDescent="0.2">
      <c r="A639" s="81"/>
      <c r="B639" s="28"/>
      <c r="C639" s="28"/>
      <c r="D639" s="28"/>
      <c r="E639" s="28"/>
      <c r="F639" s="28"/>
      <c r="G639" s="28"/>
      <c r="H639" s="28"/>
      <c r="I639" s="28"/>
      <c r="J639" s="28"/>
      <c r="K639" s="28"/>
    </row>
    <row r="640" spans="1:11" x14ac:dyDescent="0.2">
      <c r="A640" s="81"/>
      <c r="B640" s="28"/>
      <c r="C640" s="28"/>
      <c r="D640" s="28"/>
      <c r="E640" s="28"/>
      <c r="F640" s="28"/>
      <c r="G640" s="28"/>
      <c r="H640" s="28"/>
      <c r="I640" s="28"/>
      <c r="J640" s="28"/>
      <c r="K640" s="28"/>
    </row>
    <row r="641" spans="1:11" x14ac:dyDescent="0.2">
      <c r="A641" s="81"/>
      <c r="B641" s="28"/>
      <c r="C641" s="28"/>
      <c r="D641" s="28"/>
      <c r="E641" s="28"/>
      <c r="F641" s="28"/>
      <c r="G641" s="28"/>
      <c r="H641" s="28"/>
      <c r="I641" s="28"/>
      <c r="J641" s="28"/>
      <c r="K641" s="28"/>
    </row>
    <row r="642" spans="1:11" x14ac:dyDescent="0.2">
      <c r="A642" s="81"/>
      <c r="B642" s="28"/>
      <c r="C642" s="28"/>
      <c r="D642" s="28"/>
      <c r="E642" s="28"/>
      <c r="F642" s="28"/>
      <c r="G642" s="28"/>
      <c r="H642" s="28"/>
      <c r="I642" s="28"/>
      <c r="J642" s="28"/>
      <c r="K642" s="28"/>
    </row>
    <row r="643" spans="1:11" x14ac:dyDescent="0.2">
      <c r="A643" s="81"/>
      <c r="B643" s="28"/>
      <c r="C643" s="28"/>
      <c r="D643" s="28"/>
      <c r="E643" s="28"/>
      <c r="F643" s="28"/>
      <c r="G643" s="28"/>
      <c r="H643" s="28"/>
      <c r="I643" s="28"/>
      <c r="J643" s="28"/>
      <c r="K643" s="28"/>
    </row>
    <row r="644" spans="1:11" x14ac:dyDescent="0.2">
      <c r="A644" s="81"/>
      <c r="B644" s="28"/>
      <c r="C644" s="28"/>
      <c r="D644" s="28"/>
      <c r="E644" s="28"/>
      <c r="F644" s="28"/>
      <c r="G644" s="28"/>
      <c r="H644" s="28"/>
      <c r="I644" s="28"/>
      <c r="J644" s="28"/>
      <c r="K644" s="28"/>
    </row>
    <row r="645" spans="1:11" x14ac:dyDescent="0.2">
      <c r="A645" s="81"/>
      <c r="B645" s="28"/>
      <c r="C645" s="28"/>
      <c r="D645" s="28"/>
      <c r="E645" s="28"/>
      <c r="F645" s="28"/>
      <c r="G645" s="28"/>
      <c r="H645" s="28"/>
      <c r="I645" s="28"/>
      <c r="J645" s="28"/>
      <c r="K645" s="28"/>
    </row>
    <row r="646" spans="1:11" x14ac:dyDescent="0.2">
      <c r="A646" s="81"/>
      <c r="B646" s="28"/>
      <c r="C646" s="28"/>
      <c r="D646" s="28"/>
      <c r="E646" s="28"/>
      <c r="F646" s="28"/>
      <c r="G646" s="28"/>
      <c r="H646" s="28"/>
      <c r="I646" s="28"/>
      <c r="J646" s="28"/>
      <c r="K646" s="28"/>
    </row>
    <row r="647" spans="1:11" x14ac:dyDescent="0.2">
      <c r="A647" s="81"/>
      <c r="B647" s="28"/>
      <c r="C647" s="28"/>
      <c r="D647" s="28"/>
      <c r="E647" s="28"/>
      <c r="F647" s="28"/>
      <c r="G647" s="28"/>
      <c r="H647" s="28"/>
      <c r="I647" s="28"/>
      <c r="J647" s="28"/>
      <c r="K647" s="28"/>
    </row>
    <row r="648" spans="1:11" x14ac:dyDescent="0.2">
      <c r="A648" s="81"/>
      <c r="B648" s="28"/>
      <c r="C648" s="28"/>
      <c r="D648" s="28"/>
      <c r="E648" s="28"/>
      <c r="F648" s="28"/>
      <c r="G648" s="28"/>
      <c r="H648" s="28"/>
      <c r="I648" s="28"/>
      <c r="J648" s="28"/>
      <c r="K648" s="28"/>
    </row>
    <row r="649" spans="1:11" x14ac:dyDescent="0.2">
      <c r="A649" s="81"/>
      <c r="B649" s="28"/>
      <c r="C649" s="28"/>
      <c r="D649" s="28"/>
      <c r="E649" s="28"/>
      <c r="F649" s="28"/>
      <c r="G649" s="28"/>
      <c r="H649" s="28"/>
      <c r="I649" s="28"/>
      <c r="J649" s="28"/>
      <c r="K649" s="28"/>
    </row>
    <row r="650" spans="1:11" x14ac:dyDescent="0.2">
      <c r="A650" s="81"/>
      <c r="B650" s="28"/>
      <c r="C650" s="28"/>
      <c r="D650" s="28"/>
      <c r="E650" s="28"/>
      <c r="F650" s="28"/>
      <c r="G650" s="28"/>
      <c r="H650" s="28"/>
      <c r="I650" s="28"/>
      <c r="J650" s="28"/>
      <c r="K650" s="28"/>
    </row>
    <row r="651" spans="1:11" x14ac:dyDescent="0.2">
      <c r="A651" s="81"/>
      <c r="B651" s="28"/>
      <c r="C651" s="28"/>
      <c r="D651" s="28"/>
      <c r="E651" s="28"/>
      <c r="F651" s="28"/>
      <c r="G651" s="28"/>
      <c r="H651" s="28"/>
      <c r="I651" s="28"/>
      <c r="J651" s="28"/>
      <c r="K651" s="28"/>
    </row>
    <row r="652" spans="1:11" x14ac:dyDescent="0.2">
      <c r="A652" s="81"/>
      <c r="B652" s="28"/>
      <c r="C652" s="28"/>
      <c r="D652" s="28"/>
      <c r="E652" s="28"/>
      <c r="F652" s="28"/>
      <c r="G652" s="28"/>
      <c r="H652" s="28"/>
      <c r="I652" s="28"/>
      <c r="J652" s="28"/>
      <c r="K652" s="28"/>
    </row>
    <row r="653" spans="1:11" x14ac:dyDescent="0.2">
      <c r="A653" s="81"/>
      <c r="B653" s="28"/>
      <c r="C653" s="28"/>
      <c r="D653" s="28"/>
      <c r="E653" s="28"/>
      <c r="F653" s="28"/>
      <c r="G653" s="28"/>
      <c r="H653" s="28"/>
      <c r="I653" s="28"/>
      <c r="J653" s="28"/>
      <c r="K653" s="28"/>
    </row>
    <row r="654" spans="1:11" x14ac:dyDescent="0.2">
      <c r="A654" s="81"/>
      <c r="B654" s="28"/>
      <c r="C654" s="28"/>
      <c r="D654" s="28"/>
      <c r="E654" s="28"/>
      <c r="F654" s="28"/>
      <c r="G654" s="28"/>
      <c r="H654" s="28"/>
      <c r="I654" s="28"/>
      <c r="J654" s="28"/>
      <c r="K654" s="28"/>
    </row>
    <row r="655" spans="1:11" x14ac:dyDescent="0.2">
      <c r="A655" s="81"/>
      <c r="B655" s="28"/>
      <c r="C655" s="28"/>
      <c r="D655" s="28"/>
      <c r="E655" s="28"/>
      <c r="F655" s="28"/>
      <c r="G655" s="28"/>
      <c r="H655" s="28"/>
      <c r="I655" s="28"/>
      <c r="J655" s="28"/>
      <c r="K655" s="28"/>
    </row>
    <row r="656" spans="1:11" x14ac:dyDescent="0.2">
      <c r="A656" s="81"/>
      <c r="B656" s="28"/>
      <c r="C656" s="28"/>
      <c r="D656" s="28"/>
      <c r="E656" s="28"/>
      <c r="F656" s="28"/>
      <c r="G656" s="28"/>
      <c r="H656" s="28"/>
      <c r="I656" s="28"/>
      <c r="J656" s="28"/>
      <c r="K656" s="28"/>
    </row>
    <row r="657" spans="1:11" x14ac:dyDescent="0.2">
      <c r="A657" s="81"/>
      <c r="B657" s="28"/>
      <c r="C657" s="28"/>
      <c r="D657" s="28"/>
      <c r="E657" s="28"/>
      <c r="F657" s="28"/>
      <c r="G657" s="28"/>
      <c r="H657" s="28"/>
      <c r="I657" s="28"/>
      <c r="J657" s="28"/>
      <c r="K657" s="28"/>
    </row>
    <row r="658" spans="1:11" x14ac:dyDescent="0.2">
      <c r="A658" s="81"/>
      <c r="B658" s="28"/>
      <c r="C658" s="28"/>
      <c r="D658" s="28"/>
      <c r="E658" s="28"/>
      <c r="F658" s="28"/>
      <c r="G658" s="28"/>
      <c r="H658" s="28"/>
      <c r="I658" s="28"/>
      <c r="J658" s="28"/>
      <c r="K658" s="28"/>
    </row>
    <row r="659" spans="1:11" x14ac:dyDescent="0.2">
      <c r="A659" s="81"/>
      <c r="B659" s="28"/>
      <c r="C659" s="28"/>
      <c r="D659" s="28"/>
      <c r="E659" s="28"/>
      <c r="F659" s="28"/>
      <c r="G659" s="28"/>
      <c r="H659" s="28"/>
      <c r="I659" s="28"/>
      <c r="J659" s="28"/>
      <c r="K659" s="28"/>
    </row>
    <row r="660" spans="1:11" x14ac:dyDescent="0.2">
      <c r="A660" s="81"/>
      <c r="B660" s="28"/>
      <c r="C660" s="28"/>
      <c r="D660" s="28"/>
      <c r="E660" s="28"/>
      <c r="F660" s="28"/>
      <c r="G660" s="28"/>
      <c r="H660" s="28"/>
      <c r="I660" s="28"/>
      <c r="J660" s="28"/>
      <c r="K660" s="28"/>
    </row>
    <row r="661" spans="1:11" x14ac:dyDescent="0.2">
      <c r="A661" s="81"/>
      <c r="B661" s="28"/>
      <c r="C661" s="28"/>
      <c r="D661" s="28"/>
      <c r="E661" s="28"/>
      <c r="F661" s="28"/>
      <c r="G661" s="28"/>
      <c r="H661" s="28"/>
      <c r="I661" s="28"/>
      <c r="J661" s="28"/>
      <c r="K661" s="28"/>
    </row>
    <row r="662" spans="1:11" x14ac:dyDescent="0.2">
      <c r="A662" s="81"/>
      <c r="B662" s="28"/>
      <c r="C662" s="28"/>
      <c r="D662" s="28"/>
      <c r="E662" s="28"/>
      <c r="F662" s="28"/>
      <c r="G662" s="28"/>
      <c r="H662" s="28"/>
      <c r="I662" s="28"/>
      <c r="J662" s="28"/>
      <c r="K662" s="28"/>
    </row>
    <row r="663" spans="1:11" x14ac:dyDescent="0.2">
      <c r="A663" s="81"/>
      <c r="B663" s="28"/>
      <c r="C663" s="28"/>
      <c r="D663" s="28"/>
      <c r="E663" s="28"/>
      <c r="F663" s="28"/>
      <c r="G663" s="28"/>
      <c r="H663" s="28"/>
      <c r="I663" s="28"/>
      <c r="J663" s="28"/>
      <c r="K663" s="28"/>
    </row>
    <row r="664" spans="1:11" x14ac:dyDescent="0.2">
      <c r="A664" s="81"/>
      <c r="B664" s="28"/>
      <c r="C664" s="28"/>
      <c r="D664" s="28"/>
      <c r="E664" s="28"/>
      <c r="F664" s="28"/>
      <c r="G664" s="28"/>
      <c r="H664" s="28"/>
      <c r="I664" s="28"/>
      <c r="J664" s="28"/>
      <c r="K664" s="28"/>
    </row>
    <row r="665" spans="1:11" x14ac:dyDescent="0.2">
      <c r="A665" s="81"/>
      <c r="B665" s="28"/>
      <c r="C665" s="28"/>
      <c r="D665" s="28"/>
      <c r="E665" s="28"/>
      <c r="F665" s="28"/>
      <c r="G665" s="28"/>
      <c r="H665" s="28"/>
      <c r="I665" s="28"/>
      <c r="J665" s="28"/>
      <c r="K665" s="28"/>
    </row>
    <row r="666" spans="1:11" x14ac:dyDescent="0.2">
      <c r="A666" s="81"/>
      <c r="B666" s="28"/>
      <c r="C666" s="28"/>
      <c r="D666" s="28"/>
      <c r="E666" s="28"/>
      <c r="F666" s="28"/>
      <c r="G666" s="28"/>
      <c r="H666" s="28"/>
      <c r="I666" s="28"/>
      <c r="J666" s="28"/>
      <c r="K666" s="28"/>
    </row>
    <row r="667" spans="1:11" x14ac:dyDescent="0.2">
      <c r="A667" s="81"/>
      <c r="B667" s="28"/>
      <c r="C667" s="28"/>
      <c r="D667" s="28"/>
      <c r="E667" s="28"/>
      <c r="F667" s="28"/>
      <c r="G667" s="28"/>
      <c r="H667" s="28"/>
      <c r="I667" s="28"/>
      <c r="J667" s="28"/>
      <c r="K667" s="28"/>
    </row>
    <row r="668" spans="1:11" x14ac:dyDescent="0.2">
      <c r="A668" s="81"/>
      <c r="B668" s="28"/>
      <c r="C668" s="28"/>
      <c r="D668" s="28"/>
      <c r="E668" s="28"/>
      <c r="F668" s="28"/>
      <c r="G668" s="28"/>
      <c r="H668" s="28"/>
      <c r="I668" s="28"/>
      <c r="J668" s="28"/>
      <c r="K668" s="28"/>
    </row>
    <row r="669" spans="1:11" x14ac:dyDescent="0.2">
      <c r="A669" s="81"/>
      <c r="B669" s="28"/>
      <c r="C669" s="28"/>
      <c r="D669" s="28"/>
      <c r="E669" s="28"/>
      <c r="F669" s="28"/>
      <c r="G669" s="28"/>
      <c r="H669" s="28"/>
      <c r="I669" s="28"/>
      <c r="J669" s="28"/>
      <c r="K669" s="28"/>
    </row>
    <row r="670" spans="1:11" x14ac:dyDescent="0.2">
      <c r="A670" s="81"/>
      <c r="B670" s="28"/>
      <c r="C670" s="28"/>
      <c r="D670" s="28"/>
      <c r="E670" s="28"/>
      <c r="F670" s="28"/>
      <c r="G670" s="28"/>
      <c r="H670" s="28"/>
      <c r="I670" s="28"/>
      <c r="J670" s="28"/>
      <c r="K670" s="28"/>
    </row>
    <row r="671" spans="1:11" x14ac:dyDescent="0.2">
      <c r="A671" s="81"/>
      <c r="B671" s="28"/>
      <c r="C671" s="28"/>
      <c r="D671" s="28"/>
      <c r="E671" s="28"/>
      <c r="F671" s="28"/>
      <c r="G671" s="28"/>
      <c r="H671" s="28"/>
      <c r="I671" s="28"/>
      <c r="J671" s="28"/>
      <c r="K671" s="28"/>
    </row>
    <row r="672" spans="1:11" x14ac:dyDescent="0.2">
      <c r="A672" s="81"/>
      <c r="B672" s="28"/>
      <c r="C672" s="28"/>
      <c r="D672" s="28"/>
      <c r="E672" s="28"/>
      <c r="F672" s="28"/>
      <c r="G672" s="28"/>
      <c r="H672" s="28"/>
      <c r="I672" s="28"/>
      <c r="J672" s="28"/>
      <c r="K672" s="28"/>
    </row>
    <row r="673" spans="1:11" x14ac:dyDescent="0.2">
      <c r="A673" s="81"/>
      <c r="B673" s="28"/>
      <c r="C673" s="28"/>
      <c r="D673" s="28"/>
      <c r="E673" s="28"/>
      <c r="F673" s="28"/>
      <c r="G673" s="28"/>
      <c r="H673" s="28"/>
      <c r="I673" s="28"/>
      <c r="J673" s="28"/>
      <c r="K673" s="28"/>
    </row>
    <row r="674" spans="1:11" x14ac:dyDescent="0.2">
      <c r="A674" s="81"/>
      <c r="B674" s="28"/>
      <c r="C674" s="28"/>
      <c r="D674" s="28"/>
      <c r="E674" s="28"/>
      <c r="F674" s="28"/>
      <c r="G674" s="28"/>
      <c r="H674" s="28"/>
      <c r="I674" s="28"/>
      <c r="J674" s="28"/>
      <c r="K674" s="28"/>
    </row>
    <row r="675" spans="1:11" x14ac:dyDescent="0.2">
      <c r="A675" s="81"/>
      <c r="B675" s="28"/>
      <c r="C675" s="28"/>
      <c r="D675" s="28"/>
      <c r="E675" s="28"/>
      <c r="F675" s="28"/>
      <c r="G675" s="28"/>
      <c r="H675" s="28"/>
      <c r="I675" s="28"/>
      <c r="J675" s="28"/>
      <c r="K675" s="28"/>
    </row>
    <row r="676" spans="1:11" x14ac:dyDescent="0.2">
      <c r="A676" s="81"/>
      <c r="B676" s="28"/>
      <c r="C676" s="28"/>
      <c r="D676" s="28"/>
      <c r="E676" s="28"/>
      <c r="F676" s="28"/>
      <c r="G676" s="28"/>
      <c r="H676" s="28"/>
      <c r="I676" s="28"/>
      <c r="J676" s="28"/>
      <c r="K676" s="28"/>
    </row>
    <row r="677" spans="1:11" x14ac:dyDescent="0.2">
      <c r="A677" s="81"/>
      <c r="B677" s="28"/>
      <c r="C677" s="28"/>
      <c r="D677" s="28"/>
      <c r="E677" s="28"/>
      <c r="F677" s="28"/>
      <c r="G677" s="28"/>
      <c r="H677" s="28"/>
      <c r="I677" s="28"/>
      <c r="J677" s="28"/>
      <c r="K677" s="28"/>
    </row>
    <row r="678" spans="1:11" x14ac:dyDescent="0.2">
      <c r="A678" s="81"/>
      <c r="B678" s="28"/>
      <c r="C678" s="28"/>
      <c r="D678" s="28"/>
      <c r="E678" s="28"/>
      <c r="F678" s="28"/>
      <c r="G678" s="28"/>
      <c r="H678" s="28"/>
      <c r="I678" s="28"/>
      <c r="J678" s="28"/>
      <c r="K678" s="28"/>
    </row>
    <row r="679" spans="1:11" x14ac:dyDescent="0.2">
      <c r="A679" s="81"/>
      <c r="B679" s="28"/>
      <c r="C679" s="28"/>
      <c r="D679" s="28"/>
      <c r="E679" s="28"/>
      <c r="F679" s="28"/>
      <c r="G679" s="28"/>
      <c r="H679" s="28"/>
      <c r="I679" s="28"/>
      <c r="J679" s="28"/>
      <c r="K679" s="28"/>
    </row>
    <row r="680" spans="1:11" x14ac:dyDescent="0.2">
      <c r="A680" s="81"/>
      <c r="B680" s="28"/>
      <c r="C680" s="28"/>
      <c r="D680" s="28"/>
      <c r="E680" s="28"/>
      <c r="F680" s="28"/>
      <c r="G680" s="28"/>
      <c r="H680" s="28"/>
      <c r="I680" s="28"/>
      <c r="J680" s="28"/>
      <c r="K680" s="28"/>
    </row>
    <row r="681" spans="1:11" x14ac:dyDescent="0.2">
      <c r="A681" s="81"/>
      <c r="B681" s="28"/>
      <c r="C681" s="28"/>
      <c r="D681" s="28"/>
      <c r="E681" s="28"/>
      <c r="F681" s="28"/>
      <c r="G681" s="28"/>
      <c r="H681" s="28"/>
      <c r="I681" s="28"/>
      <c r="J681" s="28"/>
      <c r="K681" s="28"/>
    </row>
    <row r="682" spans="1:11" x14ac:dyDescent="0.2">
      <c r="A682" s="81"/>
      <c r="B682" s="28"/>
      <c r="C682" s="28"/>
      <c r="D682" s="28"/>
      <c r="E682" s="28"/>
      <c r="F682" s="28"/>
      <c r="G682" s="28"/>
      <c r="H682" s="28"/>
      <c r="I682" s="28"/>
      <c r="J682" s="28"/>
      <c r="K682" s="28"/>
    </row>
    <row r="683" spans="1:11" x14ac:dyDescent="0.2">
      <c r="A683" s="81"/>
      <c r="B683" s="28"/>
      <c r="C683" s="28"/>
      <c r="D683" s="28"/>
      <c r="E683" s="28"/>
      <c r="F683" s="28"/>
      <c r="G683" s="28"/>
      <c r="H683" s="28"/>
      <c r="I683" s="28"/>
      <c r="J683" s="28"/>
      <c r="K683" s="28"/>
    </row>
    <row r="684" spans="1:11" x14ac:dyDescent="0.2">
      <c r="A684" s="81"/>
      <c r="B684" s="28"/>
      <c r="C684" s="28"/>
      <c r="D684" s="28"/>
      <c r="E684" s="28"/>
      <c r="F684" s="28"/>
      <c r="G684" s="28"/>
      <c r="H684" s="28"/>
      <c r="I684" s="28"/>
      <c r="J684" s="28"/>
      <c r="K684" s="28"/>
    </row>
    <row r="685" spans="1:11" x14ac:dyDescent="0.2">
      <c r="A685" s="81"/>
      <c r="B685" s="28"/>
      <c r="C685" s="28"/>
      <c r="D685" s="28"/>
      <c r="E685" s="28"/>
      <c r="F685" s="28"/>
      <c r="G685" s="28"/>
      <c r="H685" s="28"/>
      <c r="I685" s="28"/>
      <c r="J685" s="28"/>
      <c r="K685" s="28"/>
    </row>
    <row r="686" spans="1:11" x14ac:dyDescent="0.2">
      <c r="A686" s="81"/>
      <c r="B686" s="28"/>
      <c r="C686" s="28"/>
      <c r="D686" s="28"/>
      <c r="E686" s="28"/>
      <c r="F686" s="28"/>
      <c r="G686" s="28"/>
      <c r="H686" s="28"/>
      <c r="I686" s="28"/>
      <c r="J686" s="28"/>
      <c r="K686" s="28"/>
    </row>
    <row r="687" spans="1:11" x14ac:dyDescent="0.2">
      <c r="A687" s="81"/>
      <c r="B687" s="28"/>
      <c r="C687" s="28"/>
      <c r="D687" s="28"/>
      <c r="E687" s="28"/>
      <c r="F687" s="28"/>
      <c r="G687" s="28"/>
      <c r="H687" s="28"/>
      <c r="I687" s="28"/>
      <c r="J687" s="28"/>
      <c r="K687" s="28"/>
    </row>
    <row r="688" spans="1:11" x14ac:dyDescent="0.2">
      <c r="A688" s="81"/>
      <c r="B688" s="28"/>
      <c r="C688" s="28"/>
      <c r="D688" s="28"/>
      <c r="E688" s="28"/>
      <c r="F688" s="28"/>
      <c r="G688" s="28"/>
      <c r="H688" s="28"/>
      <c r="I688" s="28"/>
      <c r="J688" s="28"/>
      <c r="K688" s="28"/>
    </row>
    <row r="689" spans="1:11" x14ac:dyDescent="0.2">
      <c r="A689" s="81"/>
      <c r="B689" s="28"/>
      <c r="C689" s="28"/>
      <c r="D689" s="28"/>
      <c r="E689" s="28"/>
      <c r="F689" s="28"/>
      <c r="G689" s="28"/>
      <c r="H689" s="28"/>
      <c r="I689" s="28"/>
      <c r="J689" s="28"/>
      <c r="K689" s="28"/>
    </row>
    <row r="690" spans="1:11" x14ac:dyDescent="0.2">
      <c r="A690" s="81"/>
      <c r="B690" s="28"/>
      <c r="C690" s="28"/>
      <c r="D690" s="28"/>
      <c r="E690" s="28"/>
      <c r="F690" s="28"/>
      <c r="G690" s="28"/>
      <c r="H690" s="28"/>
      <c r="I690" s="28"/>
      <c r="J690" s="28"/>
      <c r="K690" s="28"/>
    </row>
    <row r="691" spans="1:11" x14ac:dyDescent="0.2">
      <c r="A691" s="81"/>
      <c r="B691" s="28"/>
      <c r="C691" s="28"/>
      <c r="D691" s="28"/>
      <c r="E691" s="28"/>
      <c r="F691" s="28"/>
      <c r="G691" s="28"/>
      <c r="H691" s="28"/>
      <c r="I691" s="28"/>
      <c r="J691" s="28"/>
      <c r="K691" s="28"/>
    </row>
    <row r="692" spans="1:11" x14ac:dyDescent="0.2">
      <c r="A692" s="81"/>
      <c r="B692" s="28"/>
      <c r="C692" s="28"/>
      <c r="D692" s="28"/>
      <c r="E692" s="28"/>
      <c r="F692" s="28"/>
      <c r="G692" s="28"/>
      <c r="H692" s="28"/>
      <c r="I692" s="28"/>
      <c r="J692" s="28"/>
      <c r="K692" s="28"/>
    </row>
    <row r="693" spans="1:11" x14ac:dyDescent="0.2">
      <c r="A693" s="81"/>
      <c r="B693" s="28"/>
      <c r="C693" s="28"/>
      <c r="D693" s="28"/>
      <c r="E693" s="28"/>
      <c r="F693" s="28"/>
      <c r="G693" s="28"/>
      <c r="H693" s="28"/>
      <c r="I693" s="28"/>
      <c r="J693" s="28"/>
      <c r="K693" s="28"/>
    </row>
    <row r="694" spans="1:11" x14ac:dyDescent="0.2">
      <c r="A694" s="81"/>
      <c r="B694" s="28"/>
      <c r="C694" s="28"/>
      <c r="D694" s="28"/>
      <c r="E694" s="28"/>
      <c r="F694" s="28"/>
      <c r="G694" s="28"/>
      <c r="H694" s="28"/>
      <c r="I694" s="28"/>
      <c r="J694" s="28"/>
      <c r="K694" s="28"/>
    </row>
    <row r="695" spans="1:11" x14ac:dyDescent="0.2">
      <c r="A695" s="81"/>
      <c r="B695" s="28"/>
      <c r="C695" s="28"/>
      <c r="D695" s="28"/>
      <c r="E695" s="28"/>
      <c r="F695" s="28"/>
      <c r="G695" s="28"/>
      <c r="H695" s="28"/>
      <c r="I695" s="28"/>
      <c r="J695" s="28"/>
      <c r="K695" s="28"/>
    </row>
    <row r="696" spans="1:11" x14ac:dyDescent="0.2">
      <c r="A696" s="81"/>
      <c r="B696" s="28"/>
      <c r="C696" s="28"/>
      <c r="D696" s="28"/>
      <c r="E696" s="28"/>
      <c r="F696" s="28"/>
      <c r="G696" s="28"/>
      <c r="H696" s="28"/>
      <c r="I696" s="28"/>
      <c r="J696" s="28"/>
      <c r="K696" s="28"/>
    </row>
    <row r="697" spans="1:11" x14ac:dyDescent="0.2">
      <c r="A697" s="81"/>
      <c r="B697" s="28"/>
      <c r="C697" s="28"/>
      <c r="D697" s="28"/>
      <c r="E697" s="28"/>
      <c r="F697" s="28"/>
      <c r="G697" s="28"/>
      <c r="H697" s="28"/>
      <c r="I697" s="28"/>
      <c r="J697" s="28"/>
      <c r="K697" s="28"/>
    </row>
    <row r="698" spans="1:11" x14ac:dyDescent="0.2">
      <c r="A698" s="81"/>
      <c r="B698" s="28"/>
      <c r="C698" s="28"/>
      <c r="D698" s="28"/>
      <c r="E698" s="28"/>
      <c r="F698" s="28"/>
      <c r="G698" s="28"/>
      <c r="H698" s="28"/>
      <c r="I698" s="28"/>
      <c r="J698" s="28"/>
      <c r="K698" s="28"/>
    </row>
    <row r="699" spans="1:11" x14ac:dyDescent="0.2">
      <c r="A699" s="81"/>
      <c r="B699" s="28"/>
      <c r="C699" s="28"/>
      <c r="D699" s="28"/>
      <c r="E699" s="28"/>
      <c r="F699" s="28"/>
      <c r="G699" s="28"/>
      <c r="H699" s="28"/>
      <c r="I699" s="28"/>
      <c r="J699" s="28"/>
      <c r="K699" s="28"/>
    </row>
    <row r="700" spans="1:11" x14ac:dyDescent="0.2">
      <c r="A700" s="81"/>
      <c r="B700" s="28"/>
      <c r="C700" s="28"/>
      <c r="D700" s="28"/>
      <c r="E700" s="28"/>
      <c r="F700" s="28"/>
      <c r="G700" s="28"/>
      <c r="H700" s="28"/>
      <c r="I700" s="28"/>
      <c r="J700" s="28"/>
      <c r="K700" s="28"/>
    </row>
    <row r="701" spans="1:11" x14ac:dyDescent="0.2">
      <c r="A701" s="81"/>
      <c r="B701" s="28"/>
      <c r="C701" s="28"/>
      <c r="D701" s="28"/>
      <c r="E701" s="28"/>
      <c r="F701" s="28"/>
      <c r="G701" s="28"/>
      <c r="H701" s="28"/>
      <c r="I701" s="28"/>
      <c r="J701" s="28"/>
      <c r="K701" s="28"/>
    </row>
    <row r="702" spans="1:11" x14ac:dyDescent="0.2">
      <c r="A702" s="81"/>
      <c r="B702" s="28"/>
      <c r="C702" s="28"/>
      <c r="D702" s="28"/>
      <c r="E702" s="28"/>
      <c r="F702" s="28"/>
      <c r="G702" s="28"/>
      <c r="H702" s="28"/>
      <c r="I702" s="28"/>
      <c r="J702" s="28"/>
      <c r="K702" s="28"/>
    </row>
    <row r="703" spans="1:11" x14ac:dyDescent="0.2">
      <c r="A703" s="81"/>
      <c r="B703" s="28"/>
      <c r="C703" s="28"/>
      <c r="D703" s="28"/>
      <c r="E703" s="28"/>
      <c r="F703" s="28"/>
      <c r="G703" s="28"/>
      <c r="H703" s="28"/>
      <c r="I703" s="28"/>
      <c r="J703" s="28"/>
      <c r="K703" s="28"/>
    </row>
    <row r="704" spans="1:11" x14ac:dyDescent="0.2">
      <c r="A704" s="81"/>
      <c r="B704" s="28"/>
      <c r="C704" s="28"/>
      <c r="D704" s="28"/>
      <c r="E704" s="28"/>
      <c r="F704" s="28"/>
      <c r="G704" s="28"/>
      <c r="H704" s="28"/>
      <c r="I704" s="28"/>
      <c r="J704" s="28"/>
      <c r="K704" s="28"/>
    </row>
    <row r="705" spans="1:11" x14ac:dyDescent="0.2">
      <c r="A705" s="81"/>
      <c r="B705" s="28"/>
      <c r="C705" s="28"/>
      <c r="D705" s="28"/>
      <c r="E705" s="28"/>
      <c r="F705" s="28"/>
      <c r="G705" s="28"/>
      <c r="H705" s="28"/>
      <c r="I705" s="28"/>
      <c r="J705" s="28"/>
      <c r="K705" s="28"/>
    </row>
    <row r="706" spans="1:11" x14ac:dyDescent="0.2">
      <c r="A706" s="81"/>
      <c r="B706" s="28"/>
      <c r="C706" s="28"/>
      <c r="D706" s="28"/>
      <c r="E706" s="28"/>
      <c r="F706" s="28"/>
      <c r="G706" s="28"/>
      <c r="H706" s="28"/>
      <c r="I706" s="28"/>
      <c r="J706" s="28"/>
      <c r="K706" s="28"/>
    </row>
    <row r="707" spans="1:11" x14ac:dyDescent="0.2">
      <c r="A707" s="81"/>
      <c r="B707" s="28"/>
      <c r="C707" s="28"/>
      <c r="D707" s="28"/>
      <c r="E707" s="28"/>
      <c r="F707" s="28"/>
      <c r="G707" s="28"/>
      <c r="H707" s="28"/>
      <c r="I707" s="28"/>
      <c r="J707" s="28"/>
      <c r="K707" s="28"/>
    </row>
    <row r="708" spans="1:11" x14ac:dyDescent="0.2">
      <c r="A708" s="81"/>
      <c r="B708" s="28"/>
      <c r="C708" s="28"/>
      <c r="D708" s="28"/>
      <c r="E708" s="28"/>
      <c r="F708" s="28"/>
      <c r="G708" s="28"/>
      <c r="H708" s="28"/>
      <c r="I708" s="28"/>
      <c r="J708" s="28"/>
      <c r="K708" s="28"/>
    </row>
    <row r="709" spans="1:11" x14ac:dyDescent="0.2">
      <c r="A709" s="81"/>
      <c r="B709" s="28"/>
      <c r="C709" s="28"/>
      <c r="D709" s="28"/>
      <c r="E709" s="28"/>
      <c r="F709" s="28"/>
      <c r="G709" s="28"/>
      <c r="H709" s="28"/>
      <c r="I709" s="28"/>
      <c r="J709" s="28"/>
      <c r="K709" s="28"/>
    </row>
    <row r="710" spans="1:11" x14ac:dyDescent="0.2">
      <c r="A710" s="81"/>
      <c r="B710" s="28"/>
      <c r="C710" s="28"/>
      <c r="D710" s="28"/>
      <c r="E710" s="28"/>
      <c r="F710" s="28"/>
      <c r="G710" s="28"/>
      <c r="H710" s="28"/>
      <c r="I710" s="28"/>
      <c r="J710" s="28"/>
      <c r="K710" s="28"/>
    </row>
    <row r="711" spans="1:11" x14ac:dyDescent="0.2">
      <c r="A711" s="81"/>
      <c r="B711" s="28"/>
      <c r="C711" s="28"/>
      <c r="D711" s="28"/>
      <c r="E711" s="28"/>
      <c r="F711" s="28"/>
      <c r="G711" s="28"/>
      <c r="H711" s="28"/>
      <c r="I711" s="28"/>
      <c r="J711" s="28"/>
      <c r="K711" s="28"/>
    </row>
    <row r="712" spans="1:11" x14ac:dyDescent="0.2">
      <c r="A712" s="81"/>
      <c r="B712" s="28"/>
      <c r="C712" s="28"/>
      <c r="D712" s="28"/>
      <c r="E712" s="28"/>
      <c r="F712" s="28"/>
      <c r="G712" s="28"/>
      <c r="H712" s="28"/>
      <c r="I712" s="28"/>
      <c r="J712" s="28"/>
      <c r="K712" s="28"/>
    </row>
    <row r="713" spans="1:11" x14ac:dyDescent="0.2">
      <c r="A713" s="81"/>
      <c r="B713" s="28"/>
      <c r="C713" s="28"/>
      <c r="D713" s="28"/>
      <c r="E713" s="28"/>
      <c r="F713" s="28"/>
      <c r="G713" s="28"/>
      <c r="H713" s="28"/>
      <c r="I713" s="28"/>
      <c r="J713" s="28"/>
      <c r="K713" s="28"/>
    </row>
    <row r="714" spans="1:11" x14ac:dyDescent="0.2">
      <c r="A714" s="81"/>
      <c r="B714" s="28"/>
      <c r="C714" s="28"/>
      <c r="D714" s="28"/>
      <c r="E714" s="28"/>
      <c r="F714" s="28"/>
      <c r="G714" s="28"/>
      <c r="H714" s="28"/>
      <c r="I714" s="28"/>
      <c r="J714" s="28"/>
      <c r="K714" s="28"/>
    </row>
    <row r="715" spans="1:11" x14ac:dyDescent="0.2">
      <c r="A715" s="81"/>
      <c r="B715" s="28"/>
      <c r="C715" s="28"/>
      <c r="D715" s="28"/>
      <c r="E715" s="28"/>
      <c r="F715" s="28"/>
      <c r="G715" s="28"/>
      <c r="H715" s="28"/>
      <c r="I715" s="28"/>
      <c r="J715" s="28"/>
      <c r="K715" s="28"/>
    </row>
    <row r="716" spans="1:11" x14ac:dyDescent="0.2">
      <c r="A716" s="81"/>
      <c r="B716" s="28"/>
      <c r="C716" s="28"/>
      <c r="D716" s="28"/>
      <c r="E716" s="28"/>
      <c r="F716" s="28"/>
      <c r="G716" s="28"/>
      <c r="H716" s="28"/>
      <c r="I716" s="28"/>
      <c r="J716" s="28"/>
      <c r="K716" s="28"/>
    </row>
    <row r="717" spans="1:11" x14ac:dyDescent="0.2">
      <c r="A717" s="81"/>
      <c r="B717" s="28"/>
      <c r="C717" s="28"/>
      <c r="D717" s="28"/>
      <c r="E717" s="28"/>
      <c r="F717" s="28"/>
      <c r="G717" s="28"/>
      <c r="H717" s="28"/>
      <c r="I717" s="28"/>
      <c r="J717" s="28"/>
      <c r="K717" s="28"/>
    </row>
    <row r="718" spans="1:11" x14ac:dyDescent="0.2">
      <c r="A718" s="81"/>
      <c r="B718" s="28"/>
      <c r="C718" s="28"/>
      <c r="D718" s="28"/>
      <c r="E718" s="28"/>
      <c r="F718" s="28"/>
      <c r="G718" s="28"/>
      <c r="H718" s="28"/>
      <c r="I718" s="28"/>
      <c r="J718" s="28"/>
      <c r="K718" s="28"/>
    </row>
    <row r="719" spans="1:11" x14ac:dyDescent="0.2">
      <c r="A719" s="81"/>
      <c r="B719" s="28"/>
      <c r="C719" s="28"/>
      <c r="D719" s="28"/>
      <c r="E719" s="28"/>
      <c r="F719" s="28"/>
      <c r="G719" s="28"/>
      <c r="H719" s="28"/>
      <c r="I719" s="28"/>
      <c r="J719" s="28"/>
      <c r="K719" s="28"/>
    </row>
    <row r="720" spans="1:11" x14ac:dyDescent="0.2">
      <c r="A720" s="81"/>
      <c r="B720" s="28"/>
      <c r="C720" s="28"/>
      <c r="D720" s="28"/>
      <c r="E720" s="28"/>
      <c r="F720" s="28"/>
      <c r="G720" s="28"/>
      <c r="H720" s="28"/>
      <c r="I720" s="28"/>
      <c r="J720" s="28"/>
      <c r="K720" s="28"/>
    </row>
    <row r="721" spans="1:11" x14ac:dyDescent="0.2">
      <c r="A721" s="81"/>
      <c r="B721" s="28"/>
      <c r="C721" s="28"/>
      <c r="D721" s="28"/>
      <c r="E721" s="28"/>
      <c r="F721" s="28"/>
      <c r="G721" s="28"/>
      <c r="H721" s="28"/>
      <c r="I721" s="28"/>
      <c r="J721" s="28"/>
      <c r="K721" s="28"/>
    </row>
    <row r="722" spans="1:11" x14ac:dyDescent="0.2">
      <c r="A722" s="81"/>
      <c r="B722" s="28"/>
      <c r="C722" s="28"/>
      <c r="D722" s="28"/>
      <c r="E722" s="28"/>
      <c r="F722" s="28"/>
      <c r="G722" s="28"/>
      <c r="H722" s="28"/>
      <c r="I722" s="28"/>
      <c r="J722" s="28"/>
      <c r="K722" s="28"/>
    </row>
    <row r="723" spans="1:11" x14ac:dyDescent="0.2">
      <c r="A723" s="81"/>
      <c r="B723" s="28"/>
      <c r="C723" s="28"/>
      <c r="D723" s="28"/>
      <c r="E723" s="28"/>
      <c r="F723" s="28"/>
      <c r="G723" s="28"/>
      <c r="H723" s="28"/>
      <c r="I723" s="28"/>
      <c r="J723" s="28"/>
      <c r="K723" s="28"/>
    </row>
    <row r="724" spans="1:11" x14ac:dyDescent="0.2">
      <c r="A724" s="81"/>
      <c r="B724" s="28"/>
      <c r="C724" s="28"/>
      <c r="D724" s="28"/>
      <c r="E724" s="28"/>
      <c r="F724" s="28"/>
      <c r="G724" s="28"/>
      <c r="H724" s="28"/>
      <c r="I724" s="28"/>
      <c r="J724" s="28"/>
      <c r="K724" s="28"/>
    </row>
    <row r="725" spans="1:11" x14ac:dyDescent="0.2">
      <c r="A725" s="81"/>
      <c r="B725" s="28"/>
      <c r="C725" s="28"/>
      <c r="D725" s="28"/>
      <c r="E725" s="28"/>
      <c r="F725" s="28"/>
      <c r="G725" s="28"/>
      <c r="H725" s="28"/>
      <c r="I725" s="28"/>
      <c r="J725" s="28"/>
      <c r="K725" s="28"/>
    </row>
    <row r="726" spans="1:11" x14ac:dyDescent="0.2">
      <c r="A726" s="81"/>
      <c r="B726" s="28"/>
      <c r="C726" s="28"/>
      <c r="D726" s="28"/>
      <c r="E726" s="28"/>
      <c r="F726" s="28"/>
      <c r="G726" s="28"/>
      <c r="H726" s="28"/>
      <c r="I726" s="28"/>
      <c r="J726" s="28"/>
      <c r="K726" s="28"/>
    </row>
    <row r="727" spans="1:11" x14ac:dyDescent="0.2">
      <c r="A727" s="81"/>
      <c r="B727" s="28"/>
      <c r="C727" s="28"/>
      <c r="D727" s="28"/>
      <c r="E727" s="28"/>
      <c r="F727" s="28"/>
      <c r="G727" s="28"/>
      <c r="H727" s="28"/>
      <c r="I727" s="28"/>
      <c r="J727" s="28"/>
      <c r="K727" s="28"/>
    </row>
    <row r="728" spans="1:11" x14ac:dyDescent="0.2">
      <c r="A728" s="81"/>
      <c r="B728" s="28"/>
      <c r="C728" s="28"/>
      <c r="D728" s="28"/>
      <c r="E728" s="28"/>
      <c r="F728" s="28"/>
      <c r="G728" s="28"/>
      <c r="H728" s="28"/>
      <c r="I728" s="28"/>
      <c r="J728" s="28"/>
      <c r="K728" s="28"/>
    </row>
    <row r="729" spans="1:11" x14ac:dyDescent="0.2">
      <c r="A729" s="81"/>
      <c r="B729" s="28"/>
      <c r="C729" s="28"/>
      <c r="D729" s="28"/>
      <c r="E729" s="28"/>
      <c r="F729" s="28"/>
      <c r="G729" s="28"/>
      <c r="H729" s="28"/>
      <c r="I729" s="28"/>
      <c r="J729" s="28"/>
      <c r="K729" s="28"/>
    </row>
    <row r="730" spans="1:11" x14ac:dyDescent="0.2">
      <c r="A730" s="81"/>
      <c r="B730" s="28"/>
      <c r="C730" s="28"/>
      <c r="D730" s="28"/>
      <c r="E730" s="28"/>
      <c r="F730" s="28"/>
      <c r="G730" s="28"/>
      <c r="H730" s="28"/>
      <c r="I730" s="28"/>
      <c r="J730" s="28"/>
      <c r="K730" s="28"/>
    </row>
    <row r="731" spans="1:11" x14ac:dyDescent="0.2">
      <c r="A731" s="81"/>
      <c r="B731" s="28"/>
      <c r="C731" s="28"/>
      <c r="D731" s="28"/>
      <c r="E731" s="28"/>
      <c r="F731" s="28"/>
      <c r="G731" s="28"/>
      <c r="H731" s="28"/>
      <c r="I731" s="28"/>
      <c r="J731" s="28"/>
      <c r="K731" s="28"/>
    </row>
    <row r="732" spans="1:11" x14ac:dyDescent="0.2">
      <c r="A732" s="81"/>
      <c r="B732" s="28"/>
      <c r="C732" s="28"/>
      <c r="D732" s="28"/>
      <c r="E732" s="28"/>
      <c r="F732" s="28"/>
      <c r="G732" s="28"/>
      <c r="H732" s="28"/>
      <c r="I732" s="28"/>
      <c r="J732" s="28"/>
      <c r="K732" s="28"/>
    </row>
    <row r="733" spans="1:11" x14ac:dyDescent="0.2">
      <c r="A733" s="81"/>
      <c r="B733" s="28"/>
      <c r="C733" s="28"/>
      <c r="D733" s="28"/>
      <c r="E733" s="28"/>
      <c r="F733" s="28"/>
      <c r="G733" s="28"/>
      <c r="H733" s="28"/>
      <c r="I733" s="28"/>
      <c r="J733" s="28"/>
      <c r="K733" s="28"/>
    </row>
    <row r="734" spans="1:11" x14ac:dyDescent="0.2">
      <c r="A734" s="81"/>
      <c r="B734" s="28"/>
      <c r="C734" s="28"/>
      <c r="D734" s="28"/>
      <c r="E734" s="28"/>
      <c r="F734" s="28"/>
      <c r="G734" s="28"/>
      <c r="H734" s="28"/>
      <c r="I734" s="28"/>
      <c r="J734" s="28"/>
      <c r="K734" s="28"/>
    </row>
    <row r="735" spans="1:11" x14ac:dyDescent="0.2">
      <c r="A735" s="81"/>
      <c r="B735" s="28"/>
      <c r="C735" s="28"/>
      <c r="D735" s="28"/>
      <c r="E735" s="28"/>
      <c r="F735" s="28"/>
      <c r="G735" s="28"/>
      <c r="H735" s="28"/>
      <c r="I735" s="28"/>
      <c r="J735" s="28"/>
      <c r="K735" s="28"/>
    </row>
    <row r="736" spans="1:11" x14ac:dyDescent="0.2">
      <c r="A736" s="81"/>
      <c r="B736" s="28"/>
      <c r="C736" s="28"/>
      <c r="D736" s="28"/>
      <c r="E736" s="28"/>
      <c r="F736" s="28"/>
      <c r="G736" s="28"/>
      <c r="H736" s="28"/>
      <c r="I736" s="28"/>
      <c r="J736" s="28"/>
      <c r="K736" s="28"/>
    </row>
    <row r="737" spans="1:11" x14ac:dyDescent="0.2">
      <c r="A737" s="81"/>
      <c r="B737" s="28"/>
      <c r="C737" s="28"/>
      <c r="D737" s="28"/>
      <c r="E737" s="28"/>
      <c r="F737" s="28"/>
      <c r="G737" s="28"/>
      <c r="H737" s="28"/>
      <c r="I737" s="28"/>
      <c r="J737" s="28"/>
      <c r="K737" s="28"/>
    </row>
    <row r="738" spans="1:11" x14ac:dyDescent="0.2">
      <c r="A738" s="81"/>
      <c r="B738" s="28"/>
      <c r="C738" s="28"/>
      <c r="D738" s="28"/>
      <c r="E738" s="28"/>
      <c r="F738" s="28"/>
      <c r="G738" s="28"/>
      <c r="H738" s="28"/>
      <c r="I738" s="28"/>
      <c r="J738" s="28"/>
      <c r="K738" s="28"/>
    </row>
    <row r="739" spans="1:11" x14ac:dyDescent="0.2">
      <c r="A739" s="81"/>
      <c r="B739" s="28"/>
      <c r="C739" s="28"/>
      <c r="D739" s="28"/>
      <c r="E739" s="28"/>
      <c r="F739" s="28"/>
      <c r="G739" s="28"/>
      <c r="H739" s="28"/>
      <c r="I739" s="28"/>
      <c r="J739" s="28"/>
      <c r="K739" s="28"/>
    </row>
    <row r="740" spans="1:11" x14ac:dyDescent="0.2">
      <c r="A740" s="81"/>
      <c r="B740" s="28"/>
      <c r="C740" s="28"/>
      <c r="D740" s="28"/>
      <c r="E740" s="28"/>
      <c r="F740" s="28"/>
      <c r="G740" s="28"/>
      <c r="H740" s="28"/>
      <c r="I740" s="28"/>
      <c r="J740" s="28"/>
      <c r="K740" s="28"/>
    </row>
    <row r="741" spans="1:11" x14ac:dyDescent="0.2">
      <c r="A741" s="81"/>
      <c r="B741" s="28"/>
      <c r="C741" s="28"/>
      <c r="D741" s="28"/>
      <c r="E741" s="28"/>
      <c r="F741" s="28"/>
      <c r="G741" s="28"/>
      <c r="H741" s="28"/>
      <c r="I741" s="28"/>
      <c r="J741" s="28"/>
      <c r="K741" s="28"/>
    </row>
    <row r="742" spans="1:11" x14ac:dyDescent="0.2">
      <c r="A742" s="81"/>
      <c r="B742" s="28"/>
      <c r="C742" s="28"/>
      <c r="D742" s="28"/>
      <c r="E742" s="28"/>
      <c r="F742" s="28"/>
      <c r="G742" s="28"/>
      <c r="H742" s="28"/>
      <c r="I742" s="28"/>
      <c r="J742" s="28"/>
      <c r="K742" s="28"/>
    </row>
    <row r="743" spans="1:11" x14ac:dyDescent="0.2">
      <c r="A743" s="81"/>
      <c r="B743" s="28"/>
      <c r="C743" s="28"/>
      <c r="D743" s="28"/>
      <c r="E743" s="28"/>
      <c r="F743" s="28"/>
      <c r="G743" s="28"/>
      <c r="H743" s="28"/>
      <c r="I743" s="28"/>
      <c r="J743" s="28"/>
      <c r="K743" s="28"/>
    </row>
    <row r="744" spans="1:11" x14ac:dyDescent="0.2">
      <c r="A744" s="81"/>
      <c r="B744" s="28"/>
      <c r="C744" s="28"/>
      <c r="D744" s="28"/>
      <c r="E744" s="28"/>
      <c r="F744" s="28"/>
      <c r="G744" s="28"/>
      <c r="H744" s="28"/>
      <c r="I744" s="28"/>
      <c r="J744" s="28"/>
      <c r="K744" s="28"/>
    </row>
    <row r="745" spans="1:11" x14ac:dyDescent="0.2">
      <c r="A745" s="81"/>
      <c r="B745" s="28"/>
      <c r="C745" s="28"/>
      <c r="D745" s="28"/>
      <c r="E745" s="28"/>
      <c r="F745" s="28"/>
      <c r="G745" s="28"/>
      <c r="H745" s="28"/>
      <c r="I745" s="28"/>
      <c r="J745" s="28"/>
      <c r="K745" s="28"/>
    </row>
    <row r="746" spans="1:11" x14ac:dyDescent="0.2">
      <c r="A746" s="81"/>
      <c r="B746" s="28"/>
      <c r="C746" s="28"/>
      <c r="D746" s="28"/>
      <c r="E746" s="28"/>
      <c r="F746" s="28"/>
      <c r="G746" s="28"/>
      <c r="H746" s="28"/>
      <c r="I746" s="28"/>
      <c r="J746" s="28"/>
      <c r="K746" s="28"/>
    </row>
    <row r="747" spans="1:11" x14ac:dyDescent="0.2">
      <c r="A747" s="81"/>
      <c r="B747" s="28"/>
      <c r="C747" s="28"/>
      <c r="D747" s="28"/>
      <c r="E747" s="28"/>
      <c r="F747" s="28"/>
      <c r="G747" s="28"/>
      <c r="H747" s="28"/>
      <c r="I747" s="28"/>
      <c r="J747" s="28"/>
      <c r="K747" s="28"/>
    </row>
    <row r="748" spans="1:11" x14ac:dyDescent="0.2">
      <c r="A748" s="81"/>
      <c r="B748" s="28"/>
      <c r="C748" s="28"/>
      <c r="D748" s="28"/>
      <c r="E748" s="28"/>
      <c r="F748" s="28"/>
      <c r="G748" s="28"/>
      <c r="H748" s="28"/>
      <c r="I748" s="28"/>
      <c r="J748" s="28"/>
      <c r="K748" s="28"/>
    </row>
    <row r="749" spans="1:11" x14ac:dyDescent="0.2">
      <c r="A749" s="81"/>
      <c r="B749" s="28"/>
      <c r="C749" s="28"/>
      <c r="D749" s="28"/>
      <c r="E749" s="28"/>
      <c r="F749" s="28"/>
      <c r="G749" s="28"/>
      <c r="H749" s="28"/>
      <c r="I749" s="28"/>
      <c r="J749" s="28"/>
      <c r="K749" s="28"/>
    </row>
    <row r="750" spans="1:11" x14ac:dyDescent="0.2">
      <c r="A750" s="81"/>
      <c r="B750" s="28"/>
      <c r="C750" s="28"/>
      <c r="D750" s="28"/>
      <c r="E750" s="28"/>
      <c r="F750" s="28"/>
      <c r="G750" s="28"/>
      <c r="H750" s="28"/>
      <c r="I750" s="28"/>
      <c r="J750" s="28"/>
      <c r="K750" s="28"/>
    </row>
    <row r="751" spans="1:11" x14ac:dyDescent="0.2">
      <c r="A751" s="81"/>
      <c r="B751" s="28"/>
      <c r="C751" s="28"/>
      <c r="D751" s="28"/>
      <c r="E751" s="28"/>
      <c r="F751" s="28"/>
      <c r="G751" s="28"/>
      <c r="H751" s="28"/>
      <c r="I751" s="28"/>
      <c r="J751" s="28"/>
      <c r="K751" s="28"/>
    </row>
    <row r="752" spans="1:11" x14ac:dyDescent="0.2">
      <c r="A752" s="81"/>
      <c r="B752" s="28"/>
      <c r="C752" s="28"/>
      <c r="D752" s="28"/>
      <c r="E752" s="28"/>
      <c r="F752" s="28"/>
      <c r="G752" s="28"/>
      <c r="H752" s="28"/>
      <c r="I752" s="28"/>
      <c r="J752" s="28"/>
      <c r="K752" s="28"/>
    </row>
    <row r="753" spans="1:11" x14ac:dyDescent="0.2">
      <c r="A753" s="81"/>
      <c r="B753" s="28"/>
      <c r="C753" s="28"/>
      <c r="D753" s="28"/>
      <c r="E753" s="28"/>
      <c r="F753" s="28"/>
      <c r="G753" s="28"/>
      <c r="H753" s="28"/>
      <c r="I753" s="28"/>
      <c r="J753" s="28"/>
      <c r="K753" s="28"/>
    </row>
    <row r="754" spans="1:11" x14ac:dyDescent="0.2">
      <c r="A754" s="81"/>
      <c r="B754" s="28"/>
      <c r="C754" s="28"/>
      <c r="D754" s="28"/>
      <c r="E754" s="28"/>
      <c r="F754" s="28"/>
      <c r="G754" s="28"/>
      <c r="H754" s="28"/>
      <c r="I754" s="28"/>
      <c r="J754" s="28"/>
      <c r="K754" s="28"/>
    </row>
    <row r="755" spans="1:11" x14ac:dyDescent="0.2">
      <c r="A755" s="81"/>
      <c r="B755" s="28"/>
      <c r="C755" s="28"/>
      <c r="D755" s="28"/>
      <c r="E755" s="28"/>
      <c r="F755" s="28"/>
      <c r="G755" s="28"/>
      <c r="H755" s="28"/>
      <c r="I755" s="28"/>
      <c r="J755" s="28"/>
      <c r="K755" s="28"/>
    </row>
    <row r="756" spans="1:11" x14ac:dyDescent="0.2">
      <c r="A756" s="81"/>
      <c r="B756" s="28"/>
      <c r="C756" s="28"/>
      <c r="D756" s="28"/>
      <c r="E756" s="28"/>
      <c r="F756" s="28"/>
      <c r="G756" s="28"/>
      <c r="H756" s="28"/>
      <c r="I756" s="28"/>
      <c r="J756" s="28"/>
      <c r="K756" s="28"/>
    </row>
    <row r="757" spans="1:11" x14ac:dyDescent="0.2">
      <c r="A757" s="81"/>
      <c r="B757" s="28"/>
      <c r="C757" s="28"/>
      <c r="D757" s="28"/>
      <c r="E757" s="28"/>
      <c r="F757" s="28"/>
      <c r="G757" s="28"/>
      <c r="H757" s="28"/>
      <c r="I757" s="28"/>
      <c r="J757" s="28"/>
      <c r="K757" s="28"/>
    </row>
    <row r="758" spans="1:11" x14ac:dyDescent="0.2">
      <c r="A758" s="81"/>
      <c r="B758" s="28"/>
      <c r="C758" s="28"/>
      <c r="D758" s="28"/>
      <c r="E758" s="28"/>
      <c r="F758" s="28"/>
      <c r="G758" s="28"/>
      <c r="H758" s="28"/>
      <c r="I758" s="28"/>
      <c r="J758" s="28"/>
      <c r="K758" s="28"/>
    </row>
    <row r="759" spans="1:11" x14ac:dyDescent="0.2">
      <c r="A759" s="81"/>
      <c r="B759" s="28"/>
      <c r="C759" s="28"/>
      <c r="D759" s="28"/>
      <c r="E759" s="28"/>
      <c r="F759" s="28"/>
      <c r="G759" s="28"/>
      <c r="H759" s="28"/>
      <c r="I759" s="28"/>
      <c r="J759" s="28"/>
      <c r="K759" s="28"/>
    </row>
    <row r="760" spans="1:11" x14ac:dyDescent="0.2">
      <c r="A760" s="81"/>
      <c r="B760" s="28"/>
      <c r="C760" s="28"/>
      <c r="D760" s="28"/>
      <c r="E760" s="28"/>
      <c r="F760" s="28"/>
      <c r="G760" s="28"/>
      <c r="H760" s="28"/>
      <c r="I760" s="28"/>
      <c r="J760" s="28"/>
      <c r="K760" s="28"/>
    </row>
    <row r="761" spans="1:11" x14ac:dyDescent="0.2">
      <c r="A761" s="81"/>
      <c r="B761" s="28"/>
      <c r="C761" s="28"/>
      <c r="D761" s="28"/>
      <c r="E761" s="28"/>
      <c r="F761" s="28"/>
      <c r="G761" s="28"/>
      <c r="H761" s="28"/>
      <c r="I761" s="28"/>
      <c r="J761" s="28"/>
      <c r="K761" s="28"/>
    </row>
    <row r="762" spans="1:11" x14ac:dyDescent="0.2">
      <c r="A762" s="81"/>
      <c r="B762" s="28"/>
      <c r="C762" s="28"/>
      <c r="D762" s="28"/>
      <c r="E762" s="28"/>
      <c r="F762" s="28"/>
      <c r="G762" s="28"/>
      <c r="H762" s="28"/>
      <c r="I762" s="28"/>
      <c r="J762" s="28"/>
      <c r="K762" s="28"/>
    </row>
    <row r="763" spans="1:11" x14ac:dyDescent="0.2">
      <c r="A763" s="81"/>
      <c r="B763" s="28"/>
      <c r="C763" s="28"/>
      <c r="D763" s="28"/>
      <c r="E763" s="28"/>
      <c r="F763" s="28"/>
      <c r="G763" s="28"/>
      <c r="H763" s="28"/>
      <c r="I763" s="28"/>
      <c r="J763" s="28"/>
      <c r="K763" s="28"/>
    </row>
    <row r="764" spans="1:11" x14ac:dyDescent="0.2">
      <c r="A764" s="81"/>
      <c r="B764" s="28"/>
      <c r="C764" s="28"/>
      <c r="D764" s="28"/>
      <c r="E764" s="28"/>
      <c r="F764" s="28"/>
      <c r="G764" s="28"/>
      <c r="H764" s="28"/>
      <c r="I764" s="28"/>
      <c r="J764" s="28"/>
      <c r="K764" s="28"/>
    </row>
    <row r="765" spans="1:11" x14ac:dyDescent="0.2">
      <c r="A765" s="81"/>
      <c r="B765" s="28"/>
      <c r="C765" s="28"/>
      <c r="D765" s="28"/>
      <c r="E765" s="28"/>
      <c r="F765" s="28"/>
      <c r="G765" s="28"/>
      <c r="H765" s="28"/>
      <c r="I765" s="28"/>
      <c r="J765" s="28"/>
      <c r="K765" s="28"/>
    </row>
    <row r="766" spans="1:11" x14ac:dyDescent="0.2">
      <c r="A766" s="81"/>
      <c r="B766" s="28"/>
      <c r="C766" s="28"/>
      <c r="D766" s="28"/>
      <c r="E766" s="28"/>
      <c r="F766" s="28"/>
      <c r="G766" s="28"/>
      <c r="H766" s="28"/>
      <c r="I766" s="28"/>
      <c r="J766" s="28"/>
      <c r="K766" s="28"/>
    </row>
    <row r="767" spans="1:11" x14ac:dyDescent="0.2">
      <c r="A767" s="81"/>
      <c r="B767" s="28"/>
      <c r="C767" s="28"/>
      <c r="D767" s="28"/>
      <c r="E767" s="28"/>
      <c r="F767" s="28"/>
      <c r="G767" s="28"/>
      <c r="H767" s="28"/>
      <c r="I767" s="28"/>
      <c r="J767" s="28"/>
      <c r="K767" s="28"/>
    </row>
    <row r="768" spans="1:11" x14ac:dyDescent="0.2">
      <c r="A768" s="81"/>
      <c r="B768" s="28"/>
      <c r="C768" s="28"/>
      <c r="D768" s="28"/>
      <c r="E768" s="28"/>
      <c r="F768" s="28"/>
      <c r="G768" s="28"/>
      <c r="H768" s="28"/>
      <c r="I768" s="28"/>
      <c r="J768" s="28"/>
      <c r="K768" s="28"/>
    </row>
    <row r="769" spans="1:11" x14ac:dyDescent="0.2">
      <c r="A769" s="81"/>
      <c r="B769" s="28"/>
      <c r="C769" s="28"/>
      <c r="D769" s="28"/>
      <c r="E769" s="28"/>
      <c r="F769" s="28"/>
      <c r="G769" s="28"/>
      <c r="H769" s="28"/>
      <c r="I769" s="28"/>
      <c r="J769" s="28"/>
      <c r="K769" s="28"/>
    </row>
    <row r="770" spans="1:11" x14ac:dyDescent="0.2">
      <c r="A770" s="81"/>
      <c r="B770" s="28"/>
      <c r="C770" s="28"/>
      <c r="D770" s="28"/>
      <c r="E770" s="28"/>
      <c r="F770" s="28"/>
      <c r="G770" s="28"/>
      <c r="H770" s="28"/>
      <c r="I770" s="28"/>
      <c r="J770" s="28"/>
      <c r="K770" s="28"/>
    </row>
    <row r="771" spans="1:11" x14ac:dyDescent="0.2">
      <c r="A771" s="81"/>
      <c r="B771" s="28"/>
      <c r="C771" s="28"/>
      <c r="D771" s="28"/>
      <c r="E771" s="28"/>
      <c r="F771" s="28"/>
      <c r="G771" s="28"/>
      <c r="H771" s="28"/>
      <c r="I771" s="28"/>
      <c r="J771" s="28"/>
      <c r="K771" s="28"/>
    </row>
    <row r="772" spans="1:11" x14ac:dyDescent="0.2">
      <c r="A772" s="81"/>
      <c r="B772" s="28"/>
      <c r="C772" s="28"/>
      <c r="D772" s="28"/>
      <c r="E772" s="28"/>
      <c r="F772" s="28"/>
      <c r="G772" s="28"/>
      <c r="H772" s="28"/>
      <c r="I772" s="28"/>
      <c r="J772" s="28"/>
      <c r="K772" s="28"/>
    </row>
    <row r="773" spans="1:11" x14ac:dyDescent="0.2">
      <c r="A773" s="81"/>
      <c r="B773" s="28"/>
      <c r="C773" s="28"/>
      <c r="D773" s="28"/>
      <c r="E773" s="28"/>
      <c r="F773" s="28"/>
      <c r="G773" s="28"/>
      <c r="H773" s="28"/>
      <c r="I773" s="28"/>
      <c r="J773" s="28"/>
      <c r="K773" s="28"/>
    </row>
    <row r="774" spans="1:11" x14ac:dyDescent="0.2">
      <c r="A774" s="81"/>
      <c r="B774" s="28"/>
      <c r="C774" s="28"/>
      <c r="D774" s="28"/>
      <c r="E774" s="28"/>
      <c r="F774" s="28"/>
      <c r="G774" s="28"/>
      <c r="H774" s="28"/>
      <c r="I774" s="28"/>
      <c r="J774" s="28"/>
      <c r="K774" s="28"/>
    </row>
    <row r="775" spans="1:11" x14ac:dyDescent="0.2">
      <c r="A775" s="81"/>
      <c r="B775" s="28"/>
      <c r="C775" s="28"/>
      <c r="D775" s="28"/>
      <c r="E775" s="28"/>
      <c r="F775" s="28"/>
      <c r="G775" s="28"/>
      <c r="H775" s="28"/>
      <c r="I775" s="28"/>
      <c r="J775" s="28"/>
      <c r="K775" s="28"/>
    </row>
    <row r="776" spans="1:11" x14ac:dyDescent="0.2">
      <c r="A776" s="81"/>
      <c r="B776" s="28"/>
      <c r="C776" s="28"/>
      <c r="D776" s="28"/>
      <c r="E776" s="28"/>
      <c r="F776" s="28"/>
      <c r="G776" s="28"/>
      <c r="H776" s="28"/>
      <c r="I776" s="28"/>
      <c r="J776" s="28"/>
      <c r="K776" s="28"/>
    </row>
    <row r="777" spans="1:11" x14ac:dyDescent="0.2">
      <c r="A777" s="81"/>
      <c r="B777" s="28"/>
      <c r="C777" s="28"/>
      <c r="D777" s="28"/>
      <c r="E777" s="28"/>
      <c r="F777" s="28"/>
      <c r="G777" s="28"/>
      <c r="H777" s="28"/>
      <c r="I777" s="28"/>
      <c r="J777" s="28"/>
      <c r="K777" s="28"/>
    </row>
    <row r="778" spans="1:11" x14ac:dyDescent="0.2">
      <c r="A778" s="81"/>
      <c r="B778" s="28"/>
      <c r="C778" s="28"/>
      <c r="D778" s="28"/>
      <c r="E778" s="28"/>
      <c r="F778" s="28"/>
      <c r="G778" s="28"/>
      <c r="H778" s="28"/>
      <c r="I778" s="28"/>
      <c r="J778" s="28"/>
      <c r="K778" s="28"/>
    </row>
    <row r="779" spans="1:11" x14ac:dyDescent="0.2">
      <c r="A779" s="81"/>
      <c r="B779" s="28"/>
      <c r="C779" s="28"/>
      <c r="D779" s="28"/>
      <c r="E779" s="28"/>
      <c r="F779" s="28"/>
      <c r="G779" s="28"/>
      <c r="H779" s="28"/>
      <c r="I779" s="28"/>
      <c r="J779" s="28"/>
      <c r="K779" s="28"/>
    </row>
    <row r="780" spans="1:11" x14ac:dyDescent="0.2">
      <c r="A780" s="81"/>
      <c r="B780" s="28"/>
      <c r="C780" s="28"/>
      <c r="D780" s="28"/>
      <c r="E780" s="28"/>
      <c r="F780" s="28"/>
      <c r="G780" s="28"/>
      <c r="H780" s="28"/>
      <c r="I780" s="28"/>
      <c r="J780" s="28"/>
      <c r="K780" s="28"/>
    </row>
    <row r="781" spans="1:11" x14ac:dyDescent="0.2">
      <c r="A781" s="81"/>
      <c r="B781" s="28"/>
      <c r="C781" s="28"/>
      <c r="D781" s="28"/>
      <c r="E781" s="28"/>
      <c r="F781" s="28"/>
      <c r="G781" s="28"/>
      <c r="H781" s="28"/>
      <c r="I781" s="28"/>
      <c r="J781" s="28"/>
      <c r="K781" s="28"/>
    </row>
    <row r="782" spans="1:11" x14ac:dyDescent="0.2">
      <c r="A782" s="81"/>
      <c r="B782" s="28"/>
      <c r="C782" s="28"/>
      <c r="D782" s="28"/>
      <c r="E782" s="28"/>
      <c r="F782" s="28"/>
      <c r="G782" s="28"/>
      <c r="H782" s="28"/>
      <c r="I782" s="28"/>
      <c r="J782" s="28"/>
      <c r="K782" s="28"/>
    </row>
    <row r="783" spans="1:11" x14ac:dyDescent="0.2">
      <c r="A783" s="81"/>
      <c r="B783" s="28"/>
      <c r="C783" s="28"/>
      <c r="D783" s="28"/>
      <c r="E783" s="28"/>
      <c r="F783" s="28"/>
      <c r="G783" s="28"/>
      <c r="H783" s="28"/>
      <c r="I783" s="28"/>
      <c r="J783" s="28"/>
      <c r="K783" s="28"/>
    </row>
    <row r="784" spans="1:11" x14ac:dyDescent="0.2">
      <c r="A784" s="81"/>
      <c r="B784" s="28"/>
      <c r="C784" s="28"/>
      <c r="D784" s="28"/>
      <c r="E784" s="28"/>
      <c r="F784" s="28"/>
      <c r="G784" s="28"/>
      <c r="H784" s="28"/>
      <c r="I784" s="28"/>
      <c r="J784" s="28"/>
      <c r="K784" s="28"/>
    </row>
    <row r="785" spans="1:11" x14ac:dyDescent="0.2">
      <c r="A785" s="81"/>
      <c r="B785" s="28"/>
      <c r="C785" s="28"/>
      <c r="D785" s="28"/>
      <c r="E785" s="28"/>
      <c r="F785" s="28"/>
      <c r="G785" s="28"/>
      <c r="H785" s="28"/>
      <c r="I785" s="28"/>
      <c r="J785" s="28"/>
      <c r="K785" s="28"/>
    </row>
    <row r="786" spans="1:11" x14ac:dyDescent="0.2">
      <c r="A786" s="81"/>
      <c r="B786" s="28"/>
      <c r="C786" s="28"/>
      <c r="D786" s="28"/>
      <c r="E786" s="28"/>
      <c r="F786" s="28"/>
      <c r="G786" s="28"/>
      <c r="H786" s="28"/>
      <c r="I786" s="28"/>
      <c r="J786" s="28"/>
      <c r="K786" s="28"/>
    </row>
    <row r="787" spans="1:11" x14ac:dyDescent="0.2">
      <c r="A787" s="81"/>
      <c r="B787" s="28"/>
      <c r="C787" s="28"/>
      <c r="D787" s="28"/>
      <c r="E787" s="28"/>
      <c r="F787" s="28"/>
      <c r="G787" s="28"/>
      <c r="H787" s="28"/>
      <c r="I787" s="28"/>
      <c r="J787" s="28"/>
      <c r="K787" s="28"/>
    </row>
    <row r="788" spans="1:11" x14ac:dyDescent="0.2">
      <c r="A788" s="81"/>
      <c r="B788" s="28"/>
      <c r="C788" s="28"/>
      <c r="D788" s="28"/>
      <c r="E788" s="28"/>
      <c r="F788" s="28"/>
      <c r="G788" s="28"/>
      <c r="H788" s="28"/>
      <c r="I788" s="28"/>
      <c r="J788" s="28"/>
      <c r="K788" s="28"/>
    </row>
    <row r="789" spans="1:11" x14ac:dyDescent="0.2">
      <c r="A789" s="81"/>
      <c r="B789" s="28"/>
      <c r="C789" s="28"/>
      <c r="D789" s="28"/>
      <c r="E789" s="28"/>
      <c r="F789" s="28"/>
      <c r="G789" s="28"/>
      <c r="H789" s="28"/>
      <c r="I789" s="28"/>
      <c r="J789" s="28"/>
      <c r="K789" s="28"/>
    </row>
    <row r="790" spans="1:11" x14ac:dyDescent="0.2">
      <c r="A790" s="81"/>
      <c r="B790" s="28"/>
      <c r="C790" s="28"/>
      <c r="D790" s="28"/>
      <c r="E790" s="28"/>
      <c r="F790" s="28"/>
      <c r="G790" s="28"/>
      <c r="H790" s="28"/>
      <c r="I790" s="28"/>
      <c r="J790" s="28"/>
      <c r="K790" s="28"/>
    </row>
    <row r="791" spans="1:11" x14ac:dyDescent="0.2">
      <c r="A791" s="81"/>
      <c r="B791" s="28"/>
      <c r="C791" s="28"/>
      <c r="D791" s="28"/>
      <c r="E791" s="28"/>
      <c r="F791" s="28"/>
      <c r="G791" s="28"/>
      <c r="H791" s="28"/>
      <c r="I791" s="28"/>
      <c r="J791" s="28"/>
      <c r="K791" s="28"/>
    </row>
    <row r="792" spans="1:11" x14ac:dyDescent="0.2">
      <c r="A792" s="81"/>
      <c r="B792" s="28"/>
      <c r="C792" s="28"/>
      <c r="D792" s="28"/>
      <c r="E792" s="28"/>
      <c r="F792" s="28"/>
      <c r="G792" s="28"/>
      <c r="H792" s="28"/>
      <c r="I792" s="28"/>
      <c r="J792" s="28"/>
      <c r="K792" s="28"/>
    </row>
    <row r="793" spans="1:11" x14ac:dyDescent="0.2">
      <c r="A793" s="81"/>
      <c r="B793" s="28"/>
      <c r="C793" s="28"/>
      <c r="D793" s="28"/>
      <c r="E793" s="28"/>
      <c r="F793" s="28"/>
      <c r="G793" s="28"/>
      <c r="H793" s="28"/>
      <c r="I793" s="28"/>
      <c r="J793" s="28"/>
      <c r="K793" s="28"/>
    </row>
    <row r="794" spans="1:11" x14ac:dyDescent="0.2">
      <c r="A794" s="81"/>
      <c r="B794" s="28"/>
      <c r="C794" s="28"/>
      <c r="D794" s="28"/>
      <c r="E794" s="28"/>
      <c r="F794" s="28"/>
      <c r="G794" s="28"/>
      <c r="H794" s="28"/>
      <c r="I794" s="28"/>
      <c r="J794" s="28"/>
      <c r="K794" s="28"/>
    </row>
    <row r="795" spans="1:11" x14ac:dyDescent="0.2">
      <c r="A795" s="81"/>
      <c r="B795" s="28"/>
      <c r="C795" s="28"/>
      <c r="D795" s="28"/>
      <c r="E795" s="28"/>
      <c r="F795" s="28"/>
      <c r="G795" s="28"/>
      <c r="H795" s="28"/>
      <c r="I795" s="28"/>
      <c r="J795" s="28"/>
      <c r="K795" s="28"/>
    </row>
    <row r="796" spans="1:11" x14ac:dyDescent="0.2">
      <c r="A796" s="81"/>
      <c r="B796" s="28"/>
      <c r="C796" s="28"/>
      <c r="D796" s="28"/>
      <c r="E796" s="28"/>
      <c r="F796" s="28"/>
      <c r="G796" s="28"/>
      <c r="H796" s="28"/>
      <c r="I796" s="28"/>
      <c r="J796" s="28"/>
      <c r="K796" s="28"/>
    </row>
    <row r="797" spans="1:11" x14ac:dyDescent="0.2">
      <c r="A797" s="81"/>
      <c r="B797" s="28"/>
      <c r="C797" s="28"/>
      <c r="D797" s="28"/>
      <c r="E797" s="28"/>
      <c r="F797" s="28"/>
      <c r="G797" s="28"/>
      <c r="H797" s="28"/>
      <c r="I797" s="28"/>
      <c r="J797" s="28"/>
      <c r="K797" s="28"/>
    </row>
    <row r="798" spans="1:11" x14ac:dyDescent="0.2">
      <c r="A798" s="81"/>
      <c r="B798" s="28"/>
      <c r="C798" s="28"/>
      <c r="D798" s="28"/>
      <c r="E798" s="28"/>
      <c r="F798" s="28"/>
      <c r="G798" s="28"/>
      <c r="H798" s="28"/>
      <c r="I798" s="28"/>
      <c r="J798" s="28"/>
      <c r="K798" s="28"/>
    </row>
    <row r="799" spans="1:11" x14ac:dyDescent="0.2">
      <c r="A799" s="81"/>
      <c r="B799" s="28"/>
      <c r="C799" s="28"/>
      <c r="D799" s="28"/>
      <c r="E799" s="28"/>
      <c r="F799" s="28"/>
      <c r="G799" s="28"/>
      <c r="H799" s="28"/>
      <c r="I799" s="28"/>
      <c r="J799" s="28"/>
      <c r="K799" s="28"/>
    </row>
    <row r="800" spans="1:11" x14ac:dyDescent="0.2">
      <c r="A800" s="81"/>
      <c r="B800" s="28"/>
      <c r="C800" s="28"/>
      <c r="D800" s="28"/>
      <c r="E800" s="28"/>
      <c r="F800" s="28"/>
      <c r="G800" s="28"/>
      <c r="H800" s="28"/>
      <c r="I800" s="28"/>
      <c r="J800" s="28"/>
      <c r="K800" s="28"/>
    </row>
    <row r="801" spans="1:11" x14ac:dyDescent="0.2">
      <c r="A801" s="81"/>
      <c r="B801" s="28"/>
      <c r="C801" s="28"/>
      <c r="D801" s="28"/>
      <c r="E801" s="28"/>
      <c r="F801" s="28"/>
      <c r="G801" s="28"/>
      <c r="H801" s="28"/>
      <c r="I801" s="28"/>
      <c r="J801" s="28"/>
      <c r="K801" s="28"/>
    </row>
    <row r="802" spans="1:11" x14ac:dyDescent="0.2">
      <c r="A802" s="81"/>
      <c r="B802" s="28"/>
      <c r="C802" s="28"/>
      <c r="D802" s="28"/>
      <c r="E802" s="28"/>
      <c r="F802" s="28"/>
      <c r="G802" s="28"/>
      <c r="H802" s="28"/>
      <c r="I802" s="28"/>
      <c r="J802" s="28"/>
      <c r="K802" s="28"/>
    </row>
    <row r="803" spans="1:11" x14ac:dyDescent="0.2">
      <c r="A803" s="81"/>
      <c r="B803" s="28"/>
      <c r="C803" s="28"/>
      <c r="D803" s="28"/>
      <c r="E803" s="28"/>
      <c r="F803" s="28"/>
      <c r="G803" s="28"/>
      <c r="H803" s="28"/>
      <c r="I803" s="28"/>
      <c r="J803" s="28"/>
      <c r="K803" s="28"/>
    </row>
    <row r="804" spans="1:11" x14ac:dyDescent="0.2">
      <c r="A804" s="81"/>
      <c r="B804" s="28"/>
      <c r="C804" s="28"/>
      <c r="D804" s="28"/>
      <c r="E804" s="28"/>
      <c r="F804" s="28"/>
      <c r="G804" s="28"/>
      <c r="H804" s="28"/>
      <c r="I804" s="28"/>
      <c r="J804" s="28"/>
      <c r="K804" s="28"/>
    </row>
    <row r="805" spans="1:11" x14ac:dyDescent="0.2">
      <c r="A805" s="81"/>
      <c r="B805" s="28"/>
      <c r="C805" s="28"/>
      <c r="D805" s="28"/>
      <c r="E805" s="28"/>
      <c r="F805" s="28"/>
      <c r="G805" s="28"/>
      <c r="H805" s="28"/>
      <c r="I805" s="28"/>
      <c r="J805" s="28"/>
      <c r="K805" s="28"/>
    </row>
    <row r="806" spans="1:11" x14ac:dyDescent="0.2">
      <c r="A806" s="81"/>
      <c r="B806" s="28"/>
      <c r="C806" s="28"/>
      <c r="D806" s="28"/>
      <c r="E806" s="28"/>
      <c r="F806" s="28"/>
      <c r="G806" s="28"/>
      <c r="H806" s="28"/>
      <c r="I806" s="28"/>
      <c r="J806" s="28"/>
      <c r="K806" s="28"/>
    </row>
    <row r="807" spans="1:11" x14ac:dyDescent="0.2">
      <c r="A807" s="81"/>
      <c r="B807" s="28"/>
      <c r="C807" s="28"/>
      <c r="D807" s="28"/>
      <c r="E807" s="28"/>
      <c r="F807" s="28"/>
      <c r="G807" s="28"/>
      <c r="H807" s="28"/>
      <c r="I807" s="28"/>
      <c r="J807" s="28"/>
      <c r="K807" s="28"/>
    </row>
    <row r="808" spans="1:11" x14ac:dyDescent="0.2">
      <c r="A808" s="81"/>
      <c r="B808" s="28"/>
      <c r="C808" s="28"/>
      <c r="D808" s="28"/>
      <c r="E808" s="28"/>
      <c r="F808" s="28"/>
      <c r="G808" s="28"/>
      <c r="H808" s="28"/>
      <c r="I808" s="28"/>
      <c r="J808" s="28"/>
      <c r="K808" s="28"/>
    </row>
    <row r="809" spans="1:11" x14ac:dyDescent="0.2">
      <c r="A809" s="81"/>
      <c r="B809" s="28"/>
      <c r="C809" s="28"/>
      <c r="D809" s="28"/>
      <c r="E809" s="28"/>
      <c r="F809" s="28"/>
      <c r="G809" s="28"/>
      <c r="H809" s="28"/>
      <c r="I809" s="28"/>
      <c r="J809" s="28"/>
      <c r="K809" s="28"/>
    </row>
    <row r="810" spans="1:11" x14ac:dyDescent="0.2">
      <c r="A810" s="81"/>
      <c r="B810" s="28"/>
      <c r="C810" s="28"/>
      <c r="D810" s="28"/>
      <c r="E810" s="28"/>
      <c r="F810" s="28"/>
      <c r="G810" s="28"/>
      <c r="H810" s="28"/>
      <c r="I810" s="28"/>
      <c r="J810" s="28"/>
      <c r="K810" s="28"/>
    </row>
    <row r="811" spans="1:11" x14ac:dyDescent="0.2">
      <c r="A811" s="81"/>
      <c r="B811" s="28"/>
      <c r="C811" s="28"/>
      <c r="D811" s="28"/>
      <c r="E811" s="28"/>
      <c r="F811" s="28"/>
      <c r="G811" s="28"/>
      <c r="H811" s="28"/>
      <c r="I811" s="28"/>
      <c r="J811" s="28"/>
      <c r="K811" s="28"/>
    </row>
    <row r="812" spans="1:11" x14ac:dyDescent="0.2">
      <c r="A812" s="81"/>
      <c r="B812" s="28"/>
      <c r="C812" s="28"/>
      <c r="D812" s="28"/>
      <c r="E812" s="28"/>
      <c r="F812" s="28"/>
      <c r="G812" s="28"/>
      <c r="H812" s="28"/>
      <c r="I812" s="28"/>
      <c r="J812" s="28"/>
      <c r="K812" s="28"/>
    </row>
    <row r="813" spans="1:11" x14ac:dyDescent="0.2">
      <c r="A813" s="81"/>
      <c r="B813" s="28"/>
      <c r="C813" s="28"/>
      <c r="D813" s="28"/>
      <c r="E813" s="28"/>
      <c r="F813" s="28"/>
      <c r="G813" s="28"/>
      <c r="H813" s="28"/>
      <c r="I813" s="28"/>
      <c r="J813" s="28"/>
      <c r="K813" s="28"/>
    </row>
    <row r="814" spans="1:11" x14ac:dyDescent="0.2">
      <c r="A814" s="81"/>
      <c r="B814" s="28"/>
      <c r="C814" s="28"/>
      <c r="D814" s="28"/>
      <c r="E814" s="28"/>
      <c r="F814" s="28"/>
      <c r="G814" s="28"/>
      <c r="H814" s="28"/>
      <c r="I814" s="28"/>
      <c r="J814" s="28"/>
      <c r="K814" s="28"/>
    </row>
    <row r="815" spans="1:11" x14ac:dyDescent="0.2">
      <c r="A815" s="81"/>
      <c r="B815" s="28"/>
      <c r="C815" s="28"/>
      <c r="D815" s="28"/>
      <c r="E815" s="28"/>
      <c r="F815" s="28"/>
      <c r="G815" s="28"/>
      <c r="H815" s="28"/>
      <c r="I815" s="28"/>
      <c r="J815" s="28"/>
      <c r="K815" s="28"/>
    </row>
    <row r="816" spans="1:11" x14ac:dyDescent="0.2">
      <c r="A816" s="81"/>
      <c r="B816" s="28"/>
      <c r="C816" s="28"/>
      <c r="D816" s="28"/>
      <c r="E816" s="28"/>
      <c r="F816" s="28"/>
      <c r="G816" s="28"/>
      <c r="H816" s="28"/>
      <c r="I816" s="28"/>
      <c r="J816" s="28"/>
      <c r="K816" s="28"/>
    </row>
    <row r="817" spans="1:11" x14ac:dyDescent="0.2">
      <c r="A817" s="81"/>
      <c r="B817" s="28"/>
      <c r="C817" s="28"/>
      <c r="D817" s="28"/>
      <c r="E817" s="28"/>
      <c r="F817" s="28"/>
      <c r="G817" s="28"/>
      <c r="H817" s="28"/>
      <c r="I817" s="28"/>
      <c r="J817" s="28"/>
      <c r="K817" s="28"/>
    </row>
    <row r="818" spans="1:11" x14ac:dyDescent="0.2">
      <c r="A818" s="81"/>
      <c r="B818" s="28"/>
      <c r="C818" s="28"/>
      <c r="D818" s="28"/>
      <c r="E818" s="28"/>
      <c r="F818" s="28"/>
      <c r="G818" s="28"/>
      <c r="H818" s="28"/>
      <c r="I818" s="28"/>
      <c r="J818" s="28"/>
      <c r="K818" s="28"/>
    </row>
    <row r="819" spans="1:11" x14ac:dyDescent="0.2">
      <c r="A819" s="81"/>
      <c r="B819" s="28"/>
      <c r="C819" s="28"/>
      <c r="D819" s="28"/>
      <c r="E819" s="28"/>
      <c r="F819" s="28"/>
      <c r="G819" s="28"/>
      <c r="H819" s="28"/>
      <c r="I819" s="28"/>
      <c r="J819" s="28"/>
      <c r="K819" s="28"/>
    </row>
    <row r="820" spans="1:11" x14ac:dyDescent="0.2">
      <c r="A820" s="81"/>
      <c r="B820" s="28"/>
      <c r="C820" s="28"/>
      <c r="D820" s="28"/>
      <c r="E820" s="28"/>
      <c r="F820" s="28"/>
      <c r="G820" s="28"/>
      <c r="H820" s="28"/>
      <c r="I820" s="28"/>
      <c r="J820" s="28"/>
      <c r="K820" s="28"/>
    </row>
    <row r="821" spans="1:11" x14ac:dyDescent="0.2">
      <c r="A821" s="81"/>
      <c r="B821" s="28"/>
      <c r="C821" s="28"/>
      <c r="D821" s="28"/>
      <c r="E821" s="28"/>
      <c r="F821" s="28"/>
      <c r="G821" s="28"/>
      <c r="H821" s="28"/>
      <c r="I821" s="28"/>
      <c r="J821" s="28"/>
      <c r="K821" s="28"/>
    </row>
    <row r="822" spans="1:11" x14ac:dyDescent="0.2">
      <c r="A822" s="81"/>
      <c r="B822" s="28"/>
      <c r="C822" s="28"/>
      <c r="D822" s="28"/>
      <c r="E822" s="28"/>
      <c r="F822" s="28"/>
      <c r="G822" s="28"/>
      <c r="H822" s="28"/>
      <c r="I822" s="28"/>
      <c r="J822" s="28"/>
      <c r="K822" s="28"/>
    </row>
    <row r="823" spans="1:11" x14ac:dyDescent="0.2">
      <c r="A823" s="81"/>
      <c r="B823" s="28"/>
      <c r="C823" s="28"/>
      <c r="D823" s="28"/>
      <c r="E823" s="28"/>
      <c r="F823" s="28"/>
      <c r="G823" s="28"/>
      <c r="H823" s="28"/>
      <c r="I823" s="28"/>
      <c r="J823" s="28"/>
      <c r="K823" s="28"/>
    </row>
    <row r="824" spans="1:11" x14ac:dyDescent="0.2">
      <c r="A824" s="81"/>
      <c r="B824" s="28"/>
      <c r="C824" s="28"/>
      <c r="D824" s="28"/>
      <c r="E824" s="28"/>
      <c r="F824" s="28"/>
      <c r="G824" s="28"/>
      <c r="H824" s="28"/>
      <c r="I824" s="28"/>
      <c r="J824" s="28"/>
      <c r="K824" s="28"/>
    </row>
    <row r="825" spans="1:11" x14ac:dyDescent="0.2">
      <c r="A825" s="81"/>
      <c r="B825" s="28"/>
      <c r="C825" s="28"/>
      <c r="D825" s="28"/>
      <c r="E825" s="28"/>
      <c r="F825" s="28"/>
      <c r="G825" s="28"/>
      <c r="H825" s="28"/>
      <c r="I825" s="28"/>
      <c r="J825" s="28"/>
      <c r="K825" s="28"/>
    </row>
    <row r="826" spans="1:11" x14ac:dyDescent="0.2">
      <c r="A826" s="81"/>
      <c r="B826" s="28"/>
      <c r="C826" s="28"/>
      <c r="D826" s="28"/>
      <c r="E826" s="28"/>
      <c r="F826" s="28"/>
      <c r="G826" s="28"/>
      <c r="H826" s="28"/>
      <c r="I826" s="28"/>
      <c r="J826" s="28"/>
      <c r="K826" s="28"/>
    </row>
    <row r="827" spans="1:11" x14ac:dyDescent="0.2">
      <c r="A827" s="81"/>
      <c r="B827" s="28"/>
      <c r="C827" s="28"/>
      <c r="D827" s="28"/>
      <c r="E827" s="28"/>
      <c r="F827" s="28"/>
      <c r="G827" s="28"/>
      <c r="H827" s="28"/>
      <c r="I827" s="28"/>
      <c r="J827" s="28"/>
      <c r="K827" s="28"/>
    </row>
    <row r="828" spans="1:11" x14ac:dyDescent="0.2">
      <c r="A828" s="81"/>
      <c r="B828" s="28"/>
      <c r="C828" s="28"/>
      <c r="D828" s="28"/>
      <c r="E828" s="28"/>
      <c r="F828" s="28"/>
      <c r="G828" s="28"/>
      <c r="H828" s="28"/>
      <c r="I828" s="28"/>
      <c r="J828" s="28"/>
      <c r="K828" s="28"/>
    </row>
    <row r="829" spans="1:11" x14ac:dyDescent="0.2">
      <c r="A829" s="81"/>
      <c r="B829" s="28"/>
      <c r="C829" s="28"/>
      <c r="D829" s="28"/>
      <c r="E829" s="28"/>
      <c r="F829" s="28"/>
      <c r="G829" s="28"/>
      <c r="H829" s="28"/>
      <c r="I829" s="28"/>
      <c r="J829" s="28"/>
      <c r="K829" s="28"/>
    </row>
    <row r="830" spans="1:11" x14ac:dyDescent="0.2">
      <c r="A830" s="81"/>
      <c r="B830" s="28"/>
      <c r="C830" s="28"/>
      <c r="D830" s="28"/>
      <c r="E830" s="28"/>
      <c r="F830" s="28"/>
      <c r="G830" s="28"/>
      <c r="H830" s="28"/>
      <c r="I830" s="28"/>
      <c r="J830" s="28"/>
      <c r="K830" s="28"/>
    </row>
    <row r="831" spans="1:11" x14ac:dyDescent="0.2">
      <c r="A831" s="81"/>
      <c r="B831" s="28"/>
      <c r="C831" s="28"/>
      <c r="D831" s="28"/>
      <c r="E831" s="28"/>
      <c r="F831" s="28"/>
      <c r="G831" s="28"/>
      <c r="H831" s="28"/>
      <c r="I831" s="28"/>
      <c r="J831" s="28"/>
      <c r="K831" s="28"/>
    </row>
    <row r="832" spans="1:11" x14ac:dyDescent="0.2">
      <c r="A832" s="81"/>
      <c r="B832" s="28"/>
      <c r="C832" s="28"/>
      <c r="D832" s="28"/>
      <c r="E832" s="28"/>
      <c r="F832" s="28"/>
      <c r="G832" s="28"/>
      <c r="H832" s="28"/>
      <c r="I832" s="28"/>
      <c r="J832" s="28"/>
      <c r="K832" s="28"/>
    </row>
    <row r="833" spans="1:11" x14ac:dyDescent="0.2">
      <c r="A833" s="81"/>
      <c r="B833" s="28"/>
      <c r="C833" s="28"/>
      <c r="D833" s="28"/>
      <c r="E833" s="28"/>
      <c r="F833" s="28"/>
      <c r="G833" s="28"/>
      <c r="H833" s="28"/>
      <c r="I833" s="28"/>
      <c r="J833" s="28"/>
      <c r="K833" s="28"/>
    </row>
    <row r="834" spans="1:11" x14ac:dyDescent="0.2">
      <c r="A834" s="81"/>
      <c r="B834" s="28"/>
      <c r="C834" s="28"/>
      <c r="D834" s="28"/>
      <c r="E834" s="28"/>
      <c r="F834" s="28"/>
      <c r="G834" s="28"/>
      <c r="H834" s="28"/>
      <c r="I834" s="28"/>
      <c r="J834" s="28"/>
      <c r="K834" s="28"/>
    </row>
    <row r="835" spans="1:11" x14ac:dyDescent="0.2">
      <c r="A835" s="81"/>
      <c r="B835" s="28"/>
      <c r="C835" s="28"/>
      <c r="D835" s="28"/>
      <c r="E835" s="28"/>
      <c r="F835" s="28"/>
      <c r="G835" s="28"/>
      <c r="H835" s="28"/>
      <c r="I835" s="28"/>
      <c r="J835" s="28"/>
      <c r="K835" s="28"/>
    </row>
    <row r="836" spans="1:11" x14ac:dyDescent="0.2">
      <c r="A836" s="81"/>
      <c r="B836" s="28"/>
      <c r="C836" s="28"/>
      <c r="D836" s="28"/>
      <c r="E836" s="28"/>
      <c r="F836" s="28"/>
      <c r="G836" s="28"/>
      <c r="H836" s="28"/>
      <c r="I836" s="28"/>
      <c r="J836" s="28"/>
      <c r="K836" s="28"/>
    </row>
    <row r="837" spans="1:11" x14ac:dyDescent="0.2">
      <c r="A837" s="81"/>
      <c r="B837" s="28"/>
      <c r="C837" s="28"/>
      <c r="D837" s="28"/>
      <c r="E837" s="28"/>
      <c r="F837" s="28"/>
      <c r="G837" s="28"/>
      <c r="H837" s="28"/>
      <c r="I837" s="28"/>
      <c r="J837" s="28"/>
      <c r="K837" s="28"/>
    </row>
    <row r="838" spans="1:11" x14ac:dyDescent="0.2">
      <c r="A838" s="81"/>
      <c r="B838" s="28"/>
      <c r="C838" s="28"/>
      <c r="D838" s="28"/>
      <c r="E838" s="28"/>
      <c r="F838" s="28"/>
      <c r="G838" s="28"/>
      <c r="H838" s="28"/>
      <c r="I838" s="28"/>
      <c r="J838" s="28"/>
      <c r="K838" s="28"/>
    </row>
    <row r="839" spans="1:11" x14ac:dyDescent="0.2">
      <c r="A839" s="81"/>
      <c r="B839" s="28"/>
      <c r="C839" s="28"/>
      <c r="D839" s="28"/>
      <c r="E839" s="28"/>
      <c r="F839" s="28"/>
      <c r="G839" s="28"/>
      <c r="H839" s="28"/>
      <c r="I839" s="28"/>
      <c r="J839" s="28"/>
      <c r="K839" s="28"/>
    </row>
    <row r="840" spans="1:11" x14ac:dyDescent="0.2">
      <c r="A840" s="81"/>
      <c r="B840" s="28"/>
      <c r="C840" s="28"/>
      <c r="D840" s="28"/>
      <c r="E840" s="28"/>
      <c r="F840" s="28"/>
      <c r="G840" s="28"/>
      <c r="H840" s="28"/>
      <c r="I840" s="28"/>
      <c r="J840" s="28"/>
      <c r="K840" s="28"/>
    </row>
    <row r="841" spans="1:11" x14ac:dyDescent="0.2">
      <c r="A841" s="81"/>
      <c r="B841" s="28"/>
      <c r="C841" s="28"/>
      <c r="D841" s="28"/>
      <c r="E841" s="28"/>
      <c r="F841" s="28"/>
      <c r="G841" s="28"/>
      <c r="H841" s="28"/>
      <c r="I841" s="28"/>
      <c r="J841" s="28"/>
      <c r="K841" s="28"/>
    </row>
    <row r="842" spans="1:11" x14ac:dyDescent="0.2">
      <c r="A842" s="81"/>
      <c r="B842" s="28"/>
      <c r="C842" s="28"/>
      <c r="D842" s="28"/>
      <c r="E842" s="28"/>
      <c r="F842" s="28"/>
      <c r="G842" s="28"/>
      <c r="H842" s="28"/>
      <c r="I842" s="28"/>
      <c r="J842" s="28"/>
      <c r="K842" s="28"/>
    </row>
    <row r="843" spans="1:11" x14ac:dyDescent="0.2">
      <c r="A843" s="81"/>
      <c r="B843" s="28"/>
      <c r="C843" s="28"/>
      <c r="D843" s="28"/>
      <c r="E843" s="28"/>
      <c r="F843" s="28"/>
      <c r="G843" s="28"/>
      <c r="H843" s="28"/>
      <c r="I843" s="28"/>
      <c r="J843" s="28"/>
      <c r="K843" s="28"/>
    </row>
    <row r="844" spans="1:11" x14ac:dyDescent="0.2">
      <c r="A844" s="81"/>
      <c r="B844" s="28"/>
      <c r="C844" s="28"/>
      <c r="D844" s="28"/>
      <c r="E844" s="28"/>
      <c r="F844" s="28"/>
      <c r="G844" s="28"/>
      <c r="H844" s="28"/>
      <c r="I844" s="28"/>
      <c r="J844" s="28"/>
      <c r="K844" s="28"/>
    </row>
    <row r="845" spans="1:11" x14ac:dyDescent="0.2">
      <c r="A845" s="81"/>
      <c r="B845" s="28"/>
      <c r="C845" s="28"/>
      <c r="D845" s="28"/>
      <c r="E845" s="28"/>
      <c r="F845" s="28"/>
      <c r="G845" s="28"/>
      <c r="H845" s="28"/>
      <c r="I845" s="28"/>
      <c r="J845" s="28"/>
      <c r="K845" s="28"/>
    </row>
    <row r="846" spans="1:11" x14ac:dyDescent="0.2">
      <c r="A846" s="81"/>
      <c r="B846" s="28"/>
      <c r="C846" s="28"/>
      <c r="D846" s="28"/>
      <c r="E846" s="28"/>
      <c r="F846" s="28"/>
      <c r="G846" s="28"/>
      <c r="H846" s="28"/>
      <c r="I846" s="28"/>
      <c r="J846" s="28"/>
      <c r="K846" s="28"/>
    </row>
    <row r="847" spans="1:11" x14ac:dyDescent="0.2">
      <c r="A847" s="81"/>
      <c r="B847" s="28"/>
      <c r="C847" s="28"/>
      <c r="D847" s="28"/>
      <c r="E847" s="28"/>
      <c r="F847" s="28"/>
      <c r="G847" s="28"/>
      <c r="H847" s="28"/>
      <c r="I847" s="28"/>
      <c r="J847" s="28"/>
      <c r="K847" s="28"/>
    </row>
    <row r="848" spans="1:11" x14ac:dyDescent="0.2">
      <c r="A848" s="81"/>
      <c r="B848" s="28"/>
      <c r="C848" s="28"/>
      <c r="D848" s="28"/>
      <c r="E848" s="28"/>
      <c r="F848" s="28"/>
      <c r="G848" s="28"/>
      <c r="H848" s="28"/>
      <c r="I848" s="28"/>
      <c r="J848" s="28"/>
      <c r="K848" s="28"/>
    </row>
    <row r="849" spans="1:11" x14ac:dyDescent="0.2">
      <c r="A849" s="81"/>
      <c r="B849" s="28"/>
      <c r="C849" s="28"/>
      <c r="D849" s="28"/>
      <c r="E849" s="28"/>
      <c r="F849" s="28"/>
      <c r="G849" s="28"/>
      <c r="H849" s="28"/>
      <c r="I849" s="28"/>
      <c r="J849" s="28"/>
      <c r="K849" s="28"/>
    </row>
    <row r="850" spans="1:11" x14ac:dyDescent="0.2">
      <c r="A850" s="81"/>
      <c r="B850" s="28"/>
      <c r="C850" s="28"/>
      <c r="D850" s="28"/>
      <c r="E850" s="28"/>
      <c r="F850" s="28"/>
      <c r="G850" s="28"/>
      <c r="H850" s="28"/>
      <c r="I850" s="28"/>
      <c r="J850" s="28"/>
      <c r="K850" s="28"/>
    </row>
    <row r="851" spans="1:11" x14ac:dyDescent="0.2">
      <c r="A851" s="81"/>
      <c r="B851" s="28"/>
      <c r="C851" s="28"/>
      <c r="D851" s="28"/>
      <c r="E851" s="28"/>
      <c r="F851" s="28"/>
      <c r="G851" s="28"/>
      <c r="H851" s="28"/>
      <c r="I851" s="28"/>
      <c r="J851" s="28"/>
      <c r="K851" s="28"/>
    </row>
    <row r="852" spans="1:11" x14ac:dyDescent="0.2">
      <c r="A852" s="81"/>
      <c r="B852" s="28"/>
      <c r="C852" s="28"/>
      <c r="D852" s="28"/>
      <c r="E852" s="28"/>
      <c r="F852" s="28"/>
      <c r="G852" s="28"/>
      <c r="H852" s="28"/>
      <c r="I852" s="28"/>
      <c r="J852" s="28"/>
      <c r="K852" s="28"/>
    </row>
    <row r="853" spans="1:11" x14ac:dyDescent="0.2">
      <c r="A853" s="81"/>
      <c r="B853" s="28"/>
      <c r="C853" s="28"/>
      <c r="D853" s="28"/>
      <c r="E853" s="28"/>
      <c r="F853" s="28"/>
      <c r="G853" s="28"/>
      <c r="H853" s="28"/>
      <c r="I853" s="28"/>
      <c r="J853" s="28"/>
      <c r="K853" s="28"/>
    </row>
    <row r="854" spans="1:11" x14ac:dyDescent="0.2">
      <c r="A854" s="81"/>
      <c r="B854" s="28"/>
      <c r="C854" s="28"/>
      <c r="D854" s="28"/>
      <c r="E854" s="28"/>
      <c r="F854" s="28"/>
      <c r="G854" s="28"/>
      <c r="H854" s="28"/>
      <c r="I854" s="28"/>
      <c r="J854" s="28"/>
      <c r="K854" s="28"/>
    </row>
    <row r="855" spans="1:11" x14ac:dyDescent="0.2">
      <c r="A855" s="81"/>
      <c r="B855" s="28"/>
      <c r="C855" s="28"/>
      <c r="D855" s="28"/>
      <c r="E855" s="28"/>
      <c r="F855" s="28"/>
      <c r="G855" s="28"/>
      <c r="H855" s="28"/>
      <c r="I855" s="28"/>
      <c r="J855" s="28"/>
      <c r="K855" s="28"/>
    </row>
    <row r="856" spans="1:11" x14ac:dyDescent="0.2">
      <c r="A856" s="81"/>
      <c r="B856" s="28"/>
      <c r="C856" s="28"/>
      <c r="D856" s="28"/>
      <c r="E856" s="28"/>
      <c r="F856" s="28"/>
      <c r="G856" s="28"/>
      <c r="H856" s="28"/>
      <c r="I856" s="28"/>
      <c r="J856" s="28"/>
      <c r="K856" s="28"/>
    </row>
    <row r="857" spans="1:11" x14ac:dyDescent="0.2">
      <c r="A857" s="81"/>
      <c r="B857" s="28"/>
      <c r="C857" s="28"/>
      <c r="D857" s="28"/>
      <c r="E857" s="28"/>
      <c r="F857" s="28"/>
      <c r="G857" s="28"/>
      <c r="H857" s="28"/>
      <c r="I857" s="28"/>
      <c r="J857" s="28"/>
      <c r="K857" s="28"/>
    </row>
    <row r="858" spans="1:11" x14ac:dyDescent="0.2">
      <c r="A858" s="81"/>
      <c r="B858" s="28"/>
      <c r="C858" s="28"/>
      <c r="D858" s="28"/>
      <c r="E858" s="28"/>
      <c r="F858" s="28"/>
      <c r="G858" s="28"/>
      <c r="H858" s="28"/>
      <c r="I858" s="28"/>
      <c r="J858" s="28"/>
      <c r="K858" s="28"/>
    </row>
    <row r="859" spans="1:11" x14ac:dyDescent="0.2">
      <c r="A859" s="81"/>
      <c r="B859" s="28"/>
      <c r="C859" s="28"/>
      <c r="D859" s="28"/>
      <c r="E859" s="28"/>
      <c r="F859" s="28"/>
      <c r="G859" s="28"/>
      <c r="H859" s="28"/>
      <c r="I859" s="28"/>
      <c r="J859" s="28"/>
      <c r="K859" s="28"/>
    </row>
    <row r="860" spans="1:11" x14ac:dyDescent="0.2">
      <c r="A860" s="81"/>
      <c r="B860" s="28"/>
      <c r="C860" s="28"/>
      <c r="D860" s="28"/>
      <c r="E860" s="28"/>
      <c r="F860" s="28"/>
      <c r="G860" s="28"/>
      <c r="H860" s="28"/>
      <c r="I860" s="28"/>
      <c r="J860" s="28"/>
      <c r="K860" s="28"/>
    </row>
    <row r="861" spans="1:11" x14ac:dyDescent="0.2">
      <c r="A861" s="81"/>
      <c r="B861" s="28"/>
      <c r="C861" s="28"/>
      <c r="D861" s="28"/>
      <c r="E861" s="28"/>
      <c r="F861" s="28"/>
      <c r="G861" s="28"/>
      <c r="H861" s="28"/>
      <c r="I861" s="28"/>
      <c r="J861" s="28"/>
      <c r="K861" s="28"/>
    </row>
    <row r="862" spans="1:11" x14ac:dyDescent="0.2">
      <c r="A862" s="81"/>
      <c r="B862" s="28"/>
      <c r="C862" s="28"/>
      <c r="D862" s="28"/>
      <c r="E862" s="28"/>
      <c r="F862" s="28"/>
      <c r="G862" s="28"/>
      <c r="H862" s="28"/>
      <c r="I862" s="28"/>
      <c r="J862" s="28"/>
      <c r="K862" s="28"/>
    </row>
    <row r="863" spans="1:11" x14ac:dyDescent="0.2">
      <c r="A863" s="81"/>
      <c r="B863" s="28"/>
      <c r="C863" s="28"/>
      <c r="D863" s="28"/>
      <c r="E863" s="28"/>
      <c r="F863" s="28"/>
      <c r="G863" s="28"/>
      <c r="H863" s="28"/>
      <c r="I863" s="28"/>
      <c r="J863" s="28"/>
      <c r="K863" s="28"/>
    </row>
    <row r="864" spans="1:11" x14ac:dyDescent="0.2">
      <c r="A864" s="81"/>
      <c r="B864" s="28"/>
      <c r="C864" s="28"/>
      <c r="D864" s="28"/>
      <c r="E864" s="28"/>
      <c r="F864" s="28"/>
      <c r="G864" s="28"/>
      <c r="H864" s="28"/>
      <c r="I864" s="28"/>
      <c r="J864" s="28"/>
      <c r="K864" s="28"/>
    </row>
    <row r="865" spans="1:11" x14ac:dyDescent="0.2">
      <c r="A865" s="81"/>
      <c r="B865" s="28"/>
      <c r="C865" s="28"/>
      <c r="D865" s="28"/>
      <c r="E865" s="28"/>
      <c r="F865" s="28"/>
      <c r="G865" s="28"/>
      <c r="H865" s="28"/>
      <c r="I865" s="28"/>
      <c r="J865" s="28"/>
      <c r="K865" s="28"/>
    </row>
    <row r="866" spans="1:11" x14ac:dyDescent="0.2">
      <c r="A866" s="81"/>
      <c r="B866" s="28"/>
      <c r="C866" s="28"/>
      <c r="D866" s="28"/>
      <c r="E866" s="28"/>
      <c r="F866" s="28"/>
      <c r="G866" s="28"/>
      <c r="H866" s="28"/>
      <c r="I866" s="28"/>
      <c r="J866" s="28"/>
      <c r="K866" s="28"/>
    </row>
    <row r="867" spans="1:11" x14ac:dyDescent="0.2">
      <c r="A867" s="81"/>
      <c r="B867" s="28"/>
      <c r="C867" s="28"/>
      <c r="D867" s="28"/>
      <c r="E867" s="28"/>
      <c r="F867" s="28"/>
      <c r="G867" s="28"/>
      <c r="H867" s="28"/>
      <c r="I867" s="28"/>
      <c r="J867" s="28"/>
      <c r="K867" s="28"/>
    </row>
    <row r="868" spans="1:11" x14ac:dyDescent="0.2">
      <c r="A868" s="81"/>
      <c r="B868" s="28"/>
      <c r="C868" s="28"/>
      <c r="D868" s="28"/>
      <c r="E868" s="28"/>
      <c r="F868" s="28"/>
      <c r="G868" s="28"/>
      <c r="H868" s="28"/>
      <c r="I868" s="28"/>
      <c r="J868" s="28"/>
      <c r="K868" s="28"/>
    </row>
    <row r="869" spans="1:11" x14ac:dyDescent="0.2">
      <c r="A869" s="81"/>
      <c r="B869" s="28"/>
      <c r="C869" s="28"/>
      <c r="D869" s="28"/>
      <c r="E869" s="28"/>
      <c r="F869" s="28"/>
      <c r="G869" s="28"/>
      <c r="H869" s="28"/>
      <c r="I869" s="28"/>
      <c r="J869" s="28"/>
      <c r="K869" s="28"/>
    </row>
    <row r="870" spans="1:11" x14ac:dyDescent="0.2">
      <c r="A870" s="81"/>
      <c r="B870" s="28"/>
      <c r="C870" s="28"/>
      <c r="D870" s="28"/>
      <c r="E870" s="28"/>
      <c r="F870" s="28"/>
      <c r="G870" s="28"/>
      <c r="H870" s="28"/>
      <c r="I870" s="28"/>
      <c r="J870" s="28"/>
      <c r="K870" s="28"/>
    </row>
    <row r="871" spans="1:11" x14ac:dyDescent="0.2">
      <c r="A871" s="81"/>
      <c r="B871" s="28"/>
      <c r="C871" s="28"/>
      <c r="D871" s="28"/>
      <c r="E871" s="28"/>
      <c r="F871" s="28"/>
      <c r="G871" s="28"/>
      <c r="H871" s="28"/>
      <c r="I871" s="28"/>
      <c r="J871" s="28"/>
      <c r="K871" s="28"/>
    </row>
    <row r="872" spans="1:11" x14ac:dyDescent="0.2">
      <c r="A872" s="81"/>
      <c r="B872" s="28"/>
      <c r="C872" s="28"/>
      <c r="D872" s="28"/>
      <c r="E872" s="28"/>
      <c r="F872" s="28"/>
      <c r="G872" s="28"/>
      <c r="H872" s="28"/>
      <c r="I872" s="28"/>
      <c r="J872" s="28"/>
      <c r="K872" s="28"/>
    </row>
    <row r="873" spans="1:11" x14ac:dyDescent="0.2">
      <c r="A873" s="81"/>
      <c r="B873" s="28"/>
      <c r="C873" s="28"/>
      <c r="D873" s="28"/>
      <c r="E873" s="28"/>
      <c r="F873" s="28"/>
      <c r="G873" s="28"/>
      <c r="H873" s="28"/>
      <c r="I873" s="28"/>
      <c r="J873" s="28"/>
      <c r="K873" s="28"/>
    </row>
    <row r="874" spans="1:11" x14ac:dyDescent="0.2">
      <c r="A874" s="81"/>
      <c r="B874" s="28"/>
      <c r="C874" s="28"/>
      <c r="D874" s="28"/>
      <c r="E874" s="28"/>
      <c r="F874" s="28"/>
      <c r="G874" s="28"/>
      <c r="H874" s="28"/>
      <c r="I874" s="28"/>
      <c r="J874" s="28"/>
      <c r="K874" s="28"/>
    </row>
    <row r="875" spans="1:11" x14ac:dyDescent="0.2">
      <c r="A875" s="81"/>
      <c r="B875" s="28"/>
      <c r="C875" s="28"/>
      <c r="D875" s="28"/>
      <c r="E875" s="28"/>
      <c r="F875" s="28"/>
      <c r="G875" s="28"/>
      <c r="H875" s="28"/>
      <c r="I875" s="28"/>
      <c r="J875" s="28"/>
      <c r="K875" s="28"/>
    </row>
    <row r="876" spans="1:11" x14ac:dyDescent="0.2">
      <c r="A876" s="81"/>
      <c r="B876" s="28"/>
      <c r="C876" s="28"/>
      <c r="D876" s="28"/>
      <c r="E876" s="28"/>
      <c r="F876" s="28"/>
      <c r="G876" s="28"/>
      <c r="H876" s="28"/>
      <c r="I876" s="28"/>
      <c r="J876" s="28"/>
      <c r="K876" s="28"/>
    </row>
    <row r="877" spans="1:11" x14ac:dyDescent="0.2">
      <c r="A877" s="81"/>
      <c r="B877" s="28"/>
      <c r="C877" s="28"/>
      <c r="D877" s="28"/>
      <c r="E877" s="28"/>
      <c r="F877" s="28"/>
      <c r="G877" s="28"/>
      <c r="H877" s="28"/>
      <c r="I877" s="28"/>
      <c r="J877" s="28"/>
      <c r="K877" s="28"/>
    </row>
    <row r="878" spans="1:11" x14ac:dyDescent="0.2">
      <c r="A878" s="81"/>
      <c r="B878" s="28"/>
      <c r="C878" s="28"/>
      <c r="D878" s="28"/>
      <c r="E878" s="28"/>
      <c r="F878" s="28"/>
      <c r="G878" s="28"/>
      <c r="H878" s="28"/>
      <c r="I878" s="28"/>
      <c r="J878" s="28"/>
      <c r="K878" s="28"/>
    </row>
    <row r="879" spans="1:11" x14ac:dyDescent="0.2">
      <c r="A879" s="81"/>
      <c r="B879" s="28"/>
      <c r="C879" s="28"/>
      <c r="D879" s="28"/>
      <c r="E879" s="28"/>
      <c r="F879" s="28"/>
      <c r="G879" s="28"/>
      <c r="H879" s="28"/>
      <c r="I879" s="28"/>
      <c r="J879" s="28"/>
      <c r="K879" s="28"/>
    </row>
    <row r="880" spans="1:11" x14ac:dyDescent="0.2">
      <c r="A880" s="81"/>
      <c r="B880" s="28"/>
      <c r="C880" s="28"/>
      <c r="D880" s="28"/>
      <c r="E880" s="28"/>
      <c r="F880" s="28"/>
      <c r="G880" s="28"/>
      <c r="H880" s="28"/>
      <c r="I880" s="28"/>
      <c r="J880" s="28"/>
      <c r="K880" s="28"/>
    </row>
    <row r="881" spans="1:11" x14ac:dyDescent="0.2">
      <c r="A881" s="81"/>
      <c r="B881" s="28"/>
      <c r="C881" s="28"/>
      <c r="D881" s="28"/>
      <c r="E881" s="28"/>
      <c r="F881" s="28"/>
      <c r="G881" s="28"/>
      <c r="H881" s="28"/>
      <c r="I881" s="28"/>
      <c r="J881" s="28"/>
      <c r="K881" s="28"/>
    </row>
    <row r="882" spans="1:11" x14ac:dyDescent="0.2">
      <c r="A882" s="81"/>
      <c r="B882" s="28"/>
      <c r="C882" s="28"/>
      <c r="D882" s="28"/>
      <c r="E882" s="28"/>
      <c r="F882" s="28"/>
      <c r="G882" s="28"/>
      <c r="H882" s="28"/>
      <c r="I882" s="28"/>
      <c r="J882" s="28"/>
      <c r="K882" s="28"/>
    </row>
    <row r="883" spans="1:11" x14ac:dyDescent="0.2">
      <c r="A883" s="81"/>
      <c r="B883" s="28"/>
      <c r="C883" s="28"/>
      <c r="D883" s="28"/>
      <c r="E883" s="28"/>
      <c r="F883" s="28"/>
      <c r="G883" s="28"/>
      <c r="H883" s="28"/>
      <c r="I883" s="28"/>
      <c r="J883" s="28"/>
      <c r="K883" s="28"/>
    </row>
    <row r="884" spans="1:11" x14ac:dyDescent="0.2">
      <c r="A884" s="81"/>
      <c r="B884" s="28"/>
      <c r="C884" s="28"/>
      <c r="D884" s="28"/>
      <c r="E884" s="28"/>
      <c r="F884" s="28"/>
      <c r="G884" s="28"/>
      <c r="H884" s="28"/>
      <c r="I884" s="28"/>
      <c r="J884" s="28"/>
      <c r="K884" s="28"/>
    </row>
    <row r="885" spans="1:11" x14ac:dyDescent="0.2">
      <c r="A885" s="81"/>
      <c r="B885" s="28"/>
      <c r="C885" s="28"/>
      <c r="D885" s="28"/>
      <c r="E885" s="28"/>
      <c r="F885" s="28"/>
      <c r="G885" s="28"/>
      <c r="H885" s="28"/>
      <c r="I885" s="28"/>
      <c r="J885" s="28"/>
      <c r="K885" s="28"/>
    </row>
    <row r="886" spans="1:11" x14ac:dyDescent="0.2">
      <c r="A886" s="81"/>
      <c r="B886" s="28"/>
      <c r="C886" s="28"/>
      <c r="D886" s="28"/>
      <c r="E886" s="28"/>
      <c r="F886" s="28"/>
      <c r="G886" s="28"/>
      <c r="H886" s="28"/>
      <c r="I886" s="28"/>
      <c r="J886" s="28"/>
      <c r="K886" s="28"/>
    </row>
    <row r="887" spans="1:11" x14ac:dyDescent="0.2">
      <c r="A887" s="81"/>
      <c r="B887" s="28"/>
      <c r="C887" s="28"/>
      <c r="D887" s="28"/>
      <c r="E887" s="28"/>
      <c r="F887" s="28"/>
      <c r="G887" s="28"/>
      <c r="H887" s="28"/>
      <c r="I887" s="28"/>
      <c r="J887" s="28"/>
      <c r="K887" s="28"/>
    </row>
    <row r="888" spans="1:11" x14ac:dyDescent="0.2">
      <c r="A888" s="81"/>
      <c r="B888" s="28"/>
      <c r="C888" s="28"/>
      <c r="D888" s="28"/>
      <c r="E888" s="28"/>
      <c r="F888" s="28"/>
      <c r="G888" s="28"/>
      <c r="H888" s="28"/>
      <c r="I888" s="28"/>
      <c r="J888" s="28"/>
      <c r="K888" s="28"/>
    </row>
    <row r="889" spans="1:11" x14ac:dyDescent="0.2">
      <c r="A889" s="81"/>
      <c r="B889" s="28"/>
      <c r="C889" s="28"/>
      <c r="D889" s="28"/>
      <c r="E889" s="28"/>
      <c r="F889" s="28"/>
      <c r="G889" s="28"/>
      <c r="H889" s="28"/>
      <c r="I889" s="28"/>
      <c r="J889" s="28"/>
      <c r="K889" s="28"/>
    </row>
    <row r="890" spans="1:11" x14ac:dyDescent="0.2">
      <c r="A890" s="81"/>
      <c r="B890" s="28"/>
      <c r="C890" s="28"/>
      <c r="D890" s="28"/>
      <c r="E890" s="28"/>
      <c r="F890" s="28"/>
      <c r="G890" s="28"/>
      <c r="H890" s="28"/>
      <c r="I890" s="28"/>
      <c r="J890" s="28"/>
      <c r="K890" s="28"/>
    </row>
    <row r="891" spans="1:11" x14ac:dyDescent="0.2">
      <c r="A891" s="81"/>
      <c r="B891" s="28"/>
      <c r="C891" s="28"/>
      <c r="D891" s="28"/>
      <c r="E891" s="28"/>
      <c r="F891" s="28"/>
      <c r="G891" s="28"/>
      <c r="H891" s="28"/>
      <c r="I891" s="28"/>
      <c r="J891" s="28"/>
      <c r="K891" s="28"/>
    </row>
    <row r="892" spans="1:11" x14ac:dyDescent="0.2">
      <c r="A892" s="81"/>
      <c r="B892" s="28"/>
      <c r="C892" s="28"/>
      <c r="D892" s="28"/>
      <c r="E892" s="28"/>
      <c r="F892" s="28"/>
      <c r="G892" s="28"/>
      <c r="H892" s="28"/>
      <c r="I892" s="28"/>
      <c r="J892" s="28"/>
      <c r="K892" s="28"/>
    </row>
    <row r="893" spans="1:11" x14ac:dyDescent="0.2">
      <c r="A893" s="81"/>
      <c r="B893" s="28"/>
      <c r="C893" s="28"/>
      <c r="D893" s="28"/>
      <c r="E893" s="28"/>
      <c r="F893" s="28"/>
      <c r="G893" s="28"/>
      <c r="H893" s="28"/>
      <c r="I893" s="28"/>
      <c r="J893" s="28"/>
      <c r="K893" s="28"/>
    </row>
    <row r="894" spans="1:11" x14ac:dyDescent="0.2">
      <c r="A894" s="81"/>
      <c r="B894" s="28"/>
      <c r="C894" s="28"/>
      <c r="D894" s="28"/>
      <c r="E894" s="28"/>
      <c r="F894" s="28"/>
      <c r="G894" s="28"/>
      <c r="H894" s="28"/>
      <c r="I894" s="28"/>
      <c r="J894" s="28"/>
      <c r="K894" s="28"/>
    </row>
    <row r="895" spans="1:11" x14ac:dyDescent="0.2">
      <c r="A895" s="81"/>
      <c r="B895" s="28"/>
      <c r="C895" s="28"/>
      <c r="D895" s="28"/>
      <c r="E895" s="28"/>
      <c r="F895" s="28"/>
      <c r="G895" s="28"/>
      <c r="H895" s="28"/>
      <c r="I895" s="28"/>
      <c r="J895" s="28"/>
      <c r="K895" s="28"/>
    </row>
    <row r="896" spans="1:11" x14ac:dyDescent="0.2">
      <c r="A896" s="81"/>
      <c r="B896" s="28"/>
      <c r="C896" s="28"/>
      <c r="D896" s="28"/>
      <c r="E896" s="28"/>
      <c r="F896" s="28"/>
      <c r="G896" s="28"/>
      <c r="H896" s="28"/>
      <c r="I896" s="28"/>
      <c r="J896" s="28"/>
      <c r="K896" s="28"/>
    </row>
    <row r="897" spans="1:11" x14ac:dyDescent="0.2">
      <c r="A897" s="81"/>
      <c r="B897" s="28"/>
      <c r="C897" s="28"/>
      <c r="D897" s="28"/>
      <c r="E897" s="28"/>
      <c r="F897" s="28"/>
      <c r="G897" s="28"/>
      <c r="H897" s="28"/>
      <c r="I897" s="28"/>
      <c r="J897" s="28"/>
      <c r="K897" s="28"/>
    </row>
    <row r="898" spans="1:11" x14ac:dyDescent="0.2">
      <c r="A898" s="81"/>
      <c r="B898" s="28"/>
      <c r="C898" s="28"/>
      <c r="D898" s="28"/>
      <c r="E898" s="28"/>
      <c r="F898" s="28"/>
      <c r="G898" s="28"/>
      <c r="H898" s="28"/>
      <c r="I898" s="28"/>
      <c r="J898" s="28"/>
      <c r="K898" s="28"/>
    </row>
    <row r="899" spans="1:11" x14ac:dyDescent="0.2">
      <c r="A899" s="81"/>
      <c r="B899" s="28"/>
      <c r="C899" s="28"/>
      <c r="D899" s="28"/>
      <c r="E899" s="28"/>
      <c r="F899" s="28"/>
      <c r="G899" s="28"/>
      <c r="H899" s="28"/>
      <c r="I899" s="28"/>
      <c r="J899" s="28"/>
      <c r="K899" s="28"/>
    </row>
    <row r="900" spans="1:11" x14ac:dyDescent="0.2">
      <c r="A900" s="81"/>
      <c r="B900" s="28"/>
      <c r="C900" s="28"/>
      <c r="D900" s="28"/>
      <c r="E900" s="28"/>
      <c r="F900" s="28"/>
      <c r="G900" s="28"/>
      <c r="H900" s="28"/>
      <c r="I900" s="28"/>
      <c r="J900" s="28"/>
      <c r="K900" s="28"/>
    </row>
    <row r="901" spans="1:11" x14ac:dyDescent="0.2">
      <c r="A901" s="81"/>
      <c r="B901" s="28"/>
      <c r="C901" s="28"/>
      <c r="D901" s="28"/>
      <c r="E901" s="28"/>
      <c r="F901" s="28"/>
      <c r="G901" s="28"/>
      <c r="H901" s="28"/>
      <c r="I901" s="28"/>
      <c r="J901" s="28"/>
      <c r="K901" s="28"/>
    </row>
    <row r="902" spans="1:11" x14ac:dyDescent="0.2">
      <c r="A902" s="81"/>
      <c r="B902" s="28"/>
      <c r="C902" s="28"/>
      <c r="D902" s="28"/>
      <c r="E902" s="28"/>
      <c r="F902" s="28"/>
      <c r="G902" s="28"/>
      <c r="H902" s="28"/>
      <c r="I902" s="28"/>
      <c r="J902" s="28"/>
      <c r="K902" s="28"/>
    </row>
    <row r="903" spans="1:11" x14ac:dyDescent="0.2">
      <c r="A903" s="81"/>
      <c r="B903" s="28"/>
      <c r="C903" s="28"/>
      <c r="D903" s="28"/>
      <c r="E903" s="28"/>
      <c r="F903" s="28"/>
      <c r="G903" s="28"/>
      <c r="H903" s="28"/>
      <c r="I903" s="28"/>
      <c r="J903" s="28"/>
      <c r="K903" s="28"/>
    </row>
    <row r="904" spans="1:11" x14ac:dyDescent="0.2">
      <c r="A904" s="81"/>
      <c r="B904" s="28"/>
      <c r="C904" s="28"/>
      <c r="D904" s="28"/>
      <c r="E904" s="28"/>
      <c r="F904" s="28"/>
      <c r="G904" s="28"/>
      <c r="H904" s="28"/>
      <c r="I904" s="28"/>
      <c r="J904" s="28"/>
      <c r="K904" s="28"/>
    </row>
    <row r="905" spans="1:11" x14ac:dyDescent="0.2">
      <c r="A905" s="81"/>
      <c r="B905" s="28"/>
      <c r="C905" s="28"/>
      <c r="D905" s="28"/>
      <c r="E905" s="28"/>
      <c r="F905" s="28"/>
      <c r="G905" s="28"/>
      <c r="H905" s="28"/>
      <c r="I905" s="28"/>
      <c r="J905" s="28"/>
      <c r="K905" s="28"/>
    </row>
    <row r="906" spans="1:11" x14ac:dyDescent="0.2">
      <c r="A906" s="81"/>
      <c r="B906" s="28"/>
      <c r="C906" s="28"/>
      <c r="D906" s="28"/>
      <c r="E906" s="28"/>
      <c r="F906" s="28"/>
      <c r="G906" s="28"/>
      <c r="H906" s="28"/>
      <c r="I906" s="28"/>
      <c r="J906" s="28"/>
      <c r="K906" s="28"/>
    </row>
    <row r="907" spans="1:11" x14ac:dyDescent="0.2">
      <c r="A907" s="81"/>
      <c r="B907" s="28"/>
      <c r="C907" s="28"/>
      <c r="D907" s="28"/>
      <c r="E907" s="28"/>
      <c r="F907" s="28"/>
      <c r="G907" s="28"/>
      <c r="H907" s="28"/>
      <c r="I907" s="28"/>
      <c r="J907" s="28"/>
      <c r="K907" s="28"/>
    </row>
    <row r="908" spans="1:11" x14ac:dyDescent="0.2">
      <c r="A908" s="81"/>
      <c r="B908" s="28"/>
      <c r="C908" s="28"/>
      <c r="D908" s="28"/>
      <c r="E908" s="28"/>
      <c r="F908" s="28"/>
      <c r="G908" s="28"/>
      <c r="H908" s="28"/>
      <c r="I908" s="28"/>
      <c r="J908" s="28"/>
      <c r="K908" s="28"/>
    </row>
    <row r="909" spans="1:11" x14ac:dyDescent="0.2">
      <c r="A909" s="81"/>
      <c r="B909" s="28"/>
      <c r="C909" s="28"/>
      <c r="D909" s="28"/>
      <c r="E909" s="28"/>
      <c r="F909" s="28"/>
      <c r="G909" s="28"/>
      <c r="H909" s="28"/>
      <c r="I909" s="28"/>
      <c r="J909" s="28"/>
      <c r="K909" s="28"/>
    </row>
    <row r="910" spans="1:11" x14ac:dyDescent="0.2">
      <c r="A910" s="81"/>
      <c r="B910" s="28"/>
      <c r="C910" s="28"/>
      <c r="D910" s="28"/>
      <c r="E910" s="28"/>
      <c r="F910" s="28"/>
      <c r="G910" s="28"/>
      <c r="H910" s="28"/>
      <c r="I910" s="28"/>
      <c r="J910" s="28"/>
      <c r="K910" s="28"/>
    </row>
    <row r="911" spans="1:11" x14ac:dyDescent="0.2">
      <c r="A911" s="81"/>
      <c r="B911" s="28"/>
      <c r="C911" s="28"/>
      <c r="D911" s="28"/>
      <c r="E911" s="28"/>
      <c r="F911" s="28"/>
      <c r="G911" s="28"/>
      <c r="H911" s="28"/>
      <c r="I911" s="28"/>
      <c r="J911" s="28"/>
      <c r="K911" s="28"/>
    </row>
    <row r="912" spans="1:11" x14ac:dyDescent="0.2">
      <c r="A912" s="81"/>
      <c r="B912" s="28"/>
      <c r="C912" s="28"/>
      <c r="D912" s="28"/>
      <c r="E912" s="28"/>
      <c r="F912" s="28"/>
      <c r="G912" s="28"/>
      <c r="H912" s="28"/>
      <c r="I912" s="28"/>
      <c r="J912" s="28"/>
      <c r="K912" s="28"/>
    </row>
    <row r="913" spans="1:11" x14ac:dyDescent="0.2">
      <c r="A913" s="81"/>
      <c r="B913" s="28"/>
      <c r="C913" s="28"/>
      <c r="D913" s="28"/>
      <c r="E913" s="28"/>
      <c r="F913" s="28"/>
      <c r="G913" s="28"/>
      <c r="H913" s="28"/>
      <c r="I913" s="28"/>
      <c r="J913" s="28"/>
      <c r="K913" s="28"/>
    </row>
    <row r="914" spans="1:11" x14ac:dyDescent="0.2">
      <c r="A914" s="81"/>
      <c r="B914" s="28"/>
      <c r="C914" s="28"/>
      <c r="D914" s="28"/>
      <c r="E914" s="28"/>
      <c r="F914" s="28"/>
      <c r="G914" s="28"/>
      <c r="H914" s="28"/>
      <c r="I914" s="28"/>
      <c r="J914" s="28"/>
      <c r="K914" s="28"/>
    </row>
    <row r="915" spans="1:11" x14ac:dyDescent="0.2">
      <c r="A915" s="81"/>
      <c r="B915" s="28"/>
      <c r="C915" s="28"/>
      <c r="D915" s="28"/>
      <c r="E915" s="28"/>
      <c r="F915" s="28"/>
      <c r="G915" s="28"/>
      <c r="H915" s="28"/>
      <c r="I915" s="28"/>
      <c r="J915" s="28"/>
      <c r="K915" s="28"/>
    </row>
    <row r="916" spans="1:11" x14ac:dyDescent="0.2">
      <c r="A916" s="81"/>
      <c r="B916" s="28"/>
      <c r="C916" s="28"/>
      <c r="D916" s="28"/>
      <c r="E916" s="28"/>
      <c r="F916" s="28"/>
      <c r="G916" s="28"/>
      <c r="H916" s="28"/>
      <c r="I916" s="28"/>
      <c r="J916" s="28"/>
      <c r="K916" s="28"/>
    </row>
    <row r="917" spans="1:11" x14ac:dyDescent="0.2">
      <c r="A917" s="81"/>
      <c r="B917" s="28"/>
      <c r="C917" s="28"/>
      <c r="D917" s="28"/>
      <c r="E917" s="28"/>
      <c r="F917" s="28"/>
      <c r="G917" s="28"/>
      <c r="H917" s="28"/>
      <c r="I917" s="28"/>
      <c r="J917" s="28"/>
      <c r="K917" s="28"/>
    </row>
    <row r="918" spans="1:11" x14ac:dyDescent="0.2">
      <c r="A918" s="81"/>
      <c r="B918" s="28"/>
      <c r="C918" s="28"/>
      <c r="D918" s="28"/>
      <c r="E918" s="28"/>
      <c r="F918" s="28"/>
      <c r="G918" s="28"/>
      <c r="H918" s="28"/>
      <c r="I918" s="28"/>
      <c r="J918" s="28"/>
      <c r="K918" s="28"/>
    </row>
    <row r="919" spans="1:11" x14ac:dyDescent="0.2">
      <c r="A919" s="81"/>
      <c r="B919" s="28"/>
      <c r="C919" s="28"/>
      <c r="D919" s="28"/>
      <c r="E919" s="28"/>
      <c r="F919" s="28"/>
      <c r="G919" s="28"/>
      <c r="H919" s="28"/>
      <c r="I919" s="28"/>
      <c r="J919" s="28"/>
      <c r="K919" s="28"/>
    </row>
    <row r="920" spans="1:11" x14ac:dyDescent="0.2">
      <c r="A920" s="81"/>
      <c r="B920" s="28"/>
      <c r="C920" s="28"/>
      <c r="D920" s="28"/>
      <c r="E920" s="28"/>
      <c r="F920" s="28"/>
      <c r="G920" s="28"/>
      <c r="H920" s="28"/>
      <c r="I920" s="28"/>
      <c r="J920" s="28"/>
      <c r="K920" s="28"/>
    </row>
    <row r="921" spans="1:11" x14ac:dyDescent="0.2">
      <c r="A921" s="81"/>
      <c r="B921" s="28"/>
      <c r="C921" s="28"/>
      <c r="D921" s="28"/>
      <c r="E921" s="28"/>
      <c r="F921" s="28"/>
      <c r="G921" s="28"/>
      <c r="H921" s="28"/>
      <c r="I921" s="28"/>
      <c r="J921" s="28"/>
      <c r="K921" s="28"/>
    </row>
    <row r="922" spans="1:11" x14ac:dyDescent="0.2">
      <c r="A922" s="81"/>
      <c r="B922" s="28"/>
      <c r="C922" s="28"/>
      <c r="D922" s="28"/>
      <c r="E922" s="28"/>
      <c r="F922" s="28"/>
      <c r="G922" s="28"/>
      <c r="H922" s="28"/>
      <c r="I922" s="28"/>
      <c r="J922" s="28"/>
      <c r="K922" s="28"/>
    </row>
    <row r="923" spans="1:11" x14ac:dyDescent="0.2">
      <c r="A923" s="81"/>
      <c r="B923" s="28"/>
      <c r="C923" s="28"/>
      <c r="D923" s="28"/>
      <c r="E923" s="28"/>
      <c r="F923" s="28"/>
      <c r="G923" s="28"/>
      <c r="H923" s="28"/>
      <c r="I923" s="28"/>
      <c r="J923" s="28"/>
      <c r="K923" s="28"/>
    </row>
    <row r="924" spans="1:11" x14ac:dyDescent="0.2">
      <c r="A924" s="81"/>
      <c r="B924" s="28"/>
      <c r="C924" s="28"/>
      <c r="D924" s="28"/>
      <c r="E924" s="28"/>
      <c r="F924" s="28"/>
      <c r="G924" s="28"/>
      <c r="H924" s="28"/>
      <c r="I924" s="28"/>
      <c r="J924" s="28"/>
      <c r="K924" s="28"/>
    </row>
    <row r="925" spans="1:11" x14ac:dyDescent="0.2">
      <c r="A925" s="81"/>
      <c r="B925" s="28"/>
      <c r="C925" s="28"/>
      <c r="D925" s="28"/>
      <c r="E925" s="28"/>
      <c r="F925" s="28"/>
      <c r="G925" s="28"/>
      <c r="H925" s="28"/>
      <c r="I925" s="28"/>
      <c r="J925" s="28"/>
      <c r="K925" s="28"/>
    </row>
    <row r="926" spans="1:11" x14ac:dyDescent="0.2">
      <c r="A926" s="81"/>
      <c r="B926" s="28"/>
      <c r="C926" s="28"/>
      <c r="D926" s="28"/>
      <c r="E926" s="28"/>
      <c r="F926" s="28"/>
      <c r="G926" s="28"/>
      <c r="H926" s="28"/>
      <c r="I926" s="28"/>
      <c r="J926" s="28"/>
      <c r="K926" s="28"/>
    </row>
    <row r="927" spans="1:11" x14ac:dyDescent="0.2">
      <c r="A927" s="81"/>
      <c r="B927" s="28"/>
      <c r="C927" s="28"/>
      <c r="D927" s="28"/>
      <c r="E927" s="28"/>
      <c r="F927" s="28"/>
      <c r="G927" s="28"/>
      <c r="H927" s="28"/>
      <c r="I927" s="28"/>
      <c r="J927" s="28"/>
      <c r="K927" s="28"/>
    </row>
    <row r="928" spans="1:11" x14ac:dyDescent="0.2">
      <c r="A928" s="81"/>
      <c r="B928" s="28"/>
      <c r="C928" s="28"/>
      <c r="D928" s="28"/>
      <c r="E928" s="28"/>
      <c r="F928" s="28"/>
      <c r="G928" s="28"/>
      <c r="H928" s="28"/>
      <c r="I928" s="28"/>
      <c r="J928" s="28"/>
      <c r="K928" s="28"/>
    </row>
    <row r="929" spans="1:11" x14ac:dyDescent="0.2">
      <c r="A929" s="81"/>
      <c r="B929" s="28"/>
      <c r="C929" s="28"/>
      <c r="D929" s="28"/>
      <c r="E929" s="28"/>
      <c r="F929" s="28"/>
      <c r="G929" s="28"/>
      <c r="H929" s="28"/>
      <c r="I929" s="28"/>
      <c r="J929" s="28"/>
      <c r="K929" s="28"/>
    </row>
    <row r="930" spans="1:11" x14ac:dyDescent="0.2">
      <c r="A930" s="81"/>
      <c r="B930" s="28"/>
      <c r="C930" s="28"/>
      <c r="D930" s="28"/>
      <c r="E930" s="28"/>
      <c r="F930" s="28"/>
      <c r="G930" s="28"/>
      <c r="H930" s="28"/>
      <c r="I930" s="28"/>
      <c r="J930" s="28"/>
      <c r="K930" s="28"/>
    </row>
    <row r="931" spans="1:11" x14ac:dyDescent="0.2">
      <c r="A931" s="81"/>
      <c r="B931" s="28"/>
      <c r="C931" s="28"/>
      <c r="D931" s="28"/>
      <c r="E931" s="28"/>
      <c r="F931" s="28"/>
      <c r="G931" s="28"/>
      <c r="H931" s="28"/>
      <c r="I931" s="28"/>
      <c r="J931" s="28"/>
      <c r="K931" s="28"/>
    </row>
    <row r="932" spans="1:11" x14ac:dyDescent="0.2">
      <c r="A932" s="81"/>
      <c r="B932" s="28"/>
      <c r="C932" s="28"/>
      <c r="D932" s="28"/>
      <c r="E932" s="28"/>
      <c r="F932" s="28"/>
      <c r="G932" s="28"/>
      <c r="H932" s="28"/>
      <c r="I932" s="28"/>
      <c r="J932" s="28"/>
      <c r="K932" s="28"/>
    </row>
    <row r="933" spans="1:11" x14ac:dyDescent="0.2">
      <c r="A933" s="81"/>
      <c r="B933" s="28"/>
      <c r="C933" s="28"/>
      <c r="D933" s="28"/>
      <c r="E933" s="28"/>
      <c r="F933" s="28"/>
      <c r="G933" s="28"/>
      <c r="H933" s="28"/>
      <c r="I933" s="28"/>
      <c r="J933" s="28"/>
      <c r="K933" s="28"/>
    </row>
    <row r="934" spans="1:11" x14ac:dyDescent="0.2">
      <c r="A934" s="81"/>
      <c r="B934" s="28"/>
      <c r="C934" s="28"/>
      <c r="D934" s="28"/>
      <c r="E934" s="28"/>
      <c r="F934" s="28"/>
      <c r="G934" s="28"/>
      <c r="H934" s="28"/>
      <c r="I934" s="28"/>
      <c r="J934" s="28"/>
      <c r="K934" s="28"/>
    </row>
    <row r="935" spans="1:11" x14ac:dyDescent="0.2">
      <c r="A935" s="81"/>
      <c r="B935" s="28"/>
      <c r="C935" s="28"/>
      <c r="D935" s="28"/>
      <c r="E935" s="28"/>
      <c r="F935" s="28"/>
      <c r="G935" s="28"/>
      <c r="H935" s="28"/>
      <c r="I935" s="28"/>
      <c r="J935" s="28"/>
      <c r="K935" s="28"/>
    </row>
    <row r="936" spans="1:11" ht="13.5" thickBot="1" x14ac:dyDescent="0.25">
      <c r="A936" s="82"/>
      <c r="B936" s="83"/>
      <c r="C936" s="83"/>
      <c r="D936" s="83"/>
      <c r="E936" s="83"/>
      <c r="F936" s="83"/>
      <c r="G936" s="83"/>
      <c r="H936" s="83"/>
      <c r="I936" s="83"/>
      <c r="J936" s="83"/>
      <c r="K936" s="83"/>
    </row>
  </sheetData>
  <sortState xmlns:xlrd2="http://schemas.microsoft.com/office/spreadsheetml/2017/richdata2" ref="A6:L636">
    <sortCondition ref="A636"/>
  </sortState>
  <mergeCells count="3">
    <mergeCell ref="L1:L2"/>
    <mergeCell ref="L3:O3"/>
    <mergeCell ref="B1:C1"/>
  </mergeCells>
  <hyperlinks>
    <hyperlink ref="A400" r:id="rId1" display="http://nware.com.br/tbca/tbca/" xr:uid="{00000000-0004-0000-0000-000000000000}"/>
    <hyperlink ref="A399" r:id="rId2" display="http://nware.com.br/tbca/tbca/" xr:uid="{00000000-0004-0000-0000-000001000000}"/>
    <hyperlink ref="A506" r:id="rId3" display="http://nware.com.br/tbca/tbca/" xr:uid="{00000000-0004-0000-0000-000002000000}"/>
  </hyperlinks>
  <pageMargins left="0.511811024" right="0.511811024" top="0.78740157499999996" bottom="0.78740157499999996" header="0.31496062000000002" footer="0.31496062000000002"/>
  <pageSetup paperSize="9" orientation="landscape" verticalDpi="30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30"/>
  <sheetViews>
    <sheetView showGridLines="0" zoomScaleNormal="100" workbookViewId="0">
      <selection activeCell="F7" sqref="F7"/>
    </sheetView>
  </sheetViews>
  <sheetFormatPr defaultColWidth="33.7109375" defaultRowHeight="15" x14ac:dyDescent="0.2"/>
  <cols>
    <col min="1" max="1" width="45.42578125" style="84" customWidth="1"/>
    <col min="2" max="2" width="16.7109375" style="84" customWidth="1"/>
    <col min="3" max="3" width="15.7109375" style="84" customWidth="1"/>
    <col min="4" max="4" width="13.85546875" style="84" customWidth="1"/>
    <col min="5" max="5" width="15.7109375" style="84" customWidth="1"/>
    <col min="6" max="16384" width="33.7109375" style="84"/>
  </cols>
  <sheetData>
    <row r="1" spans="1:5" ht="24.95" customHeight="1" thickBot="1" x14ac:dyDescent="0.35">
      <c r="A1" s="336" t="s">
        <v>648</v>
      </c>
      <c r="B1" s="337"/>
      <c r="C1" s="337"/>
      <c r="D1" s="337"/>
      <c r="E1" s="338"/>
    </row>
    <row r="2" spans="1:5" ht="33.6" customHeight="1" x14ac:dyDescent="0.2">
      <c r="A2" s="143" t="s">
        <v>636</v>
      </c>
      <c r="B2" s="339"/>
      <c r="C2" s="340"/>
      <c r="D2" s="340"/>
      <c r="E2" s="341"/>
    </row>
    <row r="3" spans="1:5" ht="52.15" customHeight="1" x14ac:dyDescent="0.2">
      <c r="A3" s="144" t="s">
        <v>632</v>
      </c>
      <c r="B3" s="145" t="s">
        <v>650</v>
      </c>
      <c r="C3" s="145" t="s">
        <v>633</v>
      </c>
      <c r="D3" s="145" t="s">
        <v>635</v>
      </c>
      <c r="E3" s="146" t="s">
        <v>637</v>
      </c>
    </row>
    <row r="4" spans="1:5" ht="20.100000000000001" customHeight="1" x14ac:dyDescent="0.2">
      <c r="A4" s="85"/>
      <c r="B4" s="103"/>
      <c r="C4" s="104"/>
      <c r="D4" s="105"/>
      <c r="E4" s="147">
        <f>IFERROR((C4/B4*D4)/1000,0)</f>
        <v>0</v>
      </c>
    </row>
    <row r="5" spans="1:5" ht="20.100000000000001" customHeight="1" x14ac:dyDescent="0.2">
      <c r="A5" s="85"/>
      <c r="B5" s="103"/>
      <c r="C5" s="104"/>
      <c r="D5" s="105"/>
      <c r="E5" s="147">
        <f t="shared" ref="E5:E26" si="0">IFERROR((C5/B5*D5)/1000,0)</f>
        <v>0</v>
      </c>
    </row>
    <row r="6" spans="1:5" ht="20.100000000000001" customHeight="1" x14ac:dyDescent="0.2">
      <c r="A6" s="85"/>
      <c r="B6" s="103"/>
      <c r="C6" s="104"/>
      <c r="D6" s="105"/>
      <c r="E6" s="147">
        <f t="shared" si="0"/>
        <v>0</v>
      </c>
    </row>
    <row r="7" spans="1:5" ht="20.100000000000001" customHeight="1" x14ac:dyDescent="0.2">
      <c r="A7" s="85"/>
      <c r="B7" s="103"/>
      <c r="C7" s="104"/>
      <c r="D7" s="105"/>
      <c r="E7" s="147">
        <f t="shared" si="0"/>
        <v>0</v>
      </c>
    </row>
    <row r="8" spans="1:5" ht="20.100000000000001" customHeight="1" x14ac:dyDescent="0.2">
      <c r="A8" s="85"/>
      <c r="B8" s="103"/>
      <c r="C8" s="104"/>
      <c r="D8" s="105"/>
      <c r="E8" s="147">
        <f t="shared" si="0"/>
        <v>0</v>
      </c>
    </row>
    <row r="9" spans="1:5" ht="20.100000000000001" customHeight="1" x14ac:dyDescent="0.2">
      <c r="A9" s="85"/>
      <c r="B9" s="103"/>
      <c r="C9" s="104"/>
      <c r="D9" s="105"/>
      <c r="E9" s="147">
        <f t="shared" si="0"/>
        <v>0</v>
      </c>
    </row>
    <row r="10" spans="1:5" ht="20.100000000000001" customHeight="1" x14ac:dyDescent="0.2">
      <c r="A10" s="85"/>
      <c r="B10" s="103"/>
      <c r="C10" s="104"/>
      <c r="D10" s="105"/>
      <c r="E10" s="147">
        <f t="shared" si="0"/>
        <v>0</v>
      </c>
    </row>
    <row r="11" spans="1:5" ht="20.100000000000001" customHeight="1" x14ac:dyDescent="0.2">
      <c r="A11" s="85"/>
      <c r="B11" s="103"/>
      <c r="C11" s="104"/>
      <c r="D11" s="105"/>
      <c r="E11" s="147">
        <f t="shared" si="0"/>
        <v>0</v>
      </c>
    </row>
    <row r="12" spans="1:5" ht="20.100000000000001" customHeight="1" x14ac:dyDescent="0.2">
      <c r="A12" s="85"/>
      <c r="B12" s="103"/>
      <c r="C12" s="104"/>
      <c r="D12" s="105"/>
      <c r="E12" s="147">
        <f t="shared" si="0"/>
        <v>0</v>
      </c>
    </row>
    <row r="13" spans="1:5" ht="20.100000000000001" customHeight="1" x14ac:dyDescent="0.2">
      <c r="A13" s="85"/>
      <c r="B13" s="103"/>
      <c r="C13" s="104"/>
      <c r="D13" s="105"/>
      <c r="E13" s="147">
        <f t="shared" si="0"/>
        <v>0</v>
      </c>
    </row>
    <row r="14" spans="1:5" ht="20.100000000000001" customHeight="1" x14ac:dyDescent="0.2">
      <c r="A14" s="85"/>
      <c r="B14" s="103"/>
      <c r="C14" s="104"/>
      <c r="D14" s="105"/>
      <c r="E14" s="147">
        <f t="shared" si="0"/>
        <v>0</v>
      </c>
    </row>
    <row r="15" spans="1:5" ht="20.100000000000001" customHeight="1" x14ac:dyDescent="0.2">
      <c r="A15" s="85"/>
      <c r="B15" s="103"/>
      <c r="C15" s="104"/>
      <c r="D15" s="105"/>
      <c r="E15" s="147">
        <f t="shared" si="0"/>
        <v>0</v>
      </c>
    </row>
    <row r="16" spans="1:5" ht="20.100000000000001" customHeight="1" x14ac:dyDescent="0.2">
      <c r="A16" s="85"/>
      <c r="B16" s="103"/>
      <c r="C16" s="104"/>
      <c r="D16" s="105"/>
      <c r="E16" s="147">
        <f t="shared" si="0"/>
        <v>0</v>
      </c>
    </row>
    <row r="17" spans="1:5" ht="20.100000000000001" customHeight="1" x14ac:dyDescent="0.2">
      <c r="A17" s="85"/>
      <c r="B17" s="103"/>
      <c r="C17" s="104"/>
      <c r="D17" s="105"/>
      <c r="E17" s="147">
        <f t="shared" si="0"/>
        <v>0</v>
      </c>
    </row>
    <row r="18" spans="1:5" ht="20.100000000000001" customHeight="1" x14ac:dyDescent="0.2">
      <c r="A18" s="85"/>
      <c r="B18" s="103"/>
      <c r="C18" s="104"/>
      <c r="D18" s="105"/>
      <c r="E18" s="147">
        <f t="shared" si="0"/>
        <v>0</v>
      </c>
    </row>
    <row r="19" spans="1:5" ht="20.100000000000001" customHeight="1" x14ac:dyDescent="0.2">
      <c r="A19" s="85"/>
      <c r="B19" s="103"/>
      <c r="C19" s="104"/>
      <c r="D19" s="105"/>
      <c r="E19" s="147">
        <f t="shared" si="0"/>
        <v>0</v>
      </c>
    </row>
    <row r="20" spans="1:5" ht="20.100000000000001" customHeight="1" x14ac:dyDescent="0.2">
      <c r="A20" s="85"/>
      <c r="B20" s="103"/>
      <c r="C20" s="104"/>
      <c r="D20" s="105"/>
      <c r="E20" s="147">
        <f t="shared" si="0"/>
        <v>0</v>
      </c>
    </row>
    <row r="21" spans="1:5" ht="20.100000000000001" customHeight="1" x14ac:dyDescent="0.2">
      <c r="A21" s="85"/>
      <c r="B21" s="103"/>
      <c r="C21" s="104"/>
      <c r="D21" s="105"/>
      <c r="E21" s="147">
        <f t="shared" si="0"/>
        <v>0</v>
      </c>
    </row>
    <row r="22" spans="1:5" ht="20.100000000000001" customHeight="1" x14ac:dyDescent="0.2">
      <c r="A22" s="85"/>
      <c r="B22" s="103"/>
      <c r="C22" s="104"/>
      <c r="D22" s="105"/>
      <c r="E22" s="147">
        <f t="shared" si="0"/>
        <v>0</v>
      </c>
    </row>
    <row r="23" spans="1:5" ht="20.100000000000001" customHeight="1" x14ac:dyDescent="0.2">
      <c r="A23" s="85"/>
      <c r="B23" s="103"/>
      <c r="C23" s="104"/>
      <c r="D23" s="105"/>
      <c r="E23" s="147">
        <f t="shared" si="0"/>
        <v>0</v>
      </c>
    </row>
    <row r="24" spans="1:5" ht="20.100000000000001" customHeight="1" x14ac:dyDescent="0.2">
      <c r="A24" s="85"/>
      <c r="B24" s="103"/>
      <c r="C24" s="104"/>
      <c r="D24" s="105"/>
      <c r="E24" s="147">
        <f t="shared" si="0"/>
        <v>0</v>
      </c>
    </row>
    <row r="25" spans="1:5" ht="20.100000000000001" customHeight="1" x14ac:dyDescent="0.2">
      <c r="A25" s="85"/>
      <c r="B25" s="103"/>
      <c r="C25" s="104"/>
      <c r="D25" s="105"/>
      <c r="E25" s="147">
        <f t="shared" si="0"/>
        <v>0</v>
      </c>
    </row>
    <row r="26" spans="1:5" ht="20.100000000000001" customHeight="1" x14ac:dyDescent="0.2">
      <c r="A26" s="85"/>
      <c r="B26" s="103"/>
      <c r="C26" s="104"/>
      <c r="D26" s="105"/>
      <c r="E26" s="147">
        <f t="shared" si="0"/>
        <v>0</v>
      </c>
    </row>
    <row r="27" spans="1:5" ht="20.100000000000001" customHeight="1" x14ac:dyDescent="0.2">
      <c r="A27" s="345" t="s">
        <v>395</v>
      </c>
      <c r="B27" s="346"/>
      <c r="C27" s="347"/>
      <c r="D27" s="347"/>
      <c r="E27" s="147">
        <f>IFERROR(SUM(E4:E26),0)</f>
        <v>0</v>
      </c>
    </row>
    <row r="28" spans="1:5" ht="20.100000000000001" customHeight="1" x14ac:dyDescent="0.2">
      <c r="A28" s="342" t="s">
        <v>634</v>
      </c>
      <c r="B28" s="343"/>
      <c r="C28" s="344"/>
      <c r="D28" s="344"/>
      <c r="E28" s="106"/>
    </row>
    <row r="29" spans="1:5" ht="20.100000000000001" customHeight="1" x14ac:dyDescent="0.2">
      <c r="A29" s="342" t="s">
        <v>638</v>
      </c>
      <c r="B29" s="343"/>
      <c r="C29" s="344"/>
      <c r="D29" s="344"/>
      <c r="E29" s="106"/>
    </row>
    <row r="30" spans="1:5" ht="20.100000000000001" customHeight="1" thickBot="1" x14ac:dyDescent="0.25">
      <c r="A30" s="333" t="s">
        <v>639</v>
      </c>
      <c r="B30" s="334"/>
      <c r="C30" s="335"/>
      <c r="D30" s="335"/>
      <c r="E30" s="148">
        <f>IFERROR((E27*E28*E29),0)</f>
        <v>0</v>
      </c>
    </row>
  </sheetData>
  <mergeCells count="6">
    <mergeCell ref="A30:D30"/>
    <mergeCell ref="A1:E1"/>
    <mergeCell ref="B2:E2"/>
    <mergeCell ref="A28:D28"/>
    <mergeCell ref="A27:D27"/>
    <mergeCell ref="A29:D29"/>
  </mergeCells>
  <pageMargins left="0.25" right="0.25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3"/>
  <sheetViews>
    <sheetView showGridLines="0" zoomScaleNormal="100" workbookViewId="0">
      <pane xSplit="1" ySplit="4" topLeftCell="B5" activePane="bottomRight" state="frozen"/>
      <selection activeCell="B8" sqref="B8"/>
      <selection pane="topRight" activeCell="B8" sqref="B8"/>
      <selection pane="bottomLeft" activeCell="B8" sqref="B8"/>
      <selection pane="bottomRight" activeCell="A5" sqref="A4:A5"/>
    </sheetView>
  </sheetViews>
  <sheetFormatPr defaultColWidth="9.140625" defaultRowHeight="12.75" x14ac:dyDescent="0.2"/>
  <cols>
    <col min="1" max="1" width="20.7109375" style="1" bestFit="1" customWidth="1"/>
    <col min="2" max="2" width="12" style="1" customWidth="1"/>
    <col min="3" max="3" width="15" style="1" customWidth="1"/>
    <col min="4" max="5" width="10.7109375" style="1" customWidth="1"/>
    <col min="6" max="6" width="9.5703125" style="1" customWidth="1"/>
    <col min="7" max="7" width="8.7109375" style="2" customWidth="1"/>
    <col min="8" max="8" width="8.7109375" style="1" customWidth="1"/>
    <col min="9" max="9" width="8.140625" style="1" bestFit="1" customWidth="1"/>
    <col min="10" max="10" width="8.28515625" style="1" bestFit="1" customWidth="1"/>
    <col min="11" max="12" width="7.7109375" style="1" customWidth="1"/>
    <col min="13" max="13" width="8.5703125" style="1" bestFit="1" customWidth="1"/>
    <col min="14" max="15" width="7.7109375" style="1" customWidth="1"/>
    <col min="16" max="16" width="8.5703125" style="1" bestFit="1" customWidth="1"/>
    <col min="17" max="16384" width="9.140625" style="1"/>
  </cols>
  <sheetData>
    <row r="1" spans="1:16" s="20" customFormat="1" ht="35.1" customHeight="1" x14ac:dyDescent="0.25">
      <c r="A1" s="273" t="s">
        <v>641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23" customFormat="1" ht="24.95" customHeight="1" x14ac:dyDescent="0.2">
      <c r="A2" s="275" t="s">
        <v>643</v>
      </c>
      <c r="B2" s="276"/>
      <c r="C2" s="276"/>
      <c r="D2" s="276"/>
      <c r="E2" s="276"/>
      <c r="F2" s="276"/>
      <c r="G2" s="276"/>
      <c r="H2" s="276"/>
      <c r="I2" s="277"/>
      <c r="J2" s="277"/>
      <c r="K2" s="277"/>
      <c r="L2" s="277"/>
      <c r="M2" s="277"/>
      <c r="N2" s="277"/>
      <c r="O2" s="277"/>
      <c r="P2" s="277"/>
    </row>
    <row r="3" spans="1:16" s="4" customFormat="1" ht="25.5" x14ac:dyDescent="0.2">
      <c r="A3" s="113" t="s">
        <v>624</v>
      </c>
      <c r="B3" s="283" t="s">
        <v>651</v>
      </c>
      <c r="C3" s="282" t="s">
        <v>652</v>
      </c>
      <c r="D3" s="282" t="s">
        <v>394</v>
      </c>
      <c r="E3" s="282" t="s">
        <v>625</v>
      </c>
      <c r="F3" s="282" t="s">
        <v>396</v>
      </c>
      <c r="G3" s="285" t="s">
        <v>31</v>
      </c>
      <c r="H3" s="286"/>
      <c r="I3" s="114" t="s">
        <v>7</v>
      </c>
      <c r="J3" s="115" t="s">
        <v>32</v>
      </c>
      <c r="K3" s="115" t="s">
        <v>647</v>
      </c>
      <c r="L3" s="116" t="s">
        <v>8</v>
      </c>
      <c r="M3" s="117" t="s">
        <v>9</v>
      </c>
      <c r="N3" s="118" t="s">
        <v>10</v>
      </c>
      <c r="O3" s="115" t="s">
        <v>399</v>
      </c>
      <c r="P3" s="119" t="s">
        <v>629</v>
      </c>
    </row>
    <row r="4" spans="1:16" s="5" customFormat="1" ht="15" x14ac:dyDescent="0.2">
      <c r="A4" s="251" t="s">
        <v>393</v>
      </c>
      <c r="B4" s="283"/>
      <c r="C4" s="282"/>
      <c r="D4" s="282"/>
      <c r="E4" s="282"/>
      <c r="F4" s="282"/>
      <c r="G4" s="120" t="s">
        <v>34</v>
      </c>
      <c r="H4" s="121" t="s">
        <v>35</v>
      </c>
      <c r="I4" s="122" t="s">
        <v>36</v>
      </c>
      <c r="J4" s="123" t="s">
        <v>36</v>
      </c>
      <c r="K4" s="123" t="s">
        <v>36</v>
      </c>
      <c r="L4" s="124" t="s">
        <v>37</v>
      </c>
      <c r="M4" s="125" t="s">
        <v>37</v>
      </c>
      <c r="N4" s="126" t="s">
        <v>38</v>
      </c>
      <c r="O4" s="123" t="s">
        <v>37</v>
      </c>
      <c r="P4" s="127" t="s">
        <v>37</v>
      </c>
    </row>
    <row r="5" spans="1:16" s="3" customFormat="1" x14ac:dyDescent="0.2">
      <c r="A5" s="185"/>
      <c r="B5" s="250"/>
      <c r="C5" s="33"/>
      <c r="D5" s="35">
        <f>IFERROR(B5/C5,0)</f>
        <v>0</v>
      </c>
      <c r="E5" s="35"/>
      <c r="F5" s="164"/>
      <c r="G5" s="35">
        <f>IFERROR((VLOOKUP($A5,'Tabela de alimentos'!A3:K936,2,FALSE))*$C5/100,0)</f>
        <v>0</v>
      </c>
      <c r="H5" s="86">
        <f>IFERROR((VLOOKUP($A5,'Tabela de alimentos'!$A$3:$K$936,3,FALSE))*$C5/100,0)</f>
        <v>0</v>
      </c>
      <c r="I5" s="35">
        <f>IFERROR((VLOOKUP($A5,'Tabela de alimentos'!$A$3:$K$936,4,FALSE))*$C5/100,0)</f>
        <v>0</v>
      </c>
      <c r="J5" s="37">
        <f>IFERROR((VLOOKUP($A5,'Tabela de alimentos'!$A$3:$K$936,5,FALSE))*$C5/100,0)</f>
        <v>0</v>
      </c>
      <c r="K5" s="37">
        <f>IFERROR((VLOOKUP($A5,'Tabela de alimentos'!$A$3:$K$936,6,FALSE))*$C5/100,0)</f>
        <v>0</v>
      </c>
      <c r="L5" s="32">
        <f>IFERROR((VLOOKUP($A5,'Tabela de alimentos'!$A$3:$K$936,7,FALSE))*$C5/100,0)</f>
        <v>0</v>
      </c>
      <c r="M5" s="32">
        <f>IFERROR((VLOOKUP($A5,'Tabela de alimentos'!$A$3:$K$936,8,FALSE))*$C5/100,0)</f>
        <v>0</v>
      </c>
      <c r="N5" s="32">
        <f>IFERROR((VLOOKUP($A5,'Tabela de alimentos'!$A$3:$K$936,9,FALSE))*$C5/100,0)</f>
        <v>0</v>
      </c>
      <c r="O5" s="32">
        <f>IFERROR((VLOOKUP($A5,'Tabela de alimentos'!$A$3:$K$936,10,FALSE))*$C5/100,0)</f>
        <v>0</v>
      </c>
      <c r="P5" s="32">
        <f>IFERROR((VLOOKUP($A5,'Tabela de alimentos'!$A$3:$K$936,11,FALSE))*$C5/100,0)</f>
        <v>0</v>
      </c>
    </row>
    <row r="6" spans="1:16" s="4" customFormat="1" x14ac:dyDescent="0.2">
      <c r="A6" s="169"/>
      <c r="B6" s="250"/>
      <c r="C6" s="33"/>
      <c r="D6" s="35">
        <f>IFERROR(B6/C6,0)</f>
        <v>0</v>
      </c>
      <c r="E6" s="35"/>
      <c r="F6" s="164"/>
      <c r="G6" s="35">
        <f>IFERROR((VLOOKUP($A6,'Tabela de alimentos'!A4:K937,2,FALSE))*$C6/100,0)</f>
        <v>0</v>
      </c>
      <c r="H6" s="37">
        <f>IFERROR((VLOOKUP($A6,'Tabela de alimentos'!$A$3:$K$936,3,FALSE))*$C6/100,0)</f>
        <v>0</v>
      </c>
      <c r="I6" s="35">
        <f>IFERROR((VLOOKUP($A6,'Tabela de alimentos'!$A$3:$K$936,4,FALSE))*$C6/100,0)</f>
        <v>0</v>
      </c>
      <c r="J6" s="37">
        <f>IFERROR((VLOOKUP($A6,'Tabela de alimentos'!$A$3:$K$936,5,FALSE))*$C6/100,0)</f>
        <v>0</v>
      </c>
      <c r="K6" s="37">
        <f>IFERROR((VLOOKUP($A6,'Tabela de alimentos'!$A$3:$K$936,6,FALSE))*$C6/100,0)</f>
        <v>0</v>
      </c>
      <c r="L6" s="32">
        <f>IFERROR((VLOOKUP($A6,'Tabela de alimentos'!$A$3:$K$936,7,FALSE))*$C6/100,0)</f>
        <v>0</v>
      </c>
      <c r="M6" s="32">
        <f>IFERROR((VLOOKUP($A6,'Tabela de alimentos'!$A$3:$K$936,8,FALSE))*$C6/100,0)</f>
        <v>0</v>
      </c>
      <c r="N6" s="32">
        <f>IFERROR((VLOOKUP($A6,'Tabela de alimentos'!$A$3:$K$936,9,FALSE))*$C6/100,0)</f>
        <v>0</v>
      </c>
      <c r="O6" s="32">
        <f>IFERROR((VLOOKUP($A6,'Tabela de alimentos'!$A$3:$K$936,10,FALSE))*$C6/100,0)</f>
        <v>0</v>
      </c>
      <c r="P6" s="32">
        <f>IFERROR((VLOOKUP($A6,'Tabela de alimentos'!$A$3:$K$936,11,FALSE))*$C6/100,0)</f>
        <v>0</v>
      </c>
    </row>
    <row r="7" spans="1:16" x14ac:dyDescent="0.2">
      <c r="A7" s="169"/>
      <c r="B7" s="250"/>
      <c r="C7" s="33"/>
      <c r="D7" s="35">
        <f t="shared" ref="D7:D49" si="0">IFERROR(B7/C7,0)</f>
        <v>0</v>
      </c>
      <c r="E7" s="35"/>
      <c r="F7" s="164"/>
      <c r="G7" s="35">
        <f>IFERROR((VLOOKUP($A7,'Tabela de alimentos'!A5:K938,2,FALSE))*$C7/100,0)</f>
        <v>0</v>
      </c>
      <c r="H7" s="37">
        <f>IFERROR((VLOOKUP($A7,'Tabela de alimentos'!$A$3:$K$936,3,FALSE))*$C7/100,0)</f>
        <v>0</v>
      </c>
      <c r="I7" s="35">
        <f>IFERROR((VLOOKUP($A7,'Tabela de alimentos'!$A$3:$K$936,4,FALSE))*$C7/100,0)</f>
        <v>0</v>
      </c>
      <c r="J7" s="37">
        <f>IFERROR((VLOOKUP($A7,'Tabela de alimentos'!$A$3:$K$936,5,FALSE))*$C7/100,0)</f>
        <v>0</v>
      </c>
      <c r="K7" s="37">
        <f>IFERROR((VLOOKUP($A7,'Tabela de alimentos'!$A$3:$K$936,6,FALSE))*$C7/100,0)</f>
        <v>0</v>
      </c>
      <c r="L7" s="32">
        <f>IFERROR((VLOOKUP($A7,'Tabela de alimentos'!$A$3:$K$936,7,FALSE))*$C7/100,0)</f>
        <v>0</v>
      </c>
      <c r="M7" s="32">
        <f>IFERROR((VLOOKUP($A7,'Tabela de alimentos'!$A$3:$K$936,8,FALSE))*$C7/100,0)</f>
        <v>0</v>
      </c>
      <c r="N7" s="32">
        <f>IFERROR((VLOOKUP($A7,'Tabela de alimentos'!$A$3:$K$936,9,FALSE))*$C7/100,0)</f>
        <v>0</v>
      </c>
      <c r="O7" s="32">
        <f>IFERROR((VLOOKUP($A7,'Tabela de alimentos'!$A$3:$K$936,10,FALSE))*$C7/100,0)</f>
        <v>0</v>
      </c>
      <c r="P7" s="32">
        <f>IFERROR((VLOOKUP($A7,'Tabela de alimentos'!$A$3:$K$936,11,FALSE))*$C7/100,0)</f>
        <v>0</v>
      </c>
    </row>
    <row r="8" spans="1:16" x14ac:dyDescent="0.2">
      <c r="A8" s="169"/>
      <c r="B8" s="250"/>
      <c r="C8" s="33"/>
      <c r="D8" s="35">
        <f t="shared" si="0"/>
        <v>0</v>
      </c>
      <c r="E8" s="35"/>
      <c r="F8" s="164"/>
      <c r="G8" s="35">
        <f>IFERROR((VLOOKUP($A8,'Tabela de alimentos'!A6:K939,2,FALSE))*$C8/100,0)</f>
        <v>0</v>
      </c>
      <c r="H8" s="37">
        <f>IFERROR((VLOOKUP($A8,'Tabela de alimentos'!$A$3:$K$936,3,FALSE))*$C8/100,0)</f>
        <v>0</v>
      </c>
      <c r="I8" s="35">
        <f>IFERROR((VLOOKUP($A8,'Tabela de alimentos'!$A$3:$K$936,4,FALSE))*$C8/100,0)</f>
        <v>0</v>
      </c>
      <c r="J8" s="37">
        <f>IFERROR((VLOOKUP($A8,'Tabela de alimentos'!$A$3:$K$936,5,FALSE))*$C8/100,0)</f>
        <v>0</v>
      </c>
      <c r="K8" s="37">
        <f>IFERROR((VLOOKUP($A8,'Tabela de alimentos'!$A$3:$K$936,6,FALSE))*$C8/100,0)</f>
        <v>0</v>
      </c>
      <c r="L8" s="32">
        <f>IFERROR((VLOOKUP($A8,'Tabela de alimentos'!$A$3:$K$936,7,FALSE))*$C8/100,0)</f>
        <v>0</v>
      </c>
      <c r="M8" s="32">
        <f>IFERROR((VLOOKUP($A8,'Tabela de alimentos'!$A$3:$K$936,8,FALSE))*$C8/100,0)</f>
        <v>0</v>
      </c>
      <c r="N8" s="32">
        <f>IFERROR((VLOOKUP($A8,'Tabela de alimentos'!$A$3:$K$936,9,FALSE))*$C8/100,0)</f>
        <v>0</v>
      </c>
      <c r="O8" s="32">
        <f>IFERROR((VLOOKUP($A8,'Tabela de alimentos'!$A$3:$K$936,10,FALSE))*$C8/100,0)</f>
        <v>0</v>
      </c>
      <c r="P8" s="32">
        <f>IFERROR((VLOOKUP($A8,'Tabela de alimentos'!$A$3:$K$936,11,FALSE))*$C8/100,0)</f>
        <v>0</v>
      </c>
    </row>
    <row r="9" spans="1:16" x14ac:dyDescent="0.2">
      <c r="A9" s="169"/>
      <c r="B9" s="250"/>
      <c r="C9" s="33"/>
      <c r="D9" s="35">
        <f t="shared" si="0"/>
        <v>0</v>
      </c>
      <c r="E9" s="35"/>
      <c r="F9" s="164"/>
      <c r="G9" s="35">
        <f>IFERROR((VLOOKUP($A9,'Tabela de alimentos'!A7:K940,2,FALSE))*$C9/100,0)</f>
        <v>0</v>
      </c>
      <c r="H9" s="37">
        <f>IFERROR((VLOOKUP($A9,'Tabela de alimentos'!$A$3:$K$936,3,FALSE))*$C9/100,0)</f>
        <v>0</v>
      </c>
      <c r="I9" s="35">
        <f>IFERROR((VLOOKUP($A9,'Tabela de alimentos'!$A$3:$K$936,4,FALSE))*$C9/100,0)</f>
        <v>0</v>
      </c>
      <c r="J9" s="37">
        <f>IFERROR((VLOOKUP($A9,'Tabela de alimentos'!$A$3:$K$936,5,FALSE))*$C9/100,0)</f>
        <v>0</v>
      </c>
      <c r="K9" s="37">
        <f>IFERROR((VLOOKUP($A9,'Tabela de alimentos'!$A$3:$K$936,6,FALSE))*$C9/100,0)</f>
        <v>0</v>
      </c>
      <c r="L9" s="32">
        <f>IFERROR((VLOOKUP($A9,'Tabela de alimentos'!$A$3:$K$936,7,FALSE))*$C9/100,0)</f>
        <v>0</v>
      </c>
      <c r="M9" s="32">
        <f>IFERROR((VLOOKUP($A9,'Tabela de alimentos'!$A$3:$K$936,8,FALSE))*$C9/100,0)</f>
        <v>0</v>
      </c>
      <c r="N9" s="32">
        <f>IFERROR((VLOOKUP($A9,'Tabela de alimentos'!$A$3:$K$936,9,FALSE))*$C9/100,0)</f>
        <v>0</v>
      </c>
      <c r="O9" s="32">
        <f>IFERROR((VLOOKUP($A9,'Tabela de alimentos'!$A$3:$K$936,10,FALSE))*$C9/100,0)</f>
        <v>0</v>
      </c>
      <c r="P9" s="32">
        <f>IFERROR((VLOOKUP($A9,'Tabela de alimentos'!$A$3:$K$936,11,FALSE))*$C9/100,0)</f>
        <v>0</v>
      </c>
    </row>
    <row r="10" spans="1:16" x14ac:dyDescent="0.2">
      <c r="A10" s="169"/>
      <c r="B10" s="250"/>
      <c r="C10" s="33"/>
      <c r="D10" s="35">
        <f t="shared" si="0"/>
        <v>0</v>
      </c>
      <c r="E10" s="35"/>
      <c r="F10" s="164"/>
      <c r="G10" s="35">
        <f>IFERROR((VLOOKUP($A10,'Tabela de alimentos'!A8:K941,2,FALSE))*$C10/100,0)</f>
        <v>0</v>
      </c>
      <c r="H10" s="37">
        <f>IFERROR((VLOOKUP($A10,'Tabela de alimentos'!$A$3:$K$936,3,FALSE))*$C10/100,0)</f>
        <v>0</v>
      </c>
      <c r="I10" s="35">
        <f>IFERROR((VLOOKUP($A10,'Tabela de alimentos'!$A$3:$K$936,4,FALSE))*$C10/100,0)</f>
        <v>0</v>
      </c>
      <c r="J10" s="37">
        <f>IFERROR((VLOOKUP($A10,'Tabela de alimentos'!$A$3:$K$936,5,FALSE))*$C10/100,0)</f>
        <v>0</v>
      </c>
      <c r="K10" s="37">
        <f>IFERROR((VLOOKUP($A10,'Tabela de alimentos'!$A$3:$K$936,6,FALSE))*$C10/100,0)</f>
        <v>0</v>
      </c>
      <c r="L10" s="32">
        <f>IFERROR((VLOOKUP($A10,'Tabela de alimentos'!$A$3:$K$936,7,FALSE))*$C10/100,0)</f>
        <v>0</v>
      </c>
      <c r="M10" s="32">
        <f>IFERROR((VLOOKUP($A10,'Tabela de alimentos'!$A$3:$K$936,8,FALSE))*$C10/100,0)</f>
        <v>0</v>
      </c>
      <c r="N10" s="32">
        <f>IFERROR((VLOOKUP($A10,'Tabela de alimentos'!$A$3:$K$936,9,FALSE))*$C10/100,0)</f>
        <v>0</v>
      </c>
      <c r="O10" s="32">
        <f>IFERROR((VLOOKUP($A10,'Tabela de alimentos'!$A$3:$K$936,10,FALSE))*$C10/100,0)</f>
        <v>0</v>
      </c>
      <c r="P10" s="32">
        <f>IFERROR((VLOOKUP($A10,'Tabela de alimentos'!$A$3:$K$936,11,FALSE))*$C10/100,0)</f>
        <v>0</v>
      </c>
    </row>
    <row r="11" spans="1:16" x14ac:dyDescent="0.2">
      <c r="A11" s="169"/>
      <c r="B11" s="250"/>
      <c r="C11" s="33"/>
      <c r="D11" s="35">
        <f t="shared" si="0"/>
        <v>0</v>
      </c>
      <c r="E11" s="35"/>
      <c r="F11" s="164"/>
      <c r="G11" s="35">
        <f>IFERROR((VLOOKUP($A11,'Tabela de alimentos'!A9:K942,2,FALSE))*$C11/100,0)</f>
        <v>0</v>
      </c>
      <c r="H11" s="37">
        <f>IFERROR((VLOOKUP($A11,'Tabela de alimentos'!$A$3:$K$936,3,FALSE))*$C11/100,0)</f>
        <v>0</v>
      </c>
      <c r="I11" s="35">
        <f>IFERROR((VLOOKUP($A11,'Tabela de alimentos'!$A$3:$K$936,4,FALSE))*$C11/100,0)</f>
        <v>0</v>
      </c>
      <c r="J11" s="37">
        <f>IFERROR((VLOOKUP($A11,'Tabela de alimentos'!$A$3:$K$936,5,FALSE))*$C11/100,0)</f>
        <v>0</v>
      </c>
      <c r="K11" s="37">
        <f>IFERROR((VLOOKUP($A11,'Tabela de alimentos'!$A$3:$K$936,6,FALSE))*$C11/100,0)</f>
        <v>0</v>
      </c>
      <c r="L11" s="32">
        <f>IFERROR((VLOOKUP($A11,'Tabela de alimentos'!$A$3:$K$936,7,FALSE))*$C11/100,0)</f>
        <v>0</v>
      </c>
      <c r="M11" s="32">
        <f>IFERROR((VLOOKUP($A11,'Tabela de alimentos'!$A$3:$K$936,8,FALSE))*$C11/100,0)</f>
        <v>0</v>
      </c>
      <c r="N11" s="32">
        <f>IFERROR((VLOOKUP($A11,'Tabela de alimentos'!$A$3:$K$936,9,FALSE))*$C11/100,0)</f>
        <v>0</v>
      </c>
      <c r="O11" s="32">
        <f>IFERROR((VLOOKUP($A11,'Tabela de alimentos'!$A$3:$K$936,10,FALSE))*$C11/100,0)</f>
        <v>0</v>
      </c>
      <c r="P11" s="32">
        <f>IFERROR((VLOOKUP($A11,'Tabela de alimentos'!$A$3:$K$936,11,FALSE))*$C11/100,0)</f>
        <v>0</v>
      </c>
    </row>
    <row r="12" spans="1:16" x14ac:dyDescent="0.2">
      <c r="A12" s="169"/>
      <c r="B12" s="250"/>
      <c r="C12" s="33"/>
      <c r="D12" s="35">
        <f t="shared" si="0"/>
        <v>0</v>
      </c>
      <c r="E12" s="35"/>
      <c r="F12" s="164"/>
      <c r="G12" s="35">
        <f>IFERROR((VLOOKUP($A12,'Tabela de alimentos'!A10:K943,2,FALSE))*$C12/100,0)</f>
        <v>0</v>
      </c>
      <c r="H12" s="37">
        <f>IFERROR((VLOOKUP($A12,'Tabela de alimentos'!$A$3:$K$936,3,FALSE))*$C12/100,0)</f>
        <v>0</v>
      </c>
      <c r="I12" s="35">
        <f>IFERROR((VLOOKUP($A12,'Tabela de alimentos'!$A$3:$K$936,4,FALSE))*$C12/100,0)</f>
        <v>0</v>
      </c>
      <c r="J12" s="37">
        <f>IFERROR((VLOOKUP($A12,'Tabela de alimentos'!$A$3:$K$936,5,FALSE))*$C12/100,0)</f>
        <v>0</v>
      </c>
      <c r="K12" s="37">
        <f>IFERROR((VLOOKUP($A12,'Tabela de alimentos'!$A$3:$K$936,6,FALSE))*$C12/100,0)</f>
        <v>0</v>
      </c>
      <c r="L12" s="32">
        <f>IFERROR((VLOOKUP($A12,'Tabela de alimentos'!$A$3:$K$936,7,FALSE))*$C12/100,0)</f>
        <v>0</v>
      </c>
      <c r="M12" s="32">
        <f>IFERROR((VLOOKUP($A12,'Tabela de alimentos'!$A$3:$K$936,8,FALSE))*$C12/100,0)</f>
        <v>0</v>
      </c>
      <c r="N12" s="32">
        <f>IFERROR((VLOOKUP($A12,'Tabela de alimentos'!$A$3:$K$936,9,FALSE))*$C12/100,0)</f>
        <v>0</v>
      </c>
      <c r="O12" s="32">
        <f>IFERROR((VLOOKUP($A12,'Tabela de alimentos'!$A$3:$K$936,10,FALSE))*$C12/100,0)</f>
        <v>0</v>
      </c>
      <c r="P12" s="32">
        <f>IFERROR((VLOOKUP($A12,'Tabela de alimentos'!$A$3:$K$936,11,FALSE))*$C12/100,0)</f>
        <v>0</v>
      </c>
    </row>
    <row r="13" spans="1:16" x14ac:dyDescent="0.2">
      <c r="A13" s="169"/>
      <c r="B13" s="250"/>
      <c r="C13" s="33"/>
      <c r="D13" s="35">
        <f t="shared" si="0"/>
        <v>0</v>
      </c>
      <c r="E13" s="35"/>
      <c r="F13" s="164"/>
      <c r="G13" s="35">
        <f>IFERROR((VLOOKUP($A13,'Tabela de alimentos'!A11:K944,2,FALSE))*$C13/100,0)</f>
        <v>0</v>
      </c>
      <c r="H13" s="37">
        <f>IFERROR((VLOOKUP($A13,'Tabela de alimentos'!$A$3:$K$936,3,FALSE))*$C13/100,0)</f>
        <v>0</v>
      </c>
      <c r="I13" s="35">
        <f>IFERROR((VLOOKUP($A13,'Tabela de alimentos'!$A$3:$K$936,4,FALSE))*$C13/100,0)</f>
        <v>0</v>
      </c>
      <c r="J13" s="37">
        <f>IFERROR((VLOOKUP($A13,'Tabela de alimentos'!$A$3:$K$936,5,FALSE))*$C13/100,0)</f>
        <v>0</v>
      </c>
      <c r="K13" s="37">
        <f>IFERROR((VLOOKUP($A13,'Tabela de alimentos'!$A$3:$K$936,6,FALSE))*$C13/100,0)</f>
        <v>0</v>
      </c>
      <c r="L13" s="32">
        <f>IFERROR((VLOOKUP($A13,'Tabela de alimentos'!$A$3:$K$936,7,FALSE))*$C13/100,0)</f>
        <v>0</v>
      </c>
      <c r="M13" s="32">
        <f>IFERROR((VLOOKUP($A13,'Tabela de alimentos'!$A$3:$K$936,8,FALSE))*$C13/100,0)</f>
        <v>0</v>
      </c>
      <c r="N13" s="32">
        <f>IFERROR((VLOOKUP($A13,'Tabela de alimentos'!$A$3:$K$936,9,FALSE))*$C13/100,0)</f>
        <v>0</v>
      </c>
      <c r="O13" s="32">
        <f>IFERROR((VLOOKUP($A13,'Tabela de alimentos'!$A$3:$K$936,10,FALSE))*$C13/100,0)</f>
        <v>0</v>
      </c>
      <c r="P13" s="32">
        <f>IFERROR((VLOOKUP($A13,'Tabela de alimentos'!$A$3:$K$936,11,FALSE))*$C13/100,0)</f>
        <v>0</v>
      </c>
    </row>
    <row r="14" spans="1:16" x14ac:dyDescent="0.2">
      <c r="A14" s="169"/>
      <c r="B14" s="250"/>
      <c r="C14" s="33"/>
      <c r="D14" s="35">
        <f t="shared" si="0"/>
        <v>0</v>
      </c>
      <c r="E14" s="35"/>
      <c r="F14" s="164"/>
      <c r="G14" s="35">
        <f>IFERROR((VLOOKUP($A14,'Tabela de alimentos'!A12:K945,2,FALSE))*$C14/100,0)</f>
        <v>0</v>
      </c>
      <c r="H14" s="37">
        <f>IFERROR((VLOOKUP($A14,'Tabela de alimentos'!$A$3:$K$936,3,FALSE))*$C14/100,0)</f>
        <v>0</v>
      </c>
      <c r="I14" s="35">
        <f>IFERROR((VLOOKUP($A14,'Tabela de alimentos'!$A$3:$K$936,4,FALSE))*$C14/100,0)</f>
        <v>0</v>
      </c>
      <c r="J14" s="37">
        <f>IFERROR((VLOOKUP($A14,'Tabela de alimentos'!$A$3:$K$936,5,FALSE))*$C14/100,0)</f>
        <v>0</v>
      </c>
      <c r="K14" s="37">
        <f>IFERROR((VLOOKUP($A14,'Tabela de alimentos'!$A$3:$K$936,6,FALSE))*$C14/100,0)</f>
        <v>0</v>
      </c>
      <c r="L14" s="32">
        <f>IFERROR((VLOOKUP($A14,'Tabela de alimentos'!$A$3:$K$936,7,FALSE))*$C14/100,0)</f>
        <v>0</v>
      </c>
      <c r="M14" s="32">
        <f>IFERROR((VLOOKUP($A14,'Tabela de alimentos'!$A$3:$K$936,8,FALSE))*$C14/100,0)</f>
        <v>0</v>
      </c>
      <c r="N14" s="32">
        <f>IFERROR((VLOOKUP($A14,'Tabela de alimentos'!$A$3:$K$936,9,FALSE))*$C14/100,0)</f>
        <v>0</v>
      </c>
      <c r="O14" s="32">
        <f>IFERROR((VLOOKUP($A14,'Tabela de alimentos'!$A$3:$K$936,10,FALSE))*$C14/100,0)</f>
        <v>0</v>
      </c>
      <c r="P14" s="32">
        <f>IFERROR((VLOOKUP($A14,'Tabela de alimentos'!$A$3:$K$936,11,FALSE))*$C14/100,0)</f>
        <v>0</v>
      </c>
    </row>
    <row r="15" spans="1:16" x14ac:dyDescent="0.2">
      <c r="A15" s="169"/>
      <c r="B15" s="250"/>
      <c r="C15" s="33"/>
      <c r="D15" s="35">
        <f t="shared" si="0"/>
        <v>0</v>
      </c>
      <c r="E15" s="35"/>
      <c r="F15" s="164"/>
      <c r="G15" s="35">
        <f>IFERROR((VLOOKUP($A15,'Tabela de alimentos'!A13:K946,2,FALSE))*$C15/100,0)</f>
        <v>0</v>
      </c>
      <c r="H15" s="37">
        <f>IFERROR((VLOOKUP($A15,'Tabela de alimentos'!$A$3:$K$936,3,FALSE))*$C15/100,0)</f>
        <v>0</v>
      </c>
      <c r="I15" s="35">
        <f>IFERROR((VLOOKUP($A15,'Tabela de alimentos'!$A$3:$K$936,4,FALSE))*$C15/100,0)</f>
        <v>0</v>
      </c>
      <c r="J15" s="37">
        <f>IFERROR((VLOOKUP($A15,'Tabela de alimentos'!$A$3:$K$936,5,FALSE))*$C15/100,0)</f>
        <v>0</v>
      </c>
      <c r="K15" s="37">
        <f>IFERROR((VLOOKUP($A15,'Tabela de alimentos'!$A$3:$K$936,6,FALSE))*$C15/100,0)</f>
        <v>0</v>
      </c>
      <c r="L15" s="32">
        <f>IFERROR((VLOOKUP($A15,'Tabela de alimentos'!$A$3:$K$936,7,FALSE))*$C15/100,0)</f>
        <v>0</v>
      </c>
      <c r="M15" s="32">
        <f>IFERROR((VLOOKUP($A15,'Tabela de alimentos'!$A$3:$K$936,8,FALSE))*$C15/100,0)</f>
        <v>0</v>
      </c>
      <c r="N15" s="32">
        <f>IFERROR((VLOOKUP($A15,'Tabela de alimentos'!$A$3:$K$936,9,FALSE))*$C15/100,0)</f>
        <v>0</v>
      </c>
      <c r="O15" s="32">
        <f>IFERROR((VLOOKUP($A15,'Tabela de alimentos'!$A$3:$K$936,10,FALSE))*$C15/100,0)</f>
        <v>0</v>
      </c>
      <c r="P15" s="32">
        <f>IFERROR((VLOOKUP($A15,'Tabela de alimentos'!$A$3:$K$936,11,FALSE))*$C15/100,0)</f>
        <v>0</v>
      </c>
    </row>
    <row r="16" spans="1:16" x14ac:dyDescent="0.2">
      <c r="A16" s="169"/>
      <c r="B16" s="250"/>
      <c r="C16" s="33"/>
      <c r="D16" s="35">
        <f t="shared" si="0"/>
        <v>0</v>
      </c>
      <c r="E16" s="35"/>
      <c r="F16" s="164"/>
      <c r="G16" s="35">
        <f>IFERROR((VLOOKUP($A16,'Tabela de alimentos'!A14:K947,2,FALSE))*$C16/100,0)</f>
        <v>0</v>
      </c>
      <c r="H16" s="37">
        <f>IFERROR((VLOOKUP($A16,'Tabela de alimentos'!$A$3:$K$936,3,FALSE))*$C16/100,0)</f>
        <v>0</v>
      </c>
      <c r="I16" s="35">
        <f>IFERROR((VLOOKUP($A16,'Tabela de alimentos'!$A$3:$K$936,4,FALSE))*$C16/100,0)</f>
        <v>0</v>
      </c>
      <c r="J16" s="37">
        <f>IFERROR((VLOOKUP($A16,'Tabela de alimentos'!$A$3:$K$936,5,FALSE))*$C16/100,0)</f>
        <v>0</v>
      </c>
      <c r="K16" s="37">
        <f>IFERROR((VLOOKUP($A16,'Tabela de alimentos'!$A$3:$K$936,6,FALSE))*$C16/100,0)</f>
        <v>0</v>
      </c>
      <c r="L16" s="32">
        <f>IFERROR((VLOOKUP($A16,'Tabela de alimentos'!$A$3:$K$936,7,FALSE))*$C16/100,0)</f>
        <v>0</v>
      </c>
      <c r="M16" s="32">
        <f>IFERROR((VLOOKUP($A16,'Tabela de alimentos'!$A$3:$K$936,8,FALSE))*$C16/100,0)</f>
        <v>0</v>
      </c>
      <c r="N16" s="32">
        <f>IFERROR((VLOOKUP($A16,'Tabela de alimentos'!$A$3:$K$936,9,FALSE))*$C16/100,0)</f>
        <v>0</v>
      </c>
      <c r="O16" s="32">
        <f>IFERROR((VLOOKUP($A16,'Tabela de alimentos'!$A$3:$K$936,10,FALSE))*$C16/100,0)</f>
        <v>0</v>
      </c>
      <c r="P16" s="32">
        <f>IFERROR((VLOOKUP($A16,'Tabela de alimentos'!$A$3:$K$936,11,FALSE))*$C16/100,0)</f>
        <v>0</v>
      </c>
    </row>
    <row r="17" spans="1:16" x14ac:dyDescent="0.2">
      <c r="A17" s="169"/>
      <c r="B17" s="250"/>
      <c r="C17" s="33"/>
      <c r="D17" s="35">
        <f t="shared" si="0"/>
        <v>0</v>
      </c>
      <c r="E17" s="35"/>
      <c r="F17" s="164"/>
      <c r="G17" s="35">
        <f>IFERROR((VLOOKUP($A17,'Tabela de alimentos'!A15:K948,2,FALSE))*$C17/100,0)</f>
        <v>0</v>
      </c>
      <c r="H17" s="37">
        <f>IFERROR((VLOOKUP($A17,'Tabela de alimentos'!$A$3:$K$936,3,FALSE))*$C17/100,0)</f>
        <v>0</v>
      </c>
      <c r="I17" s="35">
        <f>IFERROR((VLOOKUP($A17,'Tabela de alimentos'!$A$3:$K$936,4,FALSE))*$C17/100,0)</f>
        <v>0</v>
      </c>
      <c r="J17" s="37">
        <f>IFERROR((VLOOKUP($A17,'Tabela de alimentos'!$A$3:$K$936,5,FALSE))*$C17/100,0)</f>
        <v>0</v>
      </c>
      <c r="K17" s="37">
        <f>IFERROR((VLOOKUP($A17,'Tabela de alimentos'!$A$3:$K$936,6,FALSE))*$C17/100,0)</f>
        <v>0</v>
      </c>
      <c r="L17" s="32">
        <f>IFERROR((VLOOKUP($A17,'Tabela de alimentos'!$A$3:$K$936,7,FALSE))*$C17/100,0)</f>
        <v>0</v>
      </c>
      <c r="M17" s="32">
        <f>IFERROR((VLOOKUP($A17,'Tabela de alimentos'!$A$3:$K$936,8,FALSE))*$C17/100,0)</f>
        <v>0</v>
      </c>
      <c r="N17" s="32">
        <f>IFERROR((VLOOKUP($A17,'Tabela de alimentos'!$A$3:$K$936,9,FALSE))*$C17/100,0)</f>
        <v>0</v>
      </c>
      <c r="O17" s="32">
        <f>IFERROR((VLOOKUP($A17,'Tabela de alimentos'!$A$3:$K$936,10,FALSE))*$C17/100,0)</f>
        <v>0</v>
      </c>
      <c r="P17" s="32">
        <f>IFERROR((VLOOKUP($A17,'Tabela de alimentos'!$A$3:$K$936,11,FALSE))*$C17/100,0)</f>
        <v>0</v>
      </c>
    </row>
    <row r="18" spans="1:16" x14ac:dyDescent="0.2">
      <c r="A18" s="169"/>
      <c r="B18" s="250"/>
      <c r="C18" s="33"/>
      <c r="D18" s="35">
        <f t="shared" si="0"/>
        <v>0</v>
      </c>
      <c r="E18" s="35"/>
      <c r="F18" s="164"/>
      <c r="G18" s="35">
        <f>IFERROR((VLOOKUP($A18,'Tabela de alimentos'!A16:K949,2,FALSE))*$C18/100,0)</f>
        <v>0</v>
      </c>
      <c r="H18" s="37">
        <f>IFERROR((VLOOKUP($A18,'Tabela de alimentos'!$A$3:$K$936,3,FALSE))*$C18/100,0)</f>
        <v>0</v>
      </c>
      <c r="I18" s="35">
        <f>IFERROR((VLOOKUP($A18,'Tabela de alimentos'!$A$3:$K$936,4,FALSE))*$C18/100,0)</f>
        <v>0</v>
      </c>
      <c r="J18" s="37">
        <f>IFERROR((VLOOKUP($A18,'Tabela de alimentos'!$A$3:$K$936,5,FALSE))*$C18/100,0)</f>
        <v>0</v>
      </c>
      <c r="K18" s="37">
        <f>IFERROR((VLOOKUP($A18,'Tabela de alimentos'!$A$3:$K$936,6,FALSE))*$C18/100,0)</f>
        <v>0</v>
      </c>
      <c r="L18" s="32">
        <f>IFERROR((VLOOKUP($A18,'Tabela de alimentos'!$A$3:$K$936,7,FALSE))*$C18/100,0)</f>
        <v>0</v>
      </c>
      <c r="M18" s="32">
        <f>IFERROR((VLOOKUP($A18,'Tabela de alimentos'!$A$3:$K$936,8,FALSE))*$C18/100,0)</f>
        <v>0</v>
      </c>
      <c r="N18" s="32">
        <f>IFERROR((VLOOKUP($A18,'Tabela de alimentos'!$A$3:$K$936,9,FALSE))*$C18/100,0)</f>
        <v>0</v>
      </c>
      <c r="O18" s="32">
        <f>IFERROR((VLOOKUP($A18,'Tabela de alimentos'!$A$3:$K$936,10,FALSE))*$C18/100,0)</f>
        <v>0</v>
      </c>
      <c r="P18" s="32">
        <f>IFERROR((VLOOKUP($A18,'Tabela de alimentos'!$A$3:$K$936,11,FALSE))*$C18/100,0)</f>
        <v>0</v>
      </c>
    </row>
    <row r="19" spans="1:16" x14ac:dyDescent="0.2">
      <c r="A19" s="169"/>
      <c r="B19" s="250"/>
      <c r="C19" s="33"/>
      <c r="D19" s="35">
        <f t="shared" si="0"/>
        <v>0</v>
      </c>
      <c r="E19" s="35"/>
      <c r="F19" s="164"/>
      <c r="G19" s="35">
        <f>IFERROR((VLOOKUP($A19,'Tabela de alimentos'!A17:K950,2,FALSE))*$C19/100,0)</f>
        <v>0</v>
      </c>
      <c r="H19" s="37">
        <f>IFERROR((VLOOKUP($A19,'Tabela de alimentos'!$A$3:$K$936,3,FALSE))*$C19/100,0)</f>
        <v>0</v>
      </c>
      <c r="I19" s="35">
        <f>IFERROR((VLOOKUP($A19,'Tabela de alimentos'!$A$3:$K$936,4,FALSE))*$C19/100,0)</f>
        <v>0</v>
      </c>
      <c r="J19" s="37">
        <f>IFERROR((VLOOKUP($A19,'Tabela de alimentos'!$A$3:$K$936,5,FALSE))*$C19/100,0)</f>
        <v>0</v>
      </c>
      <c r="K19" s="37">
        <f>IFERROR((VLOOKUP($A19,'Tabela de alimentos'!$A$3:$K$936,6,FALSE))*$C19/100,0)</f>
        <v>0</v>
      </c>
      <c r="L19" s="32">
        <f>IFERROR((VLOOKUP($A19,'Tabela de alimentos'!$A$3:$K$936,7,FALSE))*$C19/100,0)</f>
        <v>0</v>
      </c>
      <c r="M19" s="32">
        <f>IFERROR((VLOOKUP($A19,'Tabela de alimentos'!$A$3:$K$936,8,FALSE))*$C19/100,0)</f>
        <v>0</v>
      </c>
      <c r="N19" s="32">
        <f>IFERROR((VLOOKUP($A19,'Tabela de alimentos'!$A$3:$K$936,9,FALSE))*$C19/100,0)</f>
        <v>0</v>
      </c>
      <c r="O19" s="32">
        <f>IFERROR((VLOOKUP($A19,'Tabela de alimentos'!$A$3:$K$936,10,FALSE))*$C19/100,0)</f>
        <v>0</v>
      </c>
      <c r="P19" s="32">
        <f>IFERROR((VLOOKUP($A19,'Tabela de alimentos'!$A$3:$K$936,11,FALSE))*$C19/100,0)</f>
        <v>0</v>
      </c>
    </row>
    <row r="20" spans="1:16" x14ac:dyDescent="0.2">
      <c r="A20" s="169"/>
      <c r="B20" s="250"/>
      <c r="C20" s="33"/>
      <c r="D20" s="35">
        <f t="shared" si="0"/>
        <v>0</v>
      </c>
      <c r="E20" s="35"/>
      <c r="F20" s="164"/>
      <c r="G20" s="35">
        <f>IFERROR((VLOOKUP($A20,'Tabela de alimentos'!A18:K951,2,FALSE))*$C20/100,0)</f>
        <v>0</v>
      </c>
      <c r="H20" s="37">
        <f>IFERROR((VLOOKUP($A20,'Tabela de alimentos'!$A$3:$K$936,3,FALSE))*$C20/100,0)</f>
        <v>0</v>
      </c>
      <c r="I20" s="35">
        <f>IFERROR((VLOOKUP($A20,'Tabela de alimentos'!$A$3:$K$936,4,FALSE))*$C20/100,0)</f>
        <v>0</v>
      </c>
      <c r="J20" s="37">
        <f>IFERROR((VLOOKUP($A20,'Tabela de alimentos'!$A$3:$K$936,5,FALSE))*$C20/100,0)</f>
        <v>0</v>
      </c>
      <c r="K20" s="37">
        <f>IFERROR((VLOOKUP($A20,'Tabela de alimentos'!$A$3:$K$936,6,FALSE))*$C20/100,0)</f>
        <v>0</v>
      </c>
      <c r="L20" s="32">
        <f>IFERROR((VLOOKUP($A20,'Tabela de alimentos'!$A$3:$K$936,7,FALSE))*$C20/100,0)</f>
        <v>0</v>
      </c>
      <c r="M20" s="32">
        <f>IFERROR((VLOOKUP($A20,'Tabela de alimentos'!$A$3:$K$936,8,FALSE))*$C20/100,0)</f>
        <v>0</v>
      </c>
      <c r="N20" s="32">
        <f>IFERROR((VLOOKUP($A20,'Tabela de alimentos'!$A$3:$K$936,9,FALSE))*$C20/100,0)</f>
        <v>0</v>
      </c>
      <c r="O20" s="32">
        <f>IFERROR((VLOOKUP($A20,'Tabela de alimentos'!$A$3:$K$936,10,FALSE))*$C20/100,0)</f>
        <v>0</v>
      </c>
      <c r="P20" s="32">
        <f>IFERROR((VLOOKUP($A20,'Tabela de alimentos'!$A$3:$K$936,11,FALSE))*$C20/100,0)</f>
        <v>0</v>
      </c>
    </row>
    <row r="21" spans="1:16" x14ac:dyDescent="0.2">
      <c r="A21" s="169"/>
      <c r="B21" s="250"/>
      <c r="C21" s="33"/>
      <c r="D21" s="35">
        <f t="shared" si="0"/>
        <v>0</v>
      </c>
      <c r="E21" s="35"/>
      <c r="F21" s="164"/>
      <c r="G21" s="35">
        <f>IFERROR((VLOOKUP($A21,'Tabela de alimentos'!A19:K952,2,FALSE))*$C21/100,0)</f>
        <v>0</v>
      </c>
      <c r="H21" s="37">
        <f>IFERROR((VLOOKUP($A21,'Tabela de alimentos'!$A$3:$K$936,3,FALSE))*$C21/100,0)</f>
        <v>0</v>
      </c>
      <c r="I21" s="35">
        <f>IFERROR((VLOOKUP($A21,'Tabela de alimentos'!$A$3:$K$936,4,FALSE))*$C21/100,0)</f>
        <v>0</v>
      </c>
      <c r="J21" s="37">
        <f>IFERROR((VLOOKUP($A21,'Tabela de alimentos'!$A$3:$K$936,5,FALSE))*$C21/100,0)</f>
        <v>0</v>
      </c>
      <c r="K21" s="37">
        <f>IFERROR((VLOOKUP($A21,'Tabela de alimentos'!$A$3:$K$936,6,FALSE))*$C21/100,0)</f>
        <v>0</v>
      </c>
      <c r="L21" s="32">
        <f>IFERROR((VLOOKUP($A21,'Tabela de alimentos'!$A$3:$K$936,7,FALSE))*$C21/100,0)</f>
        <v>0</v>
      </c>
      <c r="M21" s="32">
        <f>IFERROR((VLOOKUP($A21,'Tabela de alimentos'!$A$3:$K$936,8,FALSE))*$C21/100,0)</f>
        <v>0</v>
      </c>
      <c r="N21" s="32">
        <f>IFERROR((VLOOKUP($A21,'Tabela de alimentos'!$A$3:$K$936,9,FALSE))*$C21/100,0)</f>
        <v>0</v>
      </c>
      <c r="O21" s="32">
        <f>IFERROR((VLOOKUP($A21,'Tabela de alimentos'!$A$3:$K$936,10,FALSE))*$C21/100,0)</f>
        <v>0</v>
      </c>
      <c r="P21" s="32">
        <f>IFERROR((VLOOKUP($A21,'Tabela de alimentos'!$A$3:$K$936,11,FALSE))*$C21/100,0)</f>
        <v>0</v>
      </c>
    </row>
    <row r="22" spans="1:16" x14ac:dyDescent="0.2">
      <c r="A22" s="169"/>
      <c r="B22" s="250"/>
      <c r="C22" s="33"/>
      <c r="D22" s="35">
        <f t="shared" si="0"/>
        <v>0</v>
      </c>
      <c r="E22" s="35"/>
      <c r="F22" s="164"/>
      <c r="G22" s="35">
        <f>IFERROR((VLOOKUP($A22,'Tabela de alimentos'!A20:K953,2,FALSE))*$C22/100,0)</f>
        <v>0</v>
      </c>
      <c r="H22" s="37">
        <f>IFERROR((VLOOKUP($A22,'Tabela de alimentos'!$A$3:$K$936,3,FALSE))*$C22/100,0)</f>
        <v>0</v>
      </c>
      <c r="I22" s="35">
        <f>IFERROR((VLOOKUP($A22,'Tabela de alimentos'!$A$3:$K$936,4,FALSE))*$C22/100,0)</f>
        <v>0</v>
      </c>
      <c r="J22" s="37">
        <f>IFERROR((VLOOKUP($A22,'Tabela de alimentos'!$A$3:$K$936,5,FALSE))*$C22/100,0)</f>
        <v>0</v>
      </c>
      <c r="K22" s="37">
        <f>IFERROR((VLOOKUP($A22,'Tabela de alimentos'!$A$3:$K$936,6,FALSE))*$C22/100,0)</f>
        <v>0</v>
      </c>
      <c r="L22" s="32">
        <f>IFERROR((VLOOKUP($A22,'Tabela de alimentos'!$A$3:$K$936,7,FALSE))*$C22/100,0)</f>
        <v>0</v>
      </c>
      <c r="M22" s="32">
        <f>IFERROR((VLOOKUP($A22,'Tabela de alimentos'!$A$3:$K$936,8,FALSE))*$C22/100,0)</f>
        <v>0</v>
      </c>
      <c r="N22" s="32">
        <f>IFERROR((VLOOKUP($A22,'Tabela de alimentos'!$A$3:$K$936,9,FALSE))*$C22/100,0)</f>
        <v>0</v>
      </c>
      <c r="O22" s="32">
        <f>IFERROR((VLOOKUP($A22,'Tabela de alimentos'!$A$3:$K$936,10,FALSE))*$C22/100,0)</f>
        <v>0</v>
      </c>
      <c r="P22" s="32">
        <f>IFERROR((VLOOKUP($A22,'Tabela de alimentos'!$A$3:$K$936,11,FALSE))*$C22/100,0)</f>
        <v>0</v>
      </c>
    </row>
    <row r="23" spans="1:16" x14ac:dyDescent="0.2">
      <c r="A23" s="169"/>
      <c r="B23" s="250"/>
      <c r="C23" s="33"/>
      <c r="D23" s="35">
        <f t="shared" si="0"/>
        <v>0</v>
      </c>
      <c r="E23" s="35"/>
      <c r="F23" s="164"/>
      <c r="G23" s="35">
        <f>IFERROR((VLOOKUP($A23,'Tabela de alimentos'!A21:K954,2,FALSE))*$C23/100,0)</f>
        <v>0</v>
      </c>
      <c r="H23" s="37">
        <f>IFERROR((VLOOKUP($A23,'Tabela de alimentos'!$A$3:$K$936,3,FALSE))*$C23/100,0)</f>
        <v>0</v>
      </c>
      <c r="I23" s="35">
        <f>IFERROR((VLOOKUP($A23,'Tabela de alimentos'!$A$3:$K$936,4,FALSE))*$C23/100,0)</f>
        <v>0</v>
      </c>
      <c r="J23" s="37">
        <f>IFERROR((VLOOKUP($A23,'Tabela de alimentos'!$A$3:$K$936,5,FALSE))*$C23/100,0)</f>
        <v>0</v>
      </c>
      <c r="K23" s="37">
        <f>IFERROR((VLOOKUP($A23,'Tabela de alimentos'!$A$3:$K$936,6,FALSE))*$C23/100,0)</f>
        <v>0</v>
      </c>
      <c r="L23" s="32">
        <f>IFERROR((VLOOKUP($A23,'Tabela de alimentos'!$A$3:$K$936,7,FALSE))*$C23/100,0)</f>
        <v>0</v>
      </c>
      <c r="M23" s="32">
        <f>IFERROR((VLOOKUP($A23,'Tabela de alimentos'!$A$3:$K$936,8,FALSE))*$C23/100,0)</f>
        <v>0</v>
      </c>
      <c r="N23" s="32">
        <f>IFERROR((VLOOKUP($A23,'Tabela de alimentos'!$A$3:$K$936,9,FALSE))*$C23/100,0)</f>
        <v>0</v>
      </c>
      <c r="O23" s="32">
        <f>IFERROR((VLOOKUP($A23,'Tabela de alimentos'!$A$3:$K$936,10,FALSE))*$C23/100,0)</f>
        <v>0</v>
      </c>
      <c r="P23" s="32">
        <f>IFERROR((VLOOKUP($A23,'Tabela de alimentos'!$A$3:$K$936,11,FALSE))*$C23/100,0)</f>
        <v>0</v>
      </c>
    </row>
    <row r="24" spans="1:16" x14ac:dyDescent="0.2">
      <c r="A24" s="169"/>
      <c r="B24" s="250"/>
      <c r="C24" s="33"/>
      <c r="D24" s="35">
        <f t="shared" si="0"/>
        <v>0</v>
      </c>
      <c r="E24" s="35"/>
      <c r="F24" s="164"/>
      <c r="G24" s="35">
        <f>IFERROR((VLOOKUP($A24,'Tabela de alimentos'!A22:K955,2,FALSE))*$C24/100,0)</f>
        <v>0</v>
      </c>
      <c r="H24" s="37">
        <f>IFERROR((VLOOKUP($A24,'Tabela de alimentos'!$A$3:$K$936,3,FALSE))*$C24/100,0)</f>
        <v>0</v>
      </c>
      <c r="I24" s="35">
        <f>IFERROR((VLOOKUP($A24,'Tabela de alimentos'!$A$3:$K$936,4,FALSE))*$C24/100,0)</f>
        <v>0</v>
      </c>
      <c r="J24" s="37">
        <f>IFERROR((VLOOKUP($A24,'Tabela de alimentos'!$A$3:$K$936,5,FALSE))*$C24/100,0)</f>
        <v>0</v>
      </c>
      <c r="K24" s="37">
        <f>IFERROR((VLOOKUP($A24,'Tabela de alimentos'!$A$3:$K$936,6,FALSE))*$C24/100,0)</f>
        <v>0</v>
      </c>
      <c r="L24" s="32">
        <f>IFERROR((VLOOKUP($A24,'Tabela de alimentos'!$A$3:$K$936,7,FALSE))*$C24/100,0)</f>
        <v>0</v>
      </c>
      <c r="M24" s="32">
        <f>IFERROR((VLOOKUP($A24,'Tabela de alimentos'!$A$3:$K$936,8,FALSE))*$C24/100,0)</f>
        <v>0</v>
      </c>
      <c r="N24" s="32">
        <f>IFERROR((VLOOKUP($A24,'Tabela de alimentos'!$A$3:$K$936,9,FALSE))*$C24/100,0)</f>
        <v>0</v>
      </c>
      <c r="O24" s="32">
        <f>IFERROR((VLOOKUP($A24,'Tabela de alimentos'!$A$3:$K$936,10,FALSE))*$C24/100,0)</f>
        <v>0</v>
      </c>
      <c r="P24" s="32">
        <f>IFERROR((VLOOKUP($A24,'Tabela de alimentos'!$A$3:$K$936,11,FALSE))*$C24/100,0)</f>
        <v>0</v>
      </c>
    </row>
    <row r="25" spans="1:16" x14ac:dyDescent="0.2">
      <c r="A25" s="169"/>
      <c r="B25" s="250"/>
      <c r="C25" s="33"/>
      <c r="D25" s="35">
        <f t="shared" si="0"/>
        <v>0</v>
      </c>
      <c r="E25" s="35"/>
      <c r="F25" s="164"/>
      <c r="G25" s="35">
        <f>IFERROR((VLOOKUP($A25,'Tabela de alimentos'!A23:K956,2,FALSE))*$C25/100,0)</f>
        <v>0</v>
      </c>
      <c r="H25" s="37">
        <f>IFERROR((VLOOKUP($A25,'Tabela de alimentos'!$A$3:$K$936,3,FALSE))*$C25/100,0)</f>
        <v>0</v>
      </c>
      <c r="I25" s="35">
        <f>IFERROR((VLOOKUP($A25,'Tabela de alimentos'!$A$3:$K$936,4,FALSE))*$C25/100,0)</f>
        <v>0</v>
      </c>
      <c r="J25" s="37">
        <f>IFERROR((VLOOKUP($A25,'Tabela de alimentos'!$A$3:$K$936,5,FALSE))*$C25/100,0)</f>
        <v>0</v>
      </c>
      <c r="K25" s="37">
        <f>IFERROR((VLOOKUP($A25,'Tabela de alimentos'!$A$3:$K$936,6,FALSE))*$C25/100,0)</f>
        <v>0</v>
      </c>
      <c r="L25" s="32">
        <f>IFERROR((VLOOKUP($A25,'Tabela de alimentos'!$A$3:$K$936,7,FALSE))*$C25/100,0)</f>
        <v>0</v>
      </c>
      <c r="M25" s="32">
        <f>IFERROR((VLOOKUP($A25,'Tabela de alimentos'!$A$3:$K$936,8,FALSE))*$C25/100,0)</f>
        <v>0</v>
      </c>
      <c r="N25" s="32">
        <f>IFERROR((VLOOKUP($A25,'Tabela de alimentos'!$A$3:$K$936,9,FALSE))*$C25/100,0)</f>
        <v>0</v>
      </c>
      <c r="O25" s="32">
        <f>IFERROR((VLOOKUP($A25,'Tabela de alimentos'!$A$3:$K$936,10,FALSE))*$C25/100,0)</f>
        <v>0</v>
      </c>
      <c r="P25" s="32">
        <f>IFERROR((VLOOKUP($A25,'Tabela de alimentos'!$A$3:$K$936,11,FALSE))*$C25/100,0)</f>
        <v>0</v>
      </c>
    </row>
    <row r="26" spans="1:16" x14ac:dyDescent="0.2">
      <c r="A26" s="169"/>
      <c r="B26" s="250"/>
      <c r="C26" s="33"/>
      <c r="D26" s="35">
        <f t="shared" si="0"/>
        <v>0</v>
      </c>
      <c r="E26" s="35"/>
      <c r="F26" s="164"/>
      <c r="G26" s="35">
        <f>IFERROR((VLOOKUP($A26,'Tabela de alimentos'!A24:K957,2,FALSE))*$C26/100,0)</f>
        <v>0</v>
      </c>
      <c r="H26" s="37">
        <f>IFERROR((VLOOKUP($A26,'Tabela de alimentos'!$A$3:$K$936,3,FALSE))*$C26/100,0)</f>
        <v>0</v>
      </c>
      <c r="I26" s="35">
        <f>IFERROR((VLOOKUP($A26,'Tabela de alimentos'!$A$3:$K$936,4,FALSE))*$C26/100,0)</f>
        <v>0</v>
      </c>
      <c r="J26" s="37">
        <f>IFERROR((VLOOKUP($A26,'Tabela de alimentos'!$A$3:$K$936,5,FALSE))*$C26/100,0)</f>
        <v>0</v>
      </c>
      <c r="K26" s="37">
        <f>IFERROR((VLOOKUP($A26,'Tabela de alimentos'!$A$3:$K$936,6,FALSE))*$C26/100,0)</f>
        <v>0</v>
      </c>
      <c r="L26" s="32">
        <f>IFERROR((VLOOKUP($A26,'Tabela de alimentos'!$A$3:$K$936,7,FALSE))*$C26/100,0)</f>
        <v>0</v>
      </c>
      <c r="M26" s="32">
        <f>IFERROR((VLOOKUP($A26,'Tabela de alimentos'!$A$3:$K$936,8,FALSE))*$C26/100,0)</f>
        <v>0</v>
      </c>
      <c r="N26" s="32">
        <f>IFERROR((VLOOKUP($A26,'Tabela de alimentos'!$A$3:$K$936,9,FALSE))*$C26/100,0)</f>
        <v>0</v>
      </c>
      <c r="O26" s="32">
        <f>IFERROR((VLOOKUP($A26,'Tabela de alimentos'!$A$3:$K$936,10,FALSE))*$C26/100,0)</f>
        <v>0</v>
      </c>
      <c r="P26" s="32">
        <f>IFERROR((VLOOKUP($A26,'Tabela de alimentos'!$A$3:$K$936,11,FALSE))*$C26/100,0)</f>
        <v>0</v>
      </c>
    </row>
    <row r="27" spans="1:16" x14ac:dyDescent="0.2">
      <c r="A27" s="169"/>
      <c r="B27" s="250"/>
      <c r="C27" s="33"/>
      <c r="D27" s="35">
        <f t="shared" si="0"/>
        <v>0</v>
      </c>
      <c r="E27" s="35"/>
      <c r="F27" s="164"/>
      <c r="G27" s="35">
        <f>IFERROR((VLOOKUP($A27,'Tabela de alimentos'!A25:K958,2,FALSE))*$C27/100,0)</f>
        <v>0</v>
      </c>
      <c r="H27" s="37">
        <f>IFERROR((VLOOKUP($A27,'Tabela de alimentos'!$A$3:$K$936,3,FALSE))*$C27/100,0)</f>
        <v>0</v>
      </c>
      <c r="I27" s="35">
        <f>IFERROR((VLOOKUP($A27,'Tabela de alimentos'!$A$3:$K$936,4,FALSE))*$C27/100,0)</f>
        <v>0</v>
      </c>
      <c r="J27" s="37">
        <f>IFERROR((VLOOKUP($A27,'Tabela de alimentos'!$A$3:$K$936,5,FALSE))*$C27/100,0)</f>
        <v>0</v>
      </c>
      <c r="K27" s="37">
        <f>IFERROR((VLOOKUP($A27,'Tabela de alimentos'!$A$3:$K$936,6,FALSE))*$C27/100,0)</f>
        <v>0</v>
      </c>
      <c r="L27" s="32">
        <f>IFERROR((VLOOKUP($A27,'Tabela de alimentos'!$A$3:$K$936,7,FALSE))*$C27/100,0)</f>
        <v>0</v>
      </c>
      <c r="M27" s="32">
        <f>IFERROR((VLOOKUP($A27,'Tabela de alimentos'!$A$3:$K$936,8,FALSE))*$C27/100,0)</f>
        <v>0</v>
      </c>
      <c r="N27" s="32">
        <f>IFERROR((VLOOKUP($A27,'Tabela de alimentos'!$A$3:$K$936,9,FALSE))*$C27/100,0)</f>
        <v>0</v>
      </c>
      <c r="O27" s="32">
        <f>IFERROR((VLOOKUP($A27,'Tabela de alimentos'!$A$3:$K$936,10,FALSE))*$C27/100,0)</f>
        <v>0</v>
      </c>
      <c r="P27" s="32">
        <f>IFERROR((VLOOKUP($A27,'Tabela de alimentos'!$A$3:$K$936,11,FALSE))*$C27/100,0)</f>
        <v>0</v>
      </c>
    </row>
    <row r="28" spans="1:16" x14ac:dyDescent="0.2">
      <c r="A28" s="169"/>
      <c r="B28" s="250"/>
      <c r="C28" s="33"/>
      <c r="D28" s="35">
        <f t="shared" si="0"/>
        <v>0</v>
      </c>
      <c r="E28" s="35"/>
      <c r="F28" s="164"/>
      <c r="G28" s="35">
        <f>IFERROR((VLOOKUP($A28,'Tabela de alimentos'!A26:K959,2,FALSE))*$C28/100,0)</f>
        <v>0</v>
      </c>
      <c r="H28" s="37">
        <f>IFERROR((VLOOKUP($A28,'Tabela de alimentos'!$A$3:$K$936,3,FALSE))*$C28/100,0)</f>
        <v>0</v>
      </c>
      <c r="I28" s="35">
        <f>IFERROR((VLOOKUP($A28,'Tabela de alimentos'!$A$3:$K$936,4,FALSE))*$C28/100,0)</f>
        <v>0</v>
      </c>
      <c r="J28" s="37">
        <f>IFERROR((VLOOKUP($A28,'Tabela de alimentos'!$A$3:$K$936,5,FALSE))*$C28/100,0)</f>
        <v>0</v>
      </c>
      <c r="K28" s="37">
        <f>IFERROR((VLOOKUP($A28,'Tabela de alimentos'!$A$3:$K$936,6,FALSE))*$C28/100,0)</f>
        <v>0</v>
      </c>
      <c r="L28" s="32">
        <f>IFERROR((VLOOKUP($A28,'Tabela de alimentos'!$A$3:$K$936,7,FALSE))*$C28/100,0)</f>
        <v>0</v>
      </c>
      <c r="M28" s="32">
        <f>IFERROR((VLOOKUP($A28,'Tabela de alimentos'!$A$3:$K$936,8,FALSE))*$C28/100,0)</f>
        <v>0</v>
      </c>
      <c r="N28" s="32">
        <f>IFERROR((VLOOKUP($A28,'Tabela de alimentos'!$A$3:$K$936,9,FALSE))*$C28/100,0)</f>
        <v>0</v>
      </c>
      <c r="O28" s="32">
        <f>IFERROR((VLOOKUP($A28,'Tabela de alimentos'!$A$3:$K$936,10,FALSE))*$C28/100,0)</f>
        <v>0</v>
      </c>
      <c r="P28" s="32">
        <f>IFERROR((VLOOKUP($A28,'Tabela de alimentos'!$A$3:$K$936,11,FALSE))*$C28/100,0)</f>
        <v>0</v>
      </c>
    </row>
    <row r="29" spans="1:16" x14ac:dyDescent="0.2">
      <c r="A29" s="169"/>
      <c r="B29" s="250"/>
      <c r="C29" s="33"/>
      <c r="D29" s="35">
        <f t="shared" si="0"/>
        <v>0</v>
      </c>
      <c r="E29" s="35"/>
      <c r="F29" s="164"/>
      <c r="G29" s="35">
        <f>IFERROR((VLOOKUP($A29,'Tabela de alimentos'!A27:K960,2,FALSE))*$C29/100,0)</f>
        <v>0</v>
      </c>
      <c r="H29" s="37">
        <f>IFERROR((VLOOKUP($A29,'Tabela de alimentos'!$A$3:$K$936,3,FALSE))*$C29/100,0)</f>
        <v>0</v>
      </c>
      <c r="I29" s="35">
        <f>IFERROR((VLOOKUP($A29,'Tabela de alimentos'!$A$3:$K$936,4,FALSE))*$C29/100,0)</f>
        <v>0</v>
      </c>
      <c r="J29" s="37">
        <f>IFERROR((VLOOKUP($A29,'Tabela de alimentos'!$A$3:$K$936,5,FALSE))*$C29/100,0)</f>
        <v>0</v>
      </c>
      <c r="K29" s="37">
        <f>IFERROR((VLOOKUP($A29,'Tabela de alimentos'!$A$3:$K$936,6,FALSE))*$C29/100,0)</f>
        <v>0</v>
      </c>
      <c r="L29" s="32">
        <f>IFERROR((VLOOKUP($A29,'Tabela de alimentos'!$A$3:$K$936,7,FALSE))*$C29/100,0)</f>
        <v>0</v>
      </c>
      <c r="M29" s="32">
        <f>IFERROR((VLOOKUP($A29,'Tabela de alimentos'!$A$3:$K$936,8,FALSE))*$C29/100,0)</f>
        <v>0</v>
      </c>
      <c r="N29" s="32">
        <f>IFERROR((VLOOKUP($A29,'Tabela de alimentos'!$A$3:$K$936,9,FALSE))*$C29/100,0)</f>
        <v>0</v>
      </c>
      <c r="O29" s="32">
        <f>IFERROR((VLOOKUP($A29,'Tabela de alimentos'!$A$3:$K$936,10,FALSE))*$C29/100,0)</f>
        <v>0</v>
      </c>
      <c r="P29" s="32">
        <f>IFERROR((VLOOKUP($A29,'Tabela de alimentos'!$A$3:$K$936,11,FALSE))*$C29/100,0)</f>
        <v>0</v>
      </c>
    </row>
    <row r="30" spans="1:16" x14ac:dyDescent="0.2">
      <c r="A30" s="169"/>
      <c r="B30" s="250"/>
      <c r="C30" s="33"/>
      <c r="D30" s="35">
        <f t="shared" si="0"/>
        <v>0</v>
      </c>
      <c r="E30" s="35"/>
      <c r="F30" s="164"/>
      <c r="G30" s="35">
        <f>IFERROR((VLOOKUP($A30,'Tabela de alimentos'!A28:K961,2,FALSE))*$C30/100,0)</f>
        <v>0</v>
      </c>
      <c r="H30" s="37">
        <f>IFERROR((VLOOKUP($A30,'Tabela de alimentos'!$A$3:$K$936,3,FALSE))*$C30/100,0)</f>
        <v>0</v>
      </c>
      <c r="I30" s="35">
        <f>IFERROR((VLOOKUP($A30,'Tabela de alimentos'!$A$3:$K$936,4,FALSE))*$C30/100,0)</f>
        <v>0</v>
      </c>
      <c r="J30" s="37">
        <f>IFERROR((VLOOKUP($A30,'Tabela de alimentos'!$A$3:$K$936,5,FALSE))*$C30/100,0)</f>
        <v>0</v>
      </c>
      <c r="K30" s="37">
        <f>IFERROR((VLOOKUP($A30,'Tabela de alimentos'!$A$3:$K$936,6,FALSE))*$C30/100,0)</f>
        <v>0</v>
      </c>
      <c r="L30" s="32">
        <f>IFERROR((VLOOKUP($A30,'Tabela de alimentos'!$A$3:$K$936,7,FALSE))*$C30/100,0)</f>
        <v>0</v>
      </c>
      <c r="M30" s="32">
        <f>IFERROR((VLOOKUP($A30,'Tabela de alimentos'!$A$3:$K$936,8,FALSE))*$C30/100,0)</f>
        <v>0</v>
      </c>
      <c r="N30" s="32">
        <f>IFERROR((VLOOKUP($A30,'Tabela de alimentos'!$A$3:$K$936,9,FALSE))*$C30/100,0)</f>
        <v>0</v>
      </c>
      <c r="O30" s="32">
        <f>IFERROR((VLOOKUP($A30,'Tabela de alimentos'!$A$3:$K$936,10,FALSE))*$C30/100,0)</f>
        <v>0</v>
      </c>
      <c r="P30" s="32">
        <f>IFERROR((VLOOKUP($A30,'Tabela de alimentos'!$A$3:$K$936,11,FALSE))*$C30/100,0)</f>
        <v>0</v>
      </c>
    </row>
    <row r="31" spans="1:16" x14ac:dyDescent="0.2">
      <c r="A31" s="169"/>
      <c r="B31" s="250"/>
      <c r="C31" s="33"/>
      <c r="D31" s="35">
        <f t="shared" si="0"/>
        <v>0</v>
      </c>
      <c r="E31" s="35"/>
      <c r="F31" s="164"/>
      <c r="G31" s="35">
        <f>IFERROR((VLOOKUP($A31,'Tabela de alimentos'!A29:K962,2,FALSE))*$C31/100,0)</f>
        <v>0</v>
      </c>
      <c r="H31" s="37">
        <f>IFERROR((VLOOKUP($A31,'Tabela de alimentos'!$A$3:$K$936,3,FALSE))*$C31/100,0)</f>
        <v>0</v>
      </c>
      <c r="I31" s="35">
        <f>IFERROR((VLOOKUP($A31,'Tabela de alimentos'!$A$3:$K$936,4,FALSE))*$C31/100,0)</f>
        <v>0</v>
      </c>
      <c r="J31" s="37">
        <f>IFERROR((VLOOKUP($A31,'Tabela de alimentos'!$A$3:$K$936,5,FALSE))*$C31/100,0)</f>
        <v>0</v>
      </c>
      <c r="K31" s="37">
        <f>IFERROR((VLOOKUP($A31,'Tabela de alimentos'!$A$3:$K$936,6,FALSE))*$C31/100,0)</f>
        <v>0</v>
      </c>
      <c r="L31" s="32">
        <f>IFERROR((VLOOKUP($A31,'Tabela de alimentos'!$A$3:$K$936,7,FALSE))*$C31/100,0)</f>
        <v>0</v>
      </c>
      <c r="M31" s="32">
        <f>IFERROR((VLOOKUP($A31,'Tabela de alimentos'!$A$3:$K$936,8,FALSE))*$C31/100,0)</f>
        <v>0</v>
      </c>
      <c r="N31" s="32">
        <f>IFERROR((VLOOKUP($A31,'Tabela de alimentos'!$A$3:$K$936,9,FALSE))*$C31/100,0)</f>
        <v>0</v>
      </c>
      <c r="O31" s="32">
        <f>IFERROR((VLOOKUP($A31,'Tabela de alimentos'!$A$3:$K$936,10,FALSE))*$C31/100,0)</f>
        <v>0</v>
      </c>
      <c r="P31" s="32">
        <f>IFERROR((VLOOKUP($A31,'Tabela de alimentos'!$A$3:$K$936,11,FALSE))*$C31/100,0)</f>
        <v>0</v>
      </c>
    </row>
    <row r="32" spans="1:16" x14ac:dyDescent="0.2">
      <c r="A32" s="169"/>
      <c r="B32" s="250"/>
      <c r="C32" s="33"/>
      <c r="D32" s="35">
        <f t="shared" si="0"/>
        <v>0</v>
      </c>
      <c r="E32" s="35"/>
      <c r="F32" s="164"/>
      <c r="G32" s="35">
        <f>IFERROR((VLOOKUP($A32,'Tabela de alimentos'!A30:K963,2,FALSE))*$C32/100,0)</f>
        <v>0</v>
      </c>
      <c r="H32" s="37">
        <f>IFERROR((VLOOKUP($A32,'Tabela de alimentos'!$A$3:$K$936,3,FALSE))*$C32/100,0)</f>
        <v>0</v>
      </c>
      <c r="I32" s="35">
        <f>IFERROR((VLOOKUP($A32,'Tabela de alimentos'!$A$3:$K$936,4,FALSE))*$C32/100,0)</f>
        <v>0</v>
      </c>
      <c r="J32" s="37">
        <f>IFERROR((VLOOKUP($A32,'Tabela de alimentos'!$A$3:$K$936,5,FALSE))*$C32/100,0)</f>
        <v>0</v>
      </c>
      <c r="K32" s="37">
        <f>IFERROR((VLOOKUP($A32,'Tabela de alimentos'!$A$3:$K$936,6,FALSE))*$C32/100,0)</f>
        <v>0</v>
      </c>
      <c r="L32" s="32">
        <f>IFERROR((VLOOKUP($A32,'Tabela de alimentos'!$A$3:$K$936,7,FALSE))*$C32/100,0)</f>
        <v>0</v>
      </c>
      <c r="M32" s="32">
        <f>IFERROR((VLOOKUP($A32,'Tabela de alimentos'!$A$3:$K$936,8,FALSE))*$C32/100,0)</f>
        <v>0</v>
      </c>
      <c r="N32" s="32">
        <f>IFERROR((VLOOKUP($A32,'Tabela de alimentos'!$A$3:$K$936,9,FALSE))*$C32/100,0)</f>
        <v>0</v>
      </c>
      <c r="O32" s="32">
        <f>IFERROR((VLOOKUP($A32,'Tabela de alimentos'!$A$3:$K$936,10,FALSE))*$C32/100,0)</f>
        <v>0</v>
      </c>
      <c r="P32" s="32">
        <f>IFERROR((VLOOKUP($A32,'Tabela de alimentos'!$A$3:$K$936,11,FALSE))*$C32/100,0)</f>
        <v>0</v>
      </c>
    </row>
    <row r="33" spans="1:16" x14ac:dyDescent="0.2">
      <c r="A33" s="169"/>
      <c r="B33" s="250"/>
      <c r="C33" s="33"/>
      <c r="D33" s="35">
        <f t="shared" si="0"/>
        <v>0</v>
      </c>
      <c r="E33" s="35"/>
      <c r="F33" s="164"/>
      <c r="G33" s="35">
        <f>IFERROR((VLOOKUP($A33,'Tabela de alimentos'!A31:K964,2,FALSE))*$C33/100,0)</f>
        <v>0</v>
      </c>
      <c r="H33" s="37">
        <f>IFERROR((VLOOKUP($A33,'Tabela de alimentos'!$A$3:$K$936,3,FALSE))*$C33/100,0)</f>
        <v>0</v>
      </c>
      <c r="I33" s="35">
        <f>IFERROR((VLOOKUP($A33,'Tabela de alimentos'!$A$3:$K$936,4,FALSE))*$C33/100,0)</f>
        <v>0</v>
      </c>
      <c r="J33" s="37">
        <f>IFERROR((VLOOKUP($A33,'Tabela de alimentos'!$A$3:$K$936,5,FALSE))*$C33/100,0)</f>
        <v>0</v>
      </c>
      <c r="K33" s="37">
        <f>IFERROR((VLOOKUP($A33,'Tabela de alimentos'!$A$3:$K$936,6,FALSE))*$C33/100,0)</f>
        <v>0</v>
      </c>
      <c r="L33" s="32">
        <f>IFERROR((VLOOKUP($A33,'Tabela de alimentos'!$A$3:$K$936,7,FALSE))*$C33/100,0)</f>
        <v>0</v>
      </c>
      <c r="M33" s="32">
        <f>IFERROR((VLOOKUP($A33,'Tabela de alimentos'!$A$3:$K$936,8,FALSE))*$C33/100,0)</f>
        <v>0</v>
      </c>
      <c r="N33" s="32">
        <f>IFERROR((VLOOKUP($A33,'Tabela de alimentos'!$A$3:$K$936,9,FALSE))*$C33/100,0)</f>
        <v>0</v>
      </c>
      <c r="O33" s="32">
        <f>IFERROR((VLOOKUP($A33,'Tabela de alimentos'!$A$3:$K$936,10,FALSE))*$C33/100,0)</f>
        <v>0</v>
      </c>
      <c r="P33" s="32">
        <f>IFERROR((VLOOKUP($A33,'Tabela de alimentos'!$A$3:$K$936,11,FALSE))*$C33/100,0)</f>
        <v>0</v>
      </c>
    </row>
    <row r="34" spans="1:16" x14ac:dyDescent="0.2">
      <c r="A34" s="169"/>
      <c r="B34" s="250"/>
      <c r="C34" s="33"/>
      <c r="D34" s="35">
        <f t="shared" si="0"/>
        <v>0</v>
      </c>
      <c r="E34" s="35"/>
      <c r="F34" s="164"/>
      <c r="G34" s="35">
        <f>IFERROR((VLOOKUP($A34,'Tabela de alimentos'!A32:K965,2,FALSE))*$C34/100,0)</f>
        <v>0</v>
      </c>
      <c r="H34" s="37">
        <f>IFERROR((VLOOKUP($A34,'Tabela de alimentos'!$A$3:$K$936,3,FALSE))*$C34/100,0)</f>
        <v>0</v>
      </c>
      <c r="I34" s="35">
        <f>IFERROR((VLOOKUP($A34,'Tabela de alimentos'!$A$3:$K$936,4,FALSE))*$C34/100,0)</f>
        <v>0</v>
      </c>
      <c r="J34" s="37">
        <f>IFERROR((VLOOKUP($A34,'Tabela de alimentos'!$A$3:$K$936,5,FALSE))*$C34/100,0)</f>
        <v>0</v>
      </c>
      <c r="K34" s="37">
        <f>IFERROR((VLOOKUP($A34,'Tabela de alimentos'!$A$3:$K$936,6,FALSE))*$C34/100,0)</f>
        <v>0</v>
      </c>
      <c r="L34" s="32">
        <f>IFERROR((VLOOKUP($A34,'Tabela de alimentos'!$A$3:$K$936,7,FALSE))*$C34/100,0)</f>
        <v>0</v>
      </c>
      <c r="M34" s="32">
        <f>IFERROR((VLOOKUP($A34,'Tabela de alimentos'!$A$3:$K$936,8,FALSE))*$C34/100,0)</f>
        <v>0</v>
      </c>
      <c r="N34" s="32">
        <f>IFERROR((VLOOKUP($A34,'Tabela de alimentos'!$A$3:$K$936,9,FALSE))*$C34/100,0)</f>
        <v>0</v>
      </c>
      <c r="O34" s="32">
        <f>IFERROR((VLOOKUP($A34,'Tabela de alimentos'!$A$3:$K$936,10,FALSE))*$C34/100,0)</f>
        <v>0</v>
      </c>
      <c r="P34" s="32">
        <f>IFERROR((VLOOKUP($A34,'Tabela de alimentos'!$A$3:$K$936,11,FALSE))*$C34/100,0)</f>
        <v>0</v>
      </c>
    </row>
    <row r="35" spans="1:16" x14ac:dyDescent="0.2">
      <c r="A35" s="169"/>
      <c r="B35" s="250"/>
      <c r="C35" s="33"/>
      <c r="D35" s="35">
        <f t="shared" si="0"/>
        <v>0</v>
      </c>
      <c r="E35" s="35"/>
      <c r="F35" s="164"/>
      <c r="G35" s="35">
        <f>IFERROR((VLOOKUP($A35,'Tabela de alimentos'!A33:K966,2,FALSE))*$C35/100,0)</f>
        <v>0</v>
      </c>
      <c r="H35" s="37">
        <f>IFERROR((VLOOKUP($A35,'Tabela de alimentos'!$A$3:$K$936,3,FALSE))*$C35/100,0)</f>
        <v>0</v>
      </c>
      <c r="I35" s="35">
        <f>IFERROR((VLOOKUP($A35,'Tabela de alimentos'!$A$3:$K$936,4,FALSE))*$C35/100,0)</f>
        <v>0</v>
      </c>
      <c r="J35" s="37">
        <f>IFERROR((VLOOKUP($A35,'Tabela de alimentos'!$A$3:$K$936,5,FALSE))*$C35/100,0)</f>
        <v>0</v>
      </c>
      <c r="K35" s="37">
        <f>IFERROR((VLOOKUP($A35,'Tabela de alimentos'!$A$3:$K$936,6,FALSE))*$C35/100,0)</f>
        <v>0</v>
      </c>
      <c r="L35" s="32">
        <f>IFERROR((VLOOKUP($A35,'Tabela de alimentos'!$A$3:$K$936,7,FALSE))*$C35/100,0)</f>
        <v>0</v>
      </c>
      <c r="M35" s="32">
        <f>IFERROR((VLOOKUP($A35,'Tabela de alimentos'!$A$3:$K$936,8,FALSE))*$C35/100,0)</f>
        <v>0</v>
      </c>
      <c r="N35" s="32">
        <f>IFERROR((VLOOKUP($A35,'Tabela de alimentos'!$A$3:$K$936,9,FALSE))*$C35/100,0)</f>
        <v>0</v>
      </c>
      <c r="O35" s="32">
        <f>IFERROR((VLOOKUP($A35,'Tabela de alimentos'!$A$3:$K$936,10,FALSE))*$C35/100,0)</f>
        <v>0</v>
      </c>
      <c r="P35" s="32">
        <f>IFERROR((VLOOKUP($A35,'Tabela de alimentos'!$A$3:$K$936,11,FALSE))*$C35/100,0)</f>
        <v>0</v>
      </c>
    </row>
    <row r="36" spans="1:16" x14ac:dyDescent="0.2">
      <c r="A36" s="169"/>
      <c r="B36" s="250"/>
      <c r="C36" s="33"/>
      <c r="D36" s="35">
        <f t="shared" si="0"/>
        <v>0</v>
      </c>
      <c r="E36" s="35"/>
      <c r="F36" s="164"/>
      <c r="G36" s="35">
        <f>IFERROR((VLOOKUP($A36,'Tabela de alimentos'!A34:K967,2,FALSE))*$C36/100,0)</f>
        <v>0</v>
      </c>
      <c r="H36" s="37">
        <f>IFERROR((VLOOKUP($A36,'Tabela de alimentos'!$A$3:$K$936,3,FALSE))*$C36/100,0)</f>
        <v>0</v>
      </c>
      <c r="I36" s="35">
        <f>IFERROR((VLOOKUP($A36,'Tabela de alimentos'!$A$3:$K$936,4,FALSE))*$C36/100,0)</f>
        <v>0</v>
      </c>
      <c r="J36" s="37">
        <f>IFERROR((VLOOKUP($A36,'Tabela de alimentos'!$A$3:$K$936,5,FALSE))*$C36/100,0)</f>
        <v>0</v>
      </c>
      <c r="K36" s="37">
        <f>IFERROR((VLOOKUP($A36,'Tabela de alimentos'!$A$3:$K$936,6,FALSE))*$C36/100,0)</f>
        <v>0</v>
      </c>
      <c r="L36" s="32">
        <f>IFERROR((VLOOKUP($A36,'Tabela de alimentos'!$A$3:$K$936,7,FALSE))*$C36/100,0)</f>
        <v>0</v>
      </c>
      <c r="M36" s="32">
        <f>IFERROR((VLOOKUP($A36,'Tabela de alimentos'!$A$3:$K$936,8,FALSE))*$C36/100,0)</f>
        <v>0</v>
      </c>
      <c r="N36" s="32">
        <f>IFERROR((VLOOKUP($A36,'Tabela de alimentos'!$A$3:$K$936,9,FALSE))*$C36/100,0)</f>
        <v>0</v>
      </c>
      <c r="O36" s="32">
        <f>IFERROR((VLOOKUP($A36,'Tabela de alimentos'!$A$3:$K$936,10,FALSE))*$C36/100,0)</f>
        <v>0</v>
      </c>
      <c r="P36" s="32">
        <f>IFERROR((VLOOKUP($A36,'Tabela de alimentos'!$A$3:$K$936,11,FALSE))*$C36/100,0)</f>
        <v>0</v>
      </c>
    </row>
    <row r="37" spans="1:16" x14ac:dyDescent="0.2">
      <c r="A37" s="169"/>
      <c r="B37" s="250"/>
      <c r="C37" s="33"/>
      <c r="D37" s="35">
        <f t="shared" si="0"/>
        <v>0</v>
      </c>
      <c r="E37" s="35"/>
      <c r="F37" s="164"/>
      <c r="G37" s="35">
        <f>IFERROR((VLOOKUP($A37,'Tabela de alimentos'!A35:K968,2,FALSE))*$C37/100,0)</f>
        <v>0</v>
      </c>
      <c r="H37" s="37">
        <f>IFERROR((VLOOKUP($A37,'Tabela de alimentos'!$A$3:$K$936,3,FALSE))*$C37/100,0)</f>
        <v>0</v>
      </c>
      <c r="I37" s="35">
        <f>IFERROR((VLOOKUP($A37,'Tabela de alimentos'!$A$3:$K$936,4,FALSE))*$C37/100,0)</f>
        <v>0</v>
      </c>
      <c r="J37" s="37">
        <f>IFERROR((VLOOKUP($A37,'Tabela de alimentos'!$A$3:$K$936,5,FALSE))*$C37/100,0)</f>
        <v>0</v>
      </c>
      <c r="K37" s="37">
        <f>IFERROR((VLOOKUP($A37,'Tabela de alimentos'!$A$3:$K$936,6,FALSE))*$C37/100,0)</f>
        <v>0</v>
      </c>
      <c r="L37" s="32">
        <f>IFERROR((VLOOKUP($A37,'Tabela de alimentos'!$A$3:$K$936,7,FALSE))*$C37/100,0)</f>
        <v>0</v>
      </c>
      <c r="M37" s="32">
        <f>IFERROR((VLOOKUP($A37,'Tabela de alimentos'!$A$3:$K$936,8,FALSE))*$C37/100,0)</f>
        <v>0</v>
      </c>
      <c r="N37" s="32">
        <f>IFERROR((VLOOKUP($A37,'Tabela de alimentos'!$A$3:$K$936,9,FALSE))*$C37/100,0)</f>
        <v>0</v>
      </c>
      <c r="O37" s="32">
        <f>IFERROR((VLOOKUP($A37,'Tabela de alimentos'!$A$3:$K$936,10,FALSE))*$C37/100,0)</f>
        <v>0</v>
      </c>
      <c r="P37" s="32">
        <f>IFERROR((VLOOKUP($A37,'Tabela de alimentos'!$A$3:$K$936,11,FALSE))*$C37/100,0)</f>
        <v>0</v>
      </c>
    </row>
    <row r="38" spans="1:16" x14ac:dyDescent="0.2">
      <c r="A38" s="169"/>
      <c r="B38" s="250"/>
      <c r="C38" s="33"/>
      <c r="D38" s="35">
        <f t="shared" si="0"/>
        <v>0</v>
      </c>
      <c r="E38" s="35"/>
      <c r="F38" s="164"/>
      <c r="G38" s="35">
        <f>IFERROR((VLOOKUP($A38,'Tabela de alimentos'!A36:K969,2,FALSE))*$C38/100,0)</f>
        <v>0</v>
      </c>
      <c r="H38" s="37">
        <f>IFERROR((VLOOKUP($A38,'Tabela de alimentos'!$A$3:$K$936,3,FALSE))*$C38/100,0)</f>
        <v>0</v>
      </c>
      <c r="I38" s="35">
        <f>IFERROR((VLOOKUP($A38,'Tabela de alimentos'!$A$3:$K$936,4,FALSE))*$C38/100,0)</f>
        <v>0</v>
      </c>
      <c r="J38" s="37">
        <f>IFERROR((VLOOKUP($A38,'Tabela de alimentos'!$A$3:$K$936,5,FALSE))*$C38/100,0)</f>
        <v>0</v>
      </c>
      <c r="K38" s="37">
        <f>IFERROR((VLOOKUP($A38,'Tabela de alimentos'!$A$3:$K$936,6,FALSE))*$C38/100,0)</f>
        <v>0</v>
      </c>
      <c r="L38" s="32">
        <f>IFERROR((VLOOKUP($A38,'Tabela de alimentos'!$A$3:$K$936,7,FALSE))*$C38/100,0)</f>
        <v>0</v>
      </c>
      <c r="M38" s="32">
        <f>IFERROR((VLOOKUP($A38,'Tabela de alimentos'!$A$3:$K$936,8,FALSE))*$C38/100,0)</f>
        <v>0</v>
      </c>
      <c r="N38" s="32">
        <f>IFERROR((VLOOKUP($A38,'Tabela de alimentos'!$A$3:$K$936,9,FALSE))*$C38/100,0)</f>
        <v>0</v>
      </c>
      <c r="O38" s="32">
        <f>IFERROR((VLOOKUP($A38,'Tabela de alimentos'!$A$3:$K$936,10,FALSE))*$C38/100,0)</f>
        <v>0</v>
      </c>
      <c r="P38" s="32">
        <f>IFERROR((VLOOKUP($A38,'Tabela de alimentos'!$A$3:$K$936,11,FALSE))*$C38/100,0)</f>
        <v>0</v>
      </c>
    </row>
    <row r="39" spans="1:16" x14ac:dyDescent="0.2">
      <c r="A39" s="169"/>
      <c r="B39" s="250"/>
      <c r="C39" s="33"/>
      <c r="D39" s="35">
        <f t="shared" si="0"/>
        <v>0</v>
      </c>
      <c r="E39" s="35"/>
      <c r="F39" s="164"/>
      <c r="G39" s="35">
        <f>IFERROR((VLOOKUP($A39,'Tabela de alimentos'!A37:K970,2,FALSE))*$C39/100,0)</f>
        <v>0</v>
      </c>
      <c r="H39" s="37">
        <f>IFERROR((VLOOKUP($A39,'Tabela de alimentos'!$A$3:$K$936,3,FALSE))*$C39/100,0)</f>
        <v>0</v>
      </c>
      <c r="I39" s="35">
        <f>IFERROR((VLOOKUP($A39,'Tabela de alimentos'!$A$3:$K$936,4,FALSE))*$C39/100,0)</f>
        <v>0</v>
      </c>
      <c r="J39" s="37">
        <f>IFERROR((VLOOKUP($A39,'Tabela de alimentos'!$A$3:$K$936,5,FALSE))*$C39/100,0)</f>
        <v>0</v>
      </c>
      <c r="K39" s="37">
        <f>IFERROR((VLOOKUP($A39,'Tabela de alimentos'!$A$3:$K$936,6,FALSE))*$C39/100,0)</f>
        <v>0</v>
      </c>
      <c r="L39" s="32">
        <f>IFERROR((VLOOKUP($A39,'Tabela de alimentos'!$A$3:$K$936,7,FALSE))*$C39/100,0)</f>
        <v>0</v>
      </c>
      <c r="M39" s="32">
        <f>IFERROR((VLOOKUP($A39,'Tabela de alimentos'!$A$3:$K$936,8,FALSE))*$C39/100,0)</f>
        <v>0</v>
      </c>
      <c r="N39" s="32">
        <f>IFERROR((VLOOKUP($A39,'Tabela de alimentos'!$A$3:$K$936,9,FALSE))*$C39/100,0)</f>
        <v>0</v>
      </c>
      <c r="O39" s="32">
        <f>IFERROR((VLOOKUP($A39,'Tabela de alimentos'!$A$3:$K$936,10,FALSE))*$C39/100,0)</f>
        <v>0</v>
      </c>
      <c r="P39" s="32">
        <f>IFERROR((VLOOKUP($A39,'Tabela de alimentos'!$A$3:$K$936,11,FALSE))*$C39/100,0)</f>
        <v>0</v>
      </c>
    </row>
    <row r="40" spans="1:16" x14ac:dyDescent="0.2">
      <c r="A40" s="169"/>
      <c r="B40" s="250"/>
      <c r="C40" s="33"/>
      <c r="D40" s="35">
        <f t="shared" si="0"/>
        <v>0</v>
      </c>
      <c r="E40" s="35"/>
      <c r="F40" s="164"/>
      <c r="G40" s="35">
        <f>IFERROR((VLOOKUP($A40,'Tabela de alimentos'!A38:K971,2,FALSE))*$C40/100,0)</f>
        <v>0</v>
      </c>
      <c r="H40" s="37">
        <f>IFERROR((VLOOKUP($A40,'Tabela de alimentos'!$A$3:$K$936,3,FALSE))*$C40/100,0)</f>
        <v>0</v>
      </c>
      <c r="I40" s="35">
        <f>IFERROR((VLOOKUP($A40,'Tabela de alimentos'!$A$3:$K$936,4,FALSE))*$C40/100,0)</f>
        <v>0</v>
      </c>
      <c r="J40" s="37">
        <f>IFERROR((VLOOKUP($A40,'Tabela de alimentos'!$A$3:$K$936,5,FALSE))*$C40/100,0)</f>
        <v>0</v>
      </c>
      <c r="K40" s="37">
        <f>IFERROR((VLOOKUP($A40,'Tabela de alimentos'!$A$3:$K$936,6,FALSE))*$C40/100,0)</f>
        <v>0</v>
      </c>
      <c r="L40" s="32">
        <f>IFERROR((VLOOKUP($A40,'Tabela de alimentos'!$A$3:$K$936,7,FALSE))*$C40/100,0)</f>
        <v>0</v>
      </c>
      <c r="M40" s="32">
        <f>IFERROR((VLOOKUP($A40,'Tabela de alimentos'!$A$3:$K$936,8,FALSE))*$C40/100,0)</f>
        <v>0</v>
      </c>
      <c r="N40" s="32">
        <f>IFERROR((VLOOKUP($A40,'Tabela de alimentos'!$A$3:$K$936,9,FALSE))*$C40/100,0)</f>
        <v>0</v>
      </c>
      <c r="O40" s="32">
        <f>IFERROR((VLOOKUP($A40,'Tabela de alimentos'!$A$3:$K$936,10,FALSE))*$C40/100,0)</f>
        <v>0</v>
      </c>
      <c r="P40" s="32">
        <f>IFERROR((VLOOKUP($A40,'Tabela de alimentos'!$A$3:$K$936,11,FALSE))*$C40/100,0)</f>
        <v>0</v>
      </c>
    </row>
    <row r="41" spans="1:16" x14ac:dyDescent="0.2">
      <c r="A41" s="169"/>
      <c r="B41" s="250"/>
      <c r="C41" s="33"/>
      <c r="D41" s="35">
        <f t="shared" si="0"/>
        <v>0</v>
      </c>
      <c r="E41" s="35"/>
      <c r="F41" s="164"/>
      <c r="G41" s="35">
        <f>IFERROR((VLOOKUP($A41,'Tabela de alimentos'!A39:K972,2,FALSE))*$C41/100,0)</f>
        <v>0</v>
      </c>
      <c r="H41" s="37">
        <f>IFERROR((VLOOKUP($A41,'Tabela de alimentos'!$A$3:$K$936,3,FALSE))*$C41/100,0)</f>
        <v>0</v>
      </c>
      <c r="I41" s="35">
        <f>IFERROR((VLOOKUP($A41,'Tabela de alimentos'!$A$3:$K$936,4,FALSE))*$C41/100,0)</f>
        <v>0</v>
      </c>
      <c r="J41" s="37">
        <f>IFERROR((VLOOKUP($A41,'Tabela de alimentos'!$A$3:$K$936,5,FALSE))*$C41/100,0)</f>
        <v>0</v>
      </c>
      <c r="K41" s="37">
        <f>IFERROR((VLOOKUP($A41,'Tabela de alimentos'!$A$3:$K$936,6,FALSE))*$C41/100,0)</f>
        <v>0</v>
      </c>
      <c r="L41" s="32">
        <f>IFERROR((VLOOKUP($A41,'Tabela de alimentos'!$A$3:$K$936,7,FALSE))*$C41/100,0)</f>
        <v>0</v>
      </c>
      <c r="M41" s="32">
        <f>IFERROR((VLOOKUP($A41,'Tabela de alimentos'!$A$3:$K$936,8,FALSE))*$C41/100,0)</f>
        <v>0</v>
      </c>
      <c r="N41" s="32">
        <f>IFERROR((VLOOKUP($A41,'Tabela de alimentos'!$A$3:$K$936,9,FALSE))*$C41/100,0)</f>
        <v>0</v>
      </c>
      <c r="O41" s="32">
        <f>IFERROR((VLOOKUP($A41,'Tabela de alimentos'!$A$3:$K$936,10,FALSE))*$C41/100,0)</f>
        <v>0</v>
      </c>
      <c r="P41" s="32">
        <f>IFERROR((VLOOKUP($A41,'Tabela de alimentos'!$A$3:$K$936,11,FALSE))*$C41/100,0)</f>
        <v>0</v>
      </c>
    </row>
    <row r="42" spans="1:16" x14ac:dyDescent="0.2">
      <c r="A42" s="169"/>
      <c r="B42" s="250"/>
      <c r="C42" s="33"/>
      <c r="D42" s="35">
        <f t="shared" si="0"/>
        <v>0</v>
      </c>
      <c r="E42" s="35"/>
      <c r="F42" s="164"/>
      <c r="G42" s="35">
        <f>IFERROR((VLOOKUP($A42,'Tabela de alimentos'!A40:K973,2,FALSE))*$C42/100,0)</f>
        <v>0</v>
      </c>
      <c r="H42" s="37">
        <f>IFERROR((VLOOKUP($A42,'Tabela de alimentos'!$A$3:$K$936,3,FALSE))*$C42/100,0)</f>
        <v>0</v>
      </c>
      <c r="I42" s="35">
        <f>IFERROR((VLOOKUP($A42,'Tabela de alimentos'!$A$3:$K$936,4,FALSE))*$C42/100,0)</f>
        <v>0</v>
      </c>
      <c r="J42" s="37">
        <f>IFERROR((VLOOKUP($A42,'Tabela de alimentos'!$A$3:$K$936,5,FALSE))*$C42/100,0)</f>
        <v>0</v>
      </c>
      <c r="K42" s="37">
        <f>IFERROR((VLOOKUP($A42,'Tabela de alimentos'!$A$3:$K$936,6,FALSE))*$C42/100,0)</f>
        <v>0</v>
      </c>
      <c r="L42" s="32">
        <f>IFERROR((VLOOKUP($A42,'Tabela de alimentos'!$A$3:$K$936,7,FALSE))*$C42/100,0)</f>
        <v>0</v>
      </c>
      <c r="M42" s="32">
        <f>IFERROR((VLOOKUP($A42,'Tabela de alimentos'!$A$3:$K$936,8,FALSE))*$C42/100,0)</f>
        <v>0</v>
      </c>
      <c r="N42" s="32">
        <f>IFERROR((VLOOKUP($A42,'Tabela de alimentos'!$A$3:$K$936,9,FALSE))*$C42/100,0)</f>
        <v>0</v>
      </c>
      <c r="O42" s="32">
        <f>IFERROR((VLOOKUP($A42,'Tabela de alimentos'!$A$3:$K$936,10,FALSE))*$C42/100,0)</f>
        <v>0</v>
      </c>
      <c r="P42" s="32">
        <f>IFERROR((VLOOKUP($A42,'Tabela de alimentos'!$A$3:$K$936,11,FALSE))*$C42/100,0)</f>
        <v>0</v>
      </c>
    </row>
    <row r="43" spans="1:16" x14ac:dyDescent="0.2">
      <c r="A43" s="169"/>
      <c r="B43" s="250"/>
      <c r="C43" s="33"/>
      <c r="D43" s="35">
        <f t="shared" si="0"/>
        <v>0</v>
      </c>
      <c r="E43" s="35"/>
      <c r="F43" s="164"/>
      <c r="G43" s="35">
        <f>IFERROR((VLOOKUP($A43,'Tabela de alimentos'!A41:K974,2,FALSE))*$C43/100,0)</f>
        <v>0</v>
      </c>
      <c r="H43" s="37">
        <f>IFERROR((VLOOKUP($A43,'Tabela de alimentos'!$A$3:$K$936,3,FALSE))*$C43/100,0)</f>
        <v>0</v>
      </c>
      <c r="I43" s="35">
        <f>IFERROR((VLOOKUP($A43,'Tabela de alimentos'!$A$3:$K$936,4,FALSE))*$C43/100,0)</f>
        <v>0</v>
      </c>
      <c r="J43" s="37">
        <f>IFERROR((VLOOKUP($A43,'Tabela de alimentos'!$A$3:$K$936,5,FALSE))*$C43/100,0)</f>
        <v>0</v>
      </c>
      <c r="K43" s="37">
        <f>IFERROR((VLOOKUP($A43,'Tabela de alimentos'!$A$3:$K$936,6,FALSE))*$C43/100,0)</f>
        <v>0</v>
      </c>
      <c r="L43" s="32">
        <f>IFERROR((VLOOKUP($A43,'Tabela de alimentos'!$A$3:$K$936,7,FALSE))*$C43/100,0)</f>
        <v>0</v>
      </c>
      <c r="M43" s="32">
        <f>IFERROR((VLOOKUP($A43,'Tabela de alimentos'!$A$3:$K$936,8,FALSE))*$C43/100,0)</f>
        <v>0</v>
      </c>
      <c r="N43" s="32">
        <f>IFERROR((VLOOKUP($A43,'Tabela de alimentos'!$A$3:$K$936,9,FALSE))*$C43/100,0)</f>
        <v>0</v>
      </c>
      <c r="O43" s="32">
        <f>IFERROR((VLOOKUP($A43,'Tabela de alimentos'!$A$3:$K$936,10,FALSE))*$C43/100,0)</f>
        <v>0</v>
      </c>
      <c r="P43" s="32">
        <f>IFERROR((VLOOKUP($A43,'Tabela de alimentos'!$A$3:$K$936,11,FALSE))*$C43/100,0)</f>
        <v>0</v>
      </c>
    </row>
    <row r="44" spans="1:16" x14ac:dyDescent="0.2">
      <c r="A44" s="169"/>
      <c r="B44" s="250"/>
      <c r="C44" s="33"/>
      <c r="D44" s="35">
        <f t="shared" si="0"/>
        <v>0</v>
      </c>
      <c r="E44" s="35"/>
      <c r="F44" s="164"/>
      <c r="G44" s="35">
        <f>IFERROR((VLOOKUP($A44,'Tabela de alimentos'!A42:K975,2,FALSE))*$C44/100,0)</f>
        <v>0</v>
      </c>
      <c r="H44" s="37">
        <f>IFERROR((VLOOKUP($A44,'Tabela de alimentos'!$A$3:$K$936,3,FALSE))*$C44/100,0)</f>
        <v>0</v>
      </c>
      <c r="I44" s="35">
        <f>IFERROR((VLOOKUP($A44,'Tabela de alimentos'!$A$3:$K$936,4,FALSE))*$C44/100,0)</f>
        <v>0</v>
      </c>
      <c r="J44" s="37">
        <f>IFERROR((VLOOKUP($A44,'Tabela de alimentos'!$A$3:$K$936,5,FALSE))*$C44/100,0)</f>
        <v>0</v>
      </c>
      <c r="K44" s="37">
        <f>IFERROR((VLOOKUP($A44,'Tabela de alimentos'!$A$3:$K$936,6,FALSE))*$C44/100,0)</f>
        <v>0</v>
      </c>
      <c r="L44" s="32">
        <f>IFERROR((VLOOKUP($A44,'Tabela de alimentos'!$A$3:$K$936,7,FALSE))*$C44/100,0)</f>
        <v>0</v>
      </c>
      <c r="M44" s="32">
        <f>IFERROR((VLOOKUP($A44,'Tabela de alimentos'!$A$3:$K$936,8,FALSE))*$C44/100,0)</f>
        <v>0</v>
      </c>
      <c r="N44" s="32">
        <f>IFERROR((VLOOKUP($A44,'Tabela de alimentos'!$A$3:$K$936,9,FALSE))*$C44/100,0)</f>
        <v>0</v>
      </c>
      <c r="O44" s="32">
        <f>IFERROR((VLOOKUP($A44,'Tabela de alimentos'!$A$3:$K$936,10,FALSE))*$C44/100,0)</f>
        <v>0</v>
      </c>
      <c r="P44" s="32">
        <f>IFERROR((VLOOKUP($A44,'Tabela de alimentos'!$A$3:$K$936,11,FALSE))*$C44/100,0)</f>
        <v>0</v>
      </c>
    </row>
    <row r="45" spans="1:16" x14ac:dyDescent="0.2">
      <c r="A45" s="169"/>
      <c r="B45" s="250"/>
      <c r="C45" s="33"/>
      <c r="D45" s="35">
        <f t="shared" si="0"/>
        <v>0</v>
      </c>
      <c r="E45" s="35"/>
      <c r="F45" s="164"/>
      <c r="G45" s="35">
        <f>IFERROR((VLOOKUP($A45,'Tabela de alimentos'!A43:K976,2,FALSE))*$C45/100,0)</f>
        <v>0</v>
      </c>
      <c r="H45" s="37">
        <f>IFERROR((VLOOKUP($A45,'Tabela de alimentos'!$A$3:$K$936,3,FALSE))*$C45/100,0)</f>
        <v>0</v>
      </c>
      <c r="I45" s="35">
        <f>IFERROR((VLOOKUP($A45,'Tabela de alimentos'!$A$3:$K$936,4,FALSE))*$C45/100,0)</f>
        <v>0</v>
      </c>
      <c r="J45" s="37">
        <f>IFERROR((VLOOKUP($A45,'Tabela de alimentos'!$A$3:$K$936,5,FALSE))*$C45/100,0)</f>
        <v>0</v>
      </c>
      <c r="K45" s="37">
        <f>IFERROR((VLOOKUP($A45,'Tabela de alimentos'!$A$3:$K$936,6,FALSE))*$C45/100,0)</f>
        <v>0</v>
      </c>
      <c r="L45" s="32">
        <f>IFERROR((VLOOKUP($A45,'Tabela de alimentos'!$A$3:$K$936,7,FALSE))*$C45/100,0)</f>
        <v>0</v>
      </c>
      <c r="M45" s="32">
        <f>IFERROR((VLOOKUP($A45,'Tabela de alimentos'!$A$3:$K$936,8,FALSE))*$C45/100,0)</f>
        <v>0</v>
      </c>
      <c r="N45" s="32">
        <f>IFERROR((VLOOKUP($A45,'Tabela de alimentos'!$A$3:$K$936,9,FALSE))*$C45/100,0)</f>
        <v>0</v>
      </c>
      <c r="O45" s="32">
        <f>IFERROR((VLOOKUP($A45,'Tabela de alimentos'!$A$3:$K$936,10,FALSE))*$C45/100,0)</f>
        <v>0</v>
      </c>
      <c r="P45" s="32">
        <f>IFERROR((VLOOKUP($A45,'Tabela de alimentos'!$A$3:$K$936,11,FALSE))*$C45/100,0)</f>
        <v>0</v>
      </c>
    </row>
    <row r="46" spans="1:16" x14ac:dyDescent="0.2">
      <c r="A46" s="169"/>
      <c r="B46" s="250"/>
      <c r="C46" s="33"/>
      <c r="D46" s="35">
        <f t="shared" si="0"/>
        <v>0</v>
      </c>
      <c r="E46" s="35"/>
      <c r="F46" s="164"/>
      <c r="G46" s="35">
        <f>IFERROR((VLOOKUP($A46,'Tabela de alimentos'!A44:K977,2,FALSE))*$C46/100,0)</f>
        <v>0</v>
      </c>
      <c r="H46" s="37">
        <f>IFERROR((VLOOKUP($A46,'Tabela de alimentos'!$A$3:$K$936,3,FALSE))*$C46/100,0)</f>
        <v>0</v>
      </c>
      <c r="I46" s="35">
        <f>IFERROR((VLOOKUP($A46,'Tabela de alimentos'!$A$3:$K$936,4,FALSE))*$C46/100,0)</f>
        <v>0</v>
      </c>
      <c r="J46" s="37">
        <f>IFERROR((VLOOKUP($A46,'Tabela de alimentos'!$A$3:$K$936,5,FALSE))*$C46/100,0)</f>
        <v>0</v>
      </c>
      <c r="K46" s="37">
        <f>IFERROR((VLOOKUP($A46,'Tabela de alimentos'!$A$3:$K$936,6,FALSE))*$C46/100,0)</f>
        <v>0</v>
      </c>
      <c r="L46" s="32">
        <f>IFERROR((VLOOKUP($A46,'Tabela de alimentos'!$A$3:$K$936,7,FALSE))*$C46/100,0)</f>
        <v>0</v>
      </c>
      <c r="M46" s="32">
        <f>IFERROR((VLOOKUP($A46,'Tabela de alimentos'!$A$3:$K$936,8,FALSE))*$C46/100,0)</f>
        <v>0</v>
      </c>
      <c r="N46" s="32">
        <f>IFERROR((VLOOKUP($A46,'Tabela de alimentos'!$A$3:$K$936,9,FALSE))*$C46/100,0)</f>
        <v>0</v>
      </c>
      <c r="O46" s="32">
        <f>IFERROR((VLOOKUP($A46,'Tabela de alimentos'!$A$3:$K$936,10,FALSE))*$C46/100,0)</f>
        <v>0</v>
      </c>
      <c r="P46" s="32">
        <f>IFERROR((VLOOKUP($A46,'Tabela de alimentos'!$A$3:$K$936,11,FALSE))*$C46/100,0)</f>
        <v>0</v>
      </c>
    </row>
    <row r="47" spans="1:16" x14ac:dyDescent="0.2">
      <c r="A47" s="169"/>
      <c r="B47" s="250"/>
      <c r="C47" s="33"/>
      <c r="D47" s="35">
        <f t="shared" si="0"/>
        <v>0</v>
      </c>
      <c r="E47" s="35"/>
      <c r="F47" s="164"/>
      <c r="G47" s="35">
        <f>IFERROR((VLOOKUP($A47,'Tabela de alimentos'!A45:K978,2,FALSE))*$C47/100,0)</f>
        <v>0</v>
      </c>
      <c r="H47" s="37">
        <f>IFERROR((VLOOKUP($A47,'Tabela de alimentos'!$A$3:$K$936,3,FALSE))*$C47/100,0)</f>
        <v>0</v>
      </c>
      <c r="I47" s="35">
        <f>IFERROR((VLOOKUP($A47,'Tabela de alimentos'!$A$3:$K$936,4,FALSE))*$C47/100,0)</f>
        <v>0</v>
      </c>
      <c r="J47" s="37">
        <f>IFERROR((VLOOKUP($A47,'Tabela de alimentos'!$A$3:$K$936,5,FALSE))*$C47/100,0)</f>
        <v>0</v>
      </c>
      <c r="K47" s="37">
        <f>IFERROR((VLOOKUP($A47,'Tabela de alimentos'!$A$3:$K$936,6,FALSE))*$C47/100,0)</f>
        <v>0</v>
      </c>
      <c r="L47" s="32">
        <f>IFERROR((VLOOKUP($A47,'Tabela de alimentos'!$A$3:$K$936,7,FALSE))*$C47/100,0)</f>
        <v>0</v>
      </c>
      <c r="M47" s="32">
        <f>IFERROR((VLOOKUP($A47,'Tabela de alimentos'!$A$3:$K$936,8,FALSE))*$C47/100,0)</f>
        <v>0</v>
      </c>
      <c r="N47" s="32">
        <f>IFERROR((VLOOKUP($A47,'Tabela de alimentos'!$A$3:$K$936,9,FALSE))*$C47/100,0)</f>
        <v>0</v>
      </c>
      <c r="O47" s="32">
        <f>IFERROR((VLOOKUP($A47,'Tabela de alimentos'!$A$3:$K$936,10,FALSE))*$C47/100,0)</f>
        <v>0</v>
      </c>
      <c r="P47" s="32">
        <f>IFERROR((VLOOKUP($A47,'Tabela de alimentos'!$A$3:$K$936,11,FALSE))*$C47/100,0)</f>
        <v>0</v>
      </c>
    </row>
    <row r="48" spans="1:16" x14ac:dyDescent="0.2">
      <c r="A48" s="169"/>
      <c r="B48" s="250"/>
      <c r="C48" s="33"/>
      <c r="D48" s="35">
        <f t="shared" si="0"/>
        <v>0</v>
      </c>
      <c r="E48" s="35"/>
      <c r="F48" s="164"/>
      <c r="G48" s="35">
        <f>IFERROR((VLOOKUP($A48,'Tabela de alimentos'!A46:K979,2,FALSE))*$C48/100,0)</f>
        <v>0</v>
      </c>
      <c r="H48" s="37">
        <f>IFERROR((VLOOKUP($A48,'Tabela de alimentos'!$A$3:$K$936,3,FALSE))*$C48/100,0)</f>
        <v>0</v>
      </c>
      <c r="I48" s="35">
        <f>IFERROR((VLOOKUP($A48,'Tabela de alimentos'!$A$3:$K$936,4,FALSE))*$C48/100,0)</f>
        <v>0</v>
      </c>
      <c r="J48" s="37">
        <f>IFERROR((VLOOKUP($A48,'Tabela de alimentos'!$A$3:$K$936,5,FALSE))*$C48/100,0)</f>
        <v>0</v>
      </c>
      <c r="K48" s="37">
        <f>IFERROR((VLOOKUP($A48,'Tabela de alimentos'!$A$3:$K$936,6,FALSE))*$C48/100,0)</f>
        <v>0</v>
      </c>
      <c r="L48" s="32">
        <f>IFERROR((VLOOKUP($A48,'Tabela de alimentos'!$A$3:$K$936,7,FALSE))*$C48/100,0)</f>
        <v>0</v>
      </c>
      <c r="M48" s="32">
        <f>IFERROR((VLOOKUP($A48,'Tabela de alimentos'!$A$3:$K$936,8,FALSE))*$C48/100,0)</f>
        <v>0</v>
      </c>
      <c r="N48" s="32">
        <f>IFERROR((VLOOKUP($A48,'Tabela de alimentos'!$A$3:$K$936,9,FALSE))*$C48/100,0)</f>
        <v>0</v>
      </c>
      <c r="O48" s="32">
        <f>IFERROR((VLOOKUP($A48,'Tabela de alimentos'!$A$3:$K$936,10,FALSE))*$C48/100,0)</f>
        <v>0</v>
      </c>
      <c r="P48" s="32">
        <f>IFERROR((VLOOKUP($A48,'Tabela de alimentos'!$A$3:$K$936,11,FALSE))*$C48/100,0)</f>
        <v>0</v>
      </c>
    </row>
    <row r="49" spans="1:16" x14ac:dyDescent="0.2">
      <c r="A49" s="169"/>
      <c r="B49" s="250"/>
      <c r="C49" s="33"/>
      <c r="D49" s="35">
        <f t="shared" si="0"/>
        <v>0</v>
      </c>
      <c r="E49" s="35"/>
      <c r="F49" s="164"/>
      <c r="G49" s="35">
        <f>IFERROR((VLOOKUP($A49,'Tabela de alimentos'!A47:K980,2,FALSE))*$C49/100,0)</f>
        <v>0</v>
      </c>
      <c r="H49" s="37">
        <f>IFERROR((VLOOKUP($A49,'Tabela de alimentos'!$A$3:$K$936,3,FALSE))*$C49/100,0)</f>
        <v>0</v>
      </c>
      <c r="I49" s="35">
        <f>IFERROR((VLOOKUP($A49,'Tabela de alimentos'!$A$3:$K$936,4,FALSE))*$C49/100,0)</f>
        <v>0</v>
      </c>
      <c r="J49" s="37">
        <f>IFERROR((VLOOKUP($A49,'Tabela de alimentos'!$A$3:$K$936,5,FALSE))*$C49/100,0)</f>
        <v>0</v>
      </c>
      <c r="K49" s="37">
        <f>IFERROR((VLOOKUP($A49,'Tabela de alimentos'!$A$3:$K$936,6,FALSE))*$C49/100,0)</f>
        <v>0</v>
      </c>
      <c r="L49" s="32">
        <f>IFERROR((VLOOKUP($A49,'Tabela de alimentos'!$A$3:$K$936,7,FALSE))*$C49/100,0)</f>
        <v>0</v>
      </c>
      <c r="M49" s="32">
        <f>IFERROR((VLOOKUP($A49,'Tabela de alimentos'!$A$3:$K$936,8,FALSE))*$C49/100,0)</f>
        <v>0</v>
      </c>
      <c r="N49" s="32">
        <f>IFERROR((VLOOKUP($A49,'Tabela de alimentos'!$A$3:$K$936,9,FALSE))*$C49/100,0)</f>
        <v>0</v>
      </c>
      <c r="O49" s="32">
        <f>IFERROR((VLOOKUP($A49,'Tabela de alimentos'!$A$3:$K$936,10,FALSE))*$C49/100,0)</f>
        <v>0</v>
      </c>
      <c r="P49" s="32">
        <f>IFERROR((VLOOKUP($A49,'Tabela de alimentos'!$A$3:$K$936,11,FALSE))*$C49/100,0)</f>
        <v>0</v>
      </c>
    </row>
    <row r="50" spans="1:16" x14ac:dyDescent="0.2">
      <c r="A50" s="249"/>
      <c r="B50" s="250"/>
      <c r="C50" s="34"/>
      <c r="D50" s="36">
        <f>IFERROR(B50/C50,0)</f>
        <v>0</v>
      </c>
      <c r="E50" s="36"/>
      <c r="F50" s="165"/>
      <c r="G50" s="36">
        <f>IFERROR((VLOOKUP($A50,'Tabela de alimentos'!A48:K981,2,FALSE))*$C50/100,0)</f>
        <v>0</v>
      </c>
      <c r="H50" s="38">
        <f>IFERROR((VLOOKUP($A50,'Tabela de alimentos'!$A$3:$K$936,3,FALSE))*$C50/100,0)</f>
        <v>0</v>
      </c>
      <c r="I50" s="36">
        <f>IFERROR((VLOOKUP($A50,'Tabela de alimentos'!$A$3:$K$936,4,FALSE))*$C50/100,0)</f>
        <v>0</v>
      </c>
      <c r="J50" s="38">
        <f>IFERROR((VLOOKUP($A50,'Tabela de alimentos'!$A$3:$K$936,5,FALSE))*$C50/100,0)</f>
        <v>0</v>
      </c>
      <c r="K50" s="37">
        <f>IFERROR((VLOOKUP($A50,'Tabela de alimentos'!$A$3:$K$936,6,FALSE))*$C50/100,0)</f>
        <v>0</v>
      </c>
      <c r="L50" s="32">
        <f>IFERROR((VLOOKUP($A50,'Tabela de alimentos'!$A$3:$K$936,7,FALSE))*$C50/100,0)</f>
        <v>0</v>
      </c>
      <c r="M50" s="32">
        <f>IFERROR((VLOOKUP($A50,'Tabela de alimentos'!$A$3:$K$936,8,FALSE))*$C50/100,0)</f>
        <v>0</v>
      </c>
      <c r="N50" s="32">
        <f>IFERROR((VLOOKUP($A50,'Tabela de alimentos'!$A$3:$K$936,9,FALSE))*$C50/100,0)</f>
        <v>0</v>
      </c>
      <c r="O50" s="32">
        <f>IFERROR((VLOOKUP($A50,'Tabela de alimentos'!$A$3:$K$936,10,FALSE))*$C50/100,0)</f>
        <v>0</v>
      </c>
      <c r="P50" s="32">
        <f>IFERROR((VLOOKUP($A50,'Tabela de alimentos'!$A$3:$K$936,11,FALSE))*$C50/100,0)</f>
        <v>0</v>
      </c>
    </row>
    <row r="51" spans="1:16" s="26" customFormat="1" ht="18" customHeight="1" x14ac:dyDescent="0.2">
      <c r="A51" s="252" t="s">
        <v>395</v>
      </c>
      <c r="B51" s="153">
        <f>SUM(B5:B50)</f>
        <v>0</v>
      </c>
      <c r="C51" s="154">
        <f>SUM(C5:C50)</f>
        <v>0</v>
      </c>
      <c r="D51" s="154"/>
      <c r="E51" s="155"/>
      <c r="F51" s="166">
        <f>SUM(F5:F50)</f>
        <v>0</v>
      </c>
      <c r="G51" s="154">
        <f t="shared" ref="G51:P51" si="1">SUM(G5:G50)</f>
        <v>0</v>
      </c>
      <c r="H51" s="154">
        <f t="shared" si="1"/>
        <v>0</v>
      </c>
      <c r="I51" s="154">
        <f>SUM(I5:I50)</f>
        <v>0</v>
      </c>
      <c r="J51" s="153">
        <f t="shared" si="1"/>
        <v>0</v>
      </c>
      <c r="K51" s="153">
        <f t="shared" si="1"/>
        <v>0</v>
      </c>
      <c r="L51" s="153">
        <f t="shared" si="1"/>
        <v>0</v>
      </c>
      <c r="M51" s="154">
        <f t="shared" si="1"/>
        <v>0</v>
      </c>
      <c r="N51" s="156">
        <f t="shared" si="1"/>
        <v>0</v>
      </c>
      <c r="O51" s="156">
        <f t="shared" si="1"/>
        <v>0</v>
      </c>
      <c r="P51" s="156">
        <f t="shared" si="1"/>
        <v>0</v>
      </c>
    </row>
    <row r="52" spans="1:16" s="4" customFormat="1" ht="18" customHeight="1" thickBot="1" x14ac:dyDescent="0.25">
      <c r="A52" s="278" t="s">
        <v>397</v>
      </c>
      <c r="B52" s="279"/>
      <c r="C52" s="279"/>
      <c r="D52" s="279"/>
      <c r="E52" s="279"/>
      <c r="F52" s="279"/>
      <c r="G52" s="157">
        <f t="shared" ref="G52:P52" si="2">IFERROR((100*G$51)/$C$51,0)</f>
        <v>0</v>
      </c>
      <c r="H52" s="157">
        <f t="shared" si="2"/>
        <v>0</v>
      </c>
      <c r="I52" s="157">
        <f t="shared" si="2"/>
        <v>0</v>
      </c>
      <c r="J52" s="158">
        <f t="shared" si="2"/>
        <v>0</v>
      </c>
      <c r="K52" s="158">
        <f t="shared" si="2"/>
        <v>0</v>
      </c>
      <c r="L52" s="158">
        <f t="shared" si="2"/>
        <v>0</v>
      </c>
      <c r="M52" s="157">
        <f t="shared" si="2"/>
        <v>0</v>
      </c>
      <c r="N52" s="159">
        <f t="shared" si="2"/>
        <v>0</v>
      </c>
      <c r="O52" s="159">
        <f t="shared" si="2"/>
        <v>0</v>
      </c>
      <c r="P52" s="159">
        <f t="shared" si="2"/>
        <v>0</v>
      </c>
    </row>
    <row r="53" spans="1:16" s="4" customFormat="1" ht="13.9" customHeight="1" x14ac:dyDescent="0.2">
      <c r="A53" s="160" t="s">
        <v>627</v>
      </c>
      <c r="B53" s="31">
        <v>100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</row>
    <row r="54" spans="1:16" ht="13.9" customHeight="1" x14ac:dyDescent="0.2">
      <c r="A54" s="161" t="s">
        <v>626</v>
      </c>
      <c r="B54" s="29">
        <f>IFERROR(B53/C51,0)</f>
        <v>0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1:16" ht="18" customHeight="1" thickBot="1" x14ac:dyDescent="0.3">
      <c r="A55" s="162" t="s">
        <v>398</v>
      </c>
      <c r="B55" s="284"/>
      <c r="C55" s="284"/>
      <c r="D55" s="15"/>
      <c r="E55" s="15"/>
      <c r="F55" s="15"/>
      <c r="G55" s="18"/>
      <c r="H55" s="15"/>
      <c r="I55" s="15"/>
      <c r="J55" s="15"/>
      <c r="K55" s="15"/>
      <c r="L55" s="15"/>
      <c r="M55" s="6"/>
      <c r="N55" s="6"/>
      <c r="O55" s="6"/>
      <c r="P55" s="6"/>
    </row>
    <row r="56" spans="1:16" x14ac:dyDescent="0.2">
      <c r="A56" s="280"/>
      <c r="B56" s="281"/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</row>
    <row r="57" spans="1:16" x14ac:dyDescent="0.2">
      <c r="A57" s="287"/>
      <c r="B57" s="288"/>
      <c r="C57" s="288"/>
      <c r="D57" s="288"/>
      <c r="E57" s="288"/>
      <c r="F57" s="288"/>
      <c r="G57" s="288"/>
      <c r="H57" s="288"/>
      <c r="I57" s="288"/>
      <c r="J57" s="288"/>
      <c r="K57" s="288"/>
      <c r="L57" s="288"/>
      <c r="M57" s="288"/>
      <c r="N57" s="288"/>
      <c r="O57" s="288"/>
      <c r="P57" s="288"/>
    </row>
    <row r="58" spans="1:16" x14ac:dyDescent="0.2">
      <c r="A58" s="287"/>
      <c r="B58" s="288"/>
      <c r="C58" s="288"/>
      <c r="D58" s="288"/>
      <c r="E58" s="288"/>
      <c r="F58" s="288"/>
      <c r="G58" s="288"/>
      <c r="H58" s="288"/>
      <c r="I58" s="288"/>
      <c r="J58" s="288"/>
      <c r="K58" s="288"/>
      <c r="L58" s="288"/>
      <c r="M58" s="288"/>
      <c r="N58" s="288"/>
      <c r="O58" s="288"/>
      <c r="P58" s="288"/>
    </row>
    <row r="59" spans="1:16" x14ac:dyDescent="0.2">
      <c r="A59" s="287"/>
      <c r="B59" s="288"/>
      <c r="C59" s="288"/>
      <c r="D59" s="288"/>
      <c r="E59" s="288"/>
      <c r="F59" s="288"/>
      <c r="G59" s="288"/>
      <c r="H59" s="288"/>
      <c r="I59" s="288"/>
      <c r="J59" s="288"/>
      <c r="K59" s="288"/>
      <c r="L59" s="288"/>
      <c r="M59" s="288"/>
      <c r="N59" s="288"/>
      <c r="O59" s="288"/>
      <c r="P59" s="288"/>
    </row>
    <row r="60" spans="1:16" ht="13.5" thickBot="1" x14ac:dyDescent="0.25">
      <c r="A60" s="289"/>
      <c r="B60" s="290"/>
      <c r="C60" s="290"/>
      <c r="D60" s="290"/>
      <c r="E60" s="290"/>
      <c r="F60" s="290"/>
      <c r="G60" s="290"/>
      <c r="H60" s="290"/>
      <c r="I60" s="290"/>
      <c r="J60" s="290"/>
      <c r="K60" s="290"/>
      <c r="L60" s="290"/>
      <c r="M60" s="290"/>
      <c r="N60" s="290"/>
      <c r="O60" s="290"/>
      <c r="P60" s="290"/>
    </row>
    <row r="61" spans="1:16" ht="19.899999999999999" customHeight="1" x14ac:dyDescent="0.25">
      <c r="A61" s="17"/>
      <c r="B61" s="291" t="s">
        <v>645</v>
      </c>
      <c r="C61" s="292"/>
      <c r="D61" s="292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</row>
    <row r="62" spans="1:16" x14ac:dyDescent="0.2">
      <c r="A62" s="8"/>
    </row>
    <row r="63" spans="1:16" x14ac:dyDescent="0.2">
      <c r="A63" s="8"/>
    </row>
  </sheetData>
  <mergeCells count="16">
    <mergeCell ref="A58:P58"/>
    <mergeCell ref="A59:P59"/>
    <mergeCell ref="A60:P60"/>
    <mergeCell ref="B61:P61"/>
    <mergeCell ref="A57:P57"/>
    <mergeCell ref="A1:P1"/>
    <mergeCell ref="A2:P2"/>
    <mergeCell ref="A52:F52"/>
    <mergeCell ref="A56:P56"/>
    <mergeCell ref="D3:D4"/>
    <mergeCell ref="F3:F4"/>
    <mergeCell ref="B3:B4"/>
    <mergeCell ref="C3:C4"/>
    <mergeCell ref="B55:C55"/>
    <mergeCell ref="G3:H3"/>
    <mergeCell ref="E3:E4"/>
  </mergeCells>
  <pageMargins left="0.511811024" right="0.511811024" top="0.78740157499999996" bottom="0.78740157499999996" header="0.31496062000000002" footer="0.31496062000000002"/>
  <pageSetup paperSize="9" scale="5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'Tabela de alimentos'!$A$3:$A$586</xm:f>
          </x14:formula1>
          <xm:sqref>A5:A50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2"/>
  <sheetViews>
    <sheetView showGridLines="0" zoomScaleNormal="100" workbookViewId="0">
      <pane ySplit="4" topLeftCell="A5" activePane="bottomLeft" state="frozen"/>
      <selection activeCell="B8" sqref="B8"/>
      <selection pane="bottomLeft" activeCell="C18" sqref="C18"/>
    </sheetView>
  </sheetViews>
  <sheetFormatPr defaultColWidth="9.140625" defaultRowHeight="12.75" x14ac:dyDescent="0.2"/>
  <cols>
    <col min="1" max="1" width="20.7109375" style="1" customWidth="1"/>
    <col min="2" max="2" width="34" style="1" customWidth="1"/>
    <col min="3" max="3" width="10.7109375" style="1" customWidth="1"/>
    <col min="4" max="5" width="8.7109375" style="1" customWidth="1"/>
    <col min="6" max="6" width="9.28515625" style="1" bestFit="1" customWidth="1"/>
    <col min="7" max="7" width="9.7109375" style="1" bestFit="1" customWidth="1"/>
    <col min="8" max="12" width="8.7109375" style="1" customWidth="1"/>
    <col min="13" max="13" width="9.5703125" style="1" bestFit="1" customWidth="1"/>
    <col min="14" max="16384" width="9.140625" style="1"/>
  </cols>
  <sheetData>
    <row r="1" spans="1:13" ht="35.1" customHeight="1" x14ac:dyDescent="0.25">
      <c r="A1" s="273" t="s">
        <v>641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</row>
    <row r="2" spans="1:13" ht="35.1" customHeight="1" x14ac:dyDescent="0.25">
      <c r="A2" s="295" t="s">
        <v>640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</row>
    <row r="3" spans="1:13" ht="28.5" x14ac:dyDescent="0.2">
      <c r="A3" s="297" t="s">
        <v>653</v>
      </c>
      <c r="B3" s="297"/>
      <c r="C3" s="139"/>
      <c r="D3" s="293" t="s">
        <v>31</v>
      </c>
      <c r="E3" s="293"/>
      <c r="F3" s="128" t="s">
        <v>7</v>
      </c>
      <c r="G3" s="128" t="s">
        <v>32</v>
      </c>
      <c r="H3" s="128" t="s">
        <v>647</v>
      </c>
      <c r="I3" s="129" t="s">
        <v>8</v>
      </c>
      <c r="J3" s="131" t="s">
        <v>9</v>
      </c>
      <c r="K3" s="130" t="s">
        <v>10</v>
      </c>
      <c r="L3" s="131" t="s">
        <v>399</v>
      </c>
      <c r="M3" s="132" t="s">
        <v>629</v>
      </c>
    </row>
    <row r="4" spans="1:13" ht="52.5" customHeight="1" x14ac:dyDescent="0.2">
      <c r="A4" s="140" t="s">
        <v>642</v>
      </c>
      <c r="B4" s="188" t="s">
        <v>644</v>
      </c>
      <c r="C4" s="142" t="s">
        <v>649</v>
      </c>
      <c r="D4" s="133" t="s">
        <v>34</v>
      </c>
      <c r="E4" s="134" t="s">
        <v>35</v>
      </c>
      <c r="F4" s="135" t="s">
        <v>36</v>
      </c>
      <c r="G4" s="135" t="s">
        <v>36</v>
      </c>
      <c r="H4" s="135" t="s">
        <v>36</v>
      </c>
      <c r="I4" s="134" t="s">
        <v>37</v>
      </c>
      <c r="J4" s="137" t="s">
        <v>37</v>
      </c>
      <c r="K4" s="136" t="s">
        <v>38</v>
      </c>
      <c r="L4" s="137" t="s">
        <v>37</v>
      </c>
      <c r="M4" s="138" t="s">
        <v>37</v>
      </c>
    </row>
    <row r="5" spans="1:13" ht="14.25" x14ac:dyDescent="0.2">
      <c r="A5" s="42"/>
      <c r="B5" s="185"/>
      <c r="C5" s="22"/>
      <c r="D5" s="46">
        <f>IFERROR((VLOOKUP($B5,'Tabela de alimentos'!$A$3:$K$936,2,FALSE))*$C5/100,0)</f>
        <v>0</v>
      </c>
      <c r="E5" s="48">
        <f>IFERROR((VLOOKUP($B5,'Tabela de alimentos'!$A$3:$K$936,3,FALSE))*$C5/100,0)</f>
        <v>0</v>
      </c>
      <c r="F5" s="46">
        <f>IFERROR((VLOOKUP($B5,'Tabela de alimentos'!$A$3:$K$936,4,FALSE))*$C5/100,0)</f>
        <v>0</v>
      </c>
      <c r="G5" s="46">
        <f>IFERROR((VLOOKUP($B5,'Tabela de alimentos'!$A$3:$K$936,5,FALSE))*$C5/100,0)</f>
        <v>0</v>
      </c>
      <c r="H5" s="46">
        <f>IFERROR((VLOOKUP($B5,'Tabela de alimentos'!$A$3:$K$936,6,FALSE))*$C5/100,0)</f>
        <v>0</v>
      </c>
      <c r="I5" s="48">
        <f>IFERROR((VLOOKUP($B5,'Tabela de alimentos'!$A$3:$K$936,7,FALSE))*$C5/100,0)</f>
        <v>0</v>
      </c>
      <c r="J5" s="44">
        <f>IFERROR((VLOOKUP($B5,'Tabela de alimentos'!$A$3:$K$936,8,FALSE))*$C5/100,0)</f>
        <v>0</v>
      </c>
      <c r="K5" s="44">
        <f>IFERROR((VLOOKUP($B5,'Tabela de alimentos'!$A$3:$K$936,9,FALSE))*$C5/100,0)</f>
        <v>0</v>
      </c>
      <c r="L5" s="44">
        <f>IFERROR((VLOOKUP($B5,'Tabela de alimentos'!$A$3:$K$936,10,FALSE))*$C5/100,0)</f>
        <v>0</v>
      </c>
      <c r="M5" s="44">
        <f>IFERROR((VLOOKUP($B5,'Tabela de alimentos'!$A$3:$K$936,11,FALSE))*$C5/100,0)</f>
        <v>0</v>
      </c>
    </row>
    <row r="6" spans="1:13" ht="14.25" x14ac:dyDescent="0.2">
      <c r="A6" s="187"/>
      <c r="B6" s="169"/>
      <c r="C6" s="22"/>
      <c r="D6" s="46">
        <f>IFERROR((VLOOKUP($B6,'Tabela de alimentos'!$A$3:$K$936,2,FALSE))*$C6/100,0)</f>
        <v>0</v>
      </c>
      <c r="E6" s="48">
        <f>IFERROR((VLOOKUP($B6,'Tabela de alimentos'!$A$3:$K$936,3,FALSE))*$C6/100,0)</f>
        <v>0</v>
      </c>
      <c r="F6" s="46">
        <f>IFERROR((VLOOKUP($B6,'Tabela de alimentos'!$A$3:$K$936,4,FALSE))*$C6/100,0)</f>
        <v>0</v>
      </c>
      <c r="G6" s="46">
        <f>IFERROR((VLOOKUP($B6,'Tabela de alimentos'!$A$3:$K$936,5,FALSE))*$C6/100,0)</f>
        <v>0</v>
      </c>
      <c r="H6" s="46">
        <f>IFERROR((VLOOKUP($B6,'Tabela de alimentos'!$A$3:$K$936,6,FALSE))*$C6/100,0)</f>
        <v>0</v>
      </c>
      <c r="I6" s="48">
        <f>IFERROR((VLOOKUP($B6,'Tabela de alimentos'!$A$3:$K$936,7,FALSE))*$C6/100,0)</f>
        <v>0</v>
      </c>
      <c r="J6" s="44">
        <f>IFERROR((VLOOKUP($B6,'Tabela de alimentos'!$A$3:$K$936,8,FALSE))*$C6/100,0)</f>
        <v>0</v>
      </c>
      <c r="K6" s="44">
        <f>IFERROR((VLOOKUP($B6,'Tabela de alimentos'!$A$3:$K$936,9,FALSE))*$C6/100,0)</f>
        <v>0</v>
      </c>
      <c r="L6" s="44">
        <f>IFERROR((VLOOKUP($B6,'Tabela de alimentos'!$A$3:$K$936,10,FALSE))*$C6/100,0)</f>
        <v>0</v>
      </c>
      <c r="M6" s="44">
        <f>IFERROR((VLOOKUP($B6,'Tabela de alimentos'!$A$3:$K$936,11,FALSE))*$C6/100,0)</f>
        <v>0</v>
      </c>
    </row>
    <row r="7" spans="1:13" ht="14.25" x14ac:dyDescent="0.2">
      <c r="A7" s="42"/>
      <c r="B7" s="169"/>
      <c r="C7" s="22"/>
      <c r="D7" s="46">
        <f>IFERROR((VLOOKUP($B7,'Tabela de alimentos'!$A$3:$K$936,2,FALSE))*$C7/100,0)</f>
        <v>0</v>
      </c>
      <c r="E7" s="48">
        <f>IFERROR((VLOOKUP($B7,'Tabela de alimentos'!$A$3:$K$936,3,FALSE))*$C7/100,0)</f>
        <v>0</v>
      </c>
      <c r="F7" s="46">
        <f>IFERROR((VLOOKUP($B7,'Tabela de alimentos'!$A$3:$K$936,4,FALSE))*$C7/100,0)</f>
        <v>0</v>
      </c>
      <c r="G7" s="46">
        <f>IFERROR((VLOOKUP($B7,'Tabela de alimentos'!$A$3:$K$936,5,FALSE))*$C7/100,0)</f>
        <v>0</v>
      </c>
      <c r="H7" s="46">
        <f>IFERROR((VLOOKUP($B7,'Tabela de alimentos'!$A$3:$K$936,6,FALSE))*$C7/100,0)</f>
        <v>0</v>
      </c>
      <c r="I7" s="48">
        <f>IFERROR((VLOOKUP($B7,'Tabela de alimentos'!$A$3:$K$936,7,FALSE))*$C7/100,0)</f>
        <v>0</v>
      </c>
      <c r="J7" s="44">
        <f>IFERROR((VLOOKUP($B7,'Tabela de alimentos'!$A$3:$K$936,8,FALSE))*$C7/100,0)</f>
        <v>0</v>
      </c>
      <c r="K7" s="44">
        <f>IFERROR((VLOOKUP($B7,'Tabela de alimentos'!$A$3:$K$936,9,FALSE))*$C7/100,0)</f>
        <v>0</v>
      </c>
      <c r="L7" s="44">
        <f>IFERROR((VLOOKUP($B7,'Tabela de alimentos'!$A$3:$K$936,10,FALSE))*$C7/100,0)</f>
        <v>0</v>
      </c>
      <c r="M7" s="44">
        <f>IFERROR((VLOOKUP($B7,'Tabela de alimentos'!$A$3:$K$936,11,FALSE))*$C7/100,0)</f>
        <v>0</v>
      </c>
    </row>
    <row r="8" spans="1:13" ht="14.25" x14ac:dyDescent="0.2">
      <c r="A8" s="42"/>
      <c r="B8" s="169"/>
      <c r="C8" s="22"/>
      <c r="D8" s="46">
        <f>IFERROR((VLOOKUP($B8,'Tabela de alimentos'!$A$3:$K$936,2,FALSE))*$C8/100,0)</f>
        <v>0</v>
      </c>
      <c r="E8" s="48">
        <f>IFERROR((VLOOKUP($B8,'Tabela de alimentos'!$A$3:$K$936,3,FALSE))*$C8/100,0)</f>
        <v>0</v>
      </c>
      <c r="F8" s="46">
        <f>IFERROR((VLOOKUP($B8,'Tabela de alimentos'!$A$3:$K$936,4,FALSE))*$C8/100,0)</f>
        <v>0</v>
      </c>
      <c r="G8" s="46">
        <f>IFERROR((VLOOKUP($B8,'Tabela de alimentos'!$A$3:$K$936,5,FALSE))*$C8/100,0)</f>
        <v>0</v>
      </c>
      <c r="H8" s="46">
        <f>IFERROR((VLOOKUP($B8,'Tabela de alimentos'!$A$3:$K$936,6,FALSE))*$C8/100,0)</f>
        <v>0</v>
      </c>
      <c r="I8" s="48">
        <f>IFERROR((VLOOKUP($B8,'Tabela de alimentos'!$A$3:$K$936,7,FALSE))*$C8/100,0)</f>
        <v>0</v>
      </c>
      <c r="J8" s="44">
        <f>IFERROR((VLOOKUP($B8,'Tabela de alimentos'!$A$3:$K$936,8,FALSE))*$C8/100,0)</f>
        <v>0</v>
      </c>
      <c r="K8" s="44">
        <f>IFERROR((VLOOKUP($B8,'Tabela de alimentos'!$A$3:$K$936,9,FALSE))*$C8/100,0)</f>
        <v>0</v>
      </c>
      <c r="L8" s="44">
        <f>IFERROR((VLOOKUP($B8,'Tabela de alimentos'!$A$3:$K$936,10,FALSE))*$C8/100,0)</f>
        <v>0</v>
      </c>
      <c r="M8" s="44">
        <f>IFERROR((VLOOKUP($B8,'Tabela de alimentos'!$A$3:$K$936,11,FALSE))*$C8/100,0)</f>
        <v>0</v>
      </c>
    </row>
    <row r="9" spans="1:13" ht="14.25" x14ac:dyDescent="0.2">
      <c r="A9" s="42"/>
      <c r="B9" s="169"/>
      <c r="C9" s="22"/>
      <c r="D9" s="46">
        <f>IFERROR((VLOOKUP($B9,'Tabela de alimentos'!$A$3:$K$936,2,FALSE))*$C9/100,0)</f>
        <v>0</v>
      </c>
      <c r="E9" s="48">
        <f>IFERROR((VLOOKUP($B9,'Tabela de alimentos'!$A$3:$K$936,3,FALSE))*$C9/100,0)</f>
        <v>0</v>
      </c>
      <c r="F9" s="46">
        <f>IFERROR((VLOOKUP($B9,'Tabela de alimentos'!$A$3:$K$936,4,FALSE))*$C9/100,0)</f>
        <v>0</v>
      </c>
      <c r="G9" s="46">
        <f>IFERROR((VLOOKUP($B9,'Tabela de alimentos'!$A$3:$K$936,5,FALSE))*$C9/100,0)</f>
        <v>0</v>
      </c>
      <c r="H9" s="46">
        <f>IFERROR((VLOOKUP($B9,'Tabela de alimentos'!$A$3:$K$936,6,FALSE))*$C9/100,0)</f>
        <v>0</v>
      </c>
      <c r="I9" s="48">
        <f>IFERROR((VLOOKUP($B9,'Tabela de alimentos'!$A$3:$K$936,7,FALSE))*$C9/100,0)</f>
        <v>0</v>
      </c>
      <c r="J9" s="44">
        <f>IFERROR((VLOOKUP($B9,'Tabela de alimentos'!$A$3:$K$936,8,FALSE))*$C9/100,0)</f>
        <v>0</v>
      </c>
      <c r="K9" s="44">
        <f>IFERROR((VLOOKUP($B9,'Tabela de alimentos'!$A$3:$K$936,9,FALSE))*$C9/100,0)</f>
        <v>0</v>
      </c>
      <c r="L9" s="44">
        <f>IFERROR((VLOOKUP($B9,'Tabela de alimentos'!$A$3:$K$936,10,FALSE))*$C9/100,0)</f>
        <v>0</v>
      </c>
      <c r="M9" s="44">
        <f>IFERROR((VLOOKUP($B9,'Tabela de alimentos'!$A$3:$K$936,11,FALSE))*$C9/100,0)</f>
        <v>0</v>
      </c>
    </row>
    <row r="10" spans="1:13" ht="14.25" x14ac:dyDescent="0.2">
      <c r="A10" s="42"/>
      <c r="B10" s="169"/>
      <c r="C10" s="22"/>
      <c r="D10" s="46">
        <f>IFERROR((VLOOKUP($B10,'Tabela de alimentos'!$A$3:$K$936,2,FALSE))*$C10/100,0)</f>
        <v>0</v>
      </c>
      <c r="E10" s="48">
        <f>IFERROR((VLOOKUP($B10,'Tabela de alimentos'!$A$3:$K$936,3,FALSE))*$C10/100,0)</f>
        <v>0</v>
      </c>
      <c r="F10" s="46">
        <f>IFERROR((VLOOKUP($B10,'Tabela de alimentos'!$A$3:$K$936,4,FALSE))*$C10/100,0)</f>
        <v>0</v>
      </c>
      <c r="G10" s="46">
        <f>IFERROR((VLOOKUP($B10,'Tabela de alimentos'!$A$3:$K$936,5,FALSE))*$C10/100,0)</f>
        <v>0</v>
      </c>
      <c r="H10" s="46">
        <f>IFERROR((VLOOKUP($B10,'Tabela de alimentos'!$A$3:$K$936,6,FALSE))*$C10/100,0)</f>
        <v>0</v>
      </c>
      <c r="I10" s="48">
        <f>IFERROR((VLOOKUP($B10,'Tabela de alimentos'!$A$3:$K$936,7,FALSE))*$C10/100,0)</f>
        <v>0</v>
      </c>
      <c r="J10" s="44">
        <f>IFERROR((VLOOKUP($B10,'Tabela de alimentos'!$A$3:$K$936,8,FALSE))*$C10/100,0)</f>
        <v>0</v>
      </c>
      <c r="K10" s="44">
        <f>IFERROR((VLOOKUP($B10,'Tabela de alimentos'!$A$3:$K$936,9,FALSE))*$C10/100,0)</f>
        <v>0</v>
      </c>
      <c r="L10" s="44">
        <f>IFERROR((VLOOKUP($B10,'Tabela de alimentos'!$A$3:$K$936,10,FALSE))*$C10/100,0)</f>
        <v>0</v>
      </c>
      <c r="M10" s="44">
        <f>IFERROR((VLOOKUP($B10,'Tabela de alimentos'!$A$3:$K$936,11,FALSE))*$C10/100,0)</f>
        <v>0</v>
      </c>
    </row>
    <row r="11" spans="1:13" ht="14.25" x14ac:dyDescent="0.2">
      <c r="A11" s="42"/>
      <c r="B11" s="169"/>
      <c r="C11" s="22"/>
      <c r="D11" s="46">
        <f>IFERROR((VLOOKUP($B11,'Tabela de alimentos'!$A$3:$K$936,2,FALSE))*$C11/100,0)</f>
        <v>0</v>
      </c>
      <c r="E11" s="48">
        <f>IFERROR((VLOOKUP($B11,'Tabela de alimentos'!$A$3:$K$936,3,FALSE))*$C11/100,0)</f>
        <v>0</v>
      </c>
      <c r="F11" s="46">
        <f>IFERROR((VLOOKUP($B11,'Tabela de alimentos'!$A$3:$K$936,4,FALSE))*$C11/100,0)</f>
        <v>0</v>
      </c>
      <c r="G11" s="46">
        <f>IFERROR((VLOOKUP($B11,'Tabela de alimentos'!$A$3:$K$936,5,FALSE))*$C11/100,0)</f>
        <v>0</v>
      </c>
      <c r="H11" s="46">
        <f>IFERROR((VLOOKUP($B11,'Tabela de alimentos'!$A$3:$K$936,6,FALSE))*$C11/100,0)</f>
        <v>0</v>
      </c>
      <c r="I11" s="48">
        <f>IFERROR((VLOOKUP($B11,'Tabela de alimentos'!$A$3:$K$936,7,FALSE))*$C11/100,0)</f>
        <v>0</v>
      </c>
      <c r="J11" s="44">
        <f>IFERROR((VLOOKUP($B11,'Tabela de alimentos'!$A$3:$K$936,8,FALSE))*$C11/100,0)</f>
        <v>0</v>
      </c>
      <c r="K11" s="44">
        <f>IFERROR((VLOOKUP($B11,'Tabela de alimentos'!$A$3:$K$936,9,FALSE))*$C11/100,0)</f>
        <v>0</v>
      </c>
      <c r="L11" s="44">
        <f>IFERROR((VLOOKUP($B11,'Tabela de alimentos'!$A$3:$K$936,10,FALSE))*$C11/100,0)</f>
        <v>0</v>
      </c>
      <c r="M11" s="44">
        <f>IFERROR((VLOOKUP($B11,'Tabela de alimentos'!$A$3:$K$936,11,FALSE))*$C11/100,0)</f>
        <v>0</v>
      </c>
    </row>
    <row r="12" spans="1:13" ht="14.25" x14ac:dyDescent="0.2">
      <c r="A12" s="42"/>
      <c r="B12" s="169"/>
      <c r="C12" s="22"/>
      <c r="D12" s="46">
        <f>IFERROR((VLOOKUP($B12,'Tabela de alimentos'!$A$3:$K$936,2,FALSE))*$C12/100,0)</f>
        <v>0</v>
      </c>
      <c r="E12" s="48">
        <f>IFERROR((VLOOKUP($B12,'Tabela de alimentos'!$A$3:$K$936,3,FALSE))*$C12/100,0)</f>
        <v>0</v>
      </c>
      <c r="F12" s="46">
        <f>IFERROR((VLOOKUP($B12,'Tabela de alimentos'!$A$3:$K$936,4,FALSE))*$C12/100,0)</f>
        <v>0</v>
      </c>
      <c r="G12" s="46">
        <f>IFERROR((VLOOKUP($B12,'Tabela de alimentos'!$A$3:$K$936,5,FALSE))*$C12/100,0)</f>
        <v>0</v>
      </c>
      <c r="H12" s="46">
        <f>IFERROR((VLOOKUP($B12,'Tabela de alimentos'!$A$3:$K$936,6,FALSE))*$C12/100,0)</f>
        <v>0</v>
      </c>
      <c r="I12" s="48">
        <f>IFERROR((VLOOKUP($B12,'Tabela de alimentos'!$A$3:$K$936,7,FALSE))*$C12/100,0)</f>
        <v>0</v>
      </c>
      <c r="J12" s="44">
        <f>IFERROR((VLOOKUP($B12,'Tabela de alimentos'!$A$3:$K$936,8,FALSE))*$C12/100,0)</f>
        <v>0</v>
      </c>
      <c r="K12" s="44">
        <f>IFERROR((VLOOKUP($B12,'Tabela de alimentos'!$A$3:$K$936,9,FALSE))*$C12/100,0)</f>
        <v>0</v>
      </c>
      <c r="L12" s="44">
        <f>IFERROR((VLOOKUP($B12,'Tabela de alimentos'!$A$3:$K$936,10,FALSE))*$C12/100,0)</f>
        <v>0</v>
      </c>
      <c r="M12" s="44">
        <f>IFERROR((VLOOKUP($B12,'Tabela de alimentos'!$A$3:$K$936,11,FALSE))*$C12/100,0)</f>
        <v>0</v>
      </c>
    </row>
    <row r="13" spans="1:13" ht="14.25" x14ac:dyDescent="0.2">
      <c r="A13" s="42"/>
      <c r="B13" s="169"/>
      <c r="C13" s="22"/>
      <c r="D13" s="46">
        <f>IFERROR((VLOOKUP($B13,'Tabela de alimentos'!$A$3:$K$936,2,FALSE))*$C13/100,0)</f>
        <v>0</v>
      </c>
      <c r="E13" s="48">
        <f>IFERROR((VLOOKUP($B13,'Tabela de alimentos'!$A$3:$K$936,3,FALSE))*$C13/100,0)</f>
        <v>0</v>
      </c>
      <c r="F13" s="46">
        <f>IFERROR((VLOOKUP($B13,'Tabela de alimentos'!$A$3:$K$936,4,FALSE))*$C13/100,0)</f>
        <v>0</v>
      </c>
      <c r="G13" s="46">
        <f>IFERROR((VLOOKUP($B13,'Tabela de alimentos'!$A$3:$K$936,5,FALSE))*$C13/100,0)</f>
        <v>0</v>
      </c>
      <c r="H13" s="46">
        <f>IFERROR((VLOOKUP($B13,'Tabela de alimentos'!$A$3:$K$936,6,FALSE))*$C13/100,0)</f>
        <v>0</v>
      </c>
      <c r="I13" s="48">
        <f>IFERROR((VLOOKUP($B13,'Tabela de alimentos'!$A$3:$K$936,7,FALSE))*$C13/100,0)</f>
        <v>0</v>
      </c>
      <c r="J13" s="44">
        <f>IFERROR((VLOOKUP($B13,'Tabela de alimentos'!$A$3:$K$936,8,FALSE))*$C13/100,0)</f>
        <v>0</v>
      </c>
      <c r="K13" s="44">
        <f>IFERROR((VLOOKUP($B13,'Tabela de alimentos'!$A$3:$K$936,9,FALSE))*$C13/100,0)</f>
        <v>0</v>
      </c>
      <c r="L13" s="44">
        <f>IFERROR((VLOOKUP($B13,'Tabela de alimentos'!$A$3:$K$936,10,FALSE))*$C13/100,0)</f>
        <v>0</v>
      </c>
      <c r="M13" s="44">
        <f>IFERROR((VLOOKUP($B13,'Tabela de alimentos'!$A$3:$K$936,11,FALSE))*$C13/100,0)</f>
        <v>0</v>
      </c>
    </row>
    <row r="14" spans="1:13" ht="14.25" x14ac:dyDescent="0.2">
      <c r="A14" s="42"/>
      <c r="B14" s="169"/>
      <c r="C14" s="22"/>
      <c r="D14" s="46">
        <f>IFERROR((VLOOKUP($B14,'Tabela de alimentos'!$A$3:$K$936,2,FALSE))*$C14/100,0)</f>
        <v>0</v>
      </c>
      <c r="E14" s="48">
        <f>IFERROR((VLOOKUP($B14,'Tabela de alimentos'!$A$3:$K$936,3,FALSE))*$C14/100,0)</f>
        <v>0</v>
      </c>
      <c r="F14" s="46">
        <f>IFERROR((VLOOKUP($B14,'Tabela de alimentos'!$A$3:$K$936,4,FALSE))*$C14/100,0)</f>
        <v>0</v>
      </c>
      <c r="G14" s="46">
        <f>IFERROR((VLOOKUP($B14,'Tabela de alimentos'!$A$3:$K$936,5,FALSE))*$C14/100,0)</f>
        <v>0</v>
      </c>
      <c r="H14" s="46">
        <f>IFERROR((VLOOKUP($B14,'Tabela de alimentos'!$A$3:$K$936,6,FALSE))*$C14/100,0)</f>
        <v>0</v>
      </c>
      <c r="I14" s="48">
        <f>IFERROR((VLOOKUP($B14,'Tabela de alimentos'!$A$3:$K$936,7,FALSE))*$C14/100,0)</f>
        <v>0</v>
      </c>
      <c r="J14" s="44">
        <f>IFERROR((VLOOKUP($B14,'Tabela de alimentos'!$A$3:$K$936,8,FALSE))*$C14/100,0)</f>
        <v>0</v>
      </c>
      <c r="K14" s="44">
        <f>IFERROR((VLOOKUP($B14,'Tabela de alimentos'!$A$3:$K$936,9,FALSE))*$C14/100,0)</f>
        <v>0</v>
      </c>
      <c r="L14" s="44">
        <f>IFERROR((VLOOKUP($B14,'Tabela de alimentos'!$A$3:$K$936,10,FALSE))*$C14/100,0)</f>
        <v>0</v>
      </c>
      <c r="M14" s="44">
        <f>IFERROR((VLOOKUP($B14,'Tabela de alimentos'!$A$3:$K$936,11,FALSE))*$C14/100,0)</f>
        <v>0</v>
      </c>
    </row>
    <row r="15" spans="1:13" ht="14.25" x14ac:dyDescent="0.2">
      <c r="A15" s="42"/>
      <c r="B15" s="169"/>
      <c r="C15" s="22"/>
      <c r="D15" s="46">
        <f>IFERROR((VLOOKUP($B15,'Tabela de alimentos'!$A$3:$K$936,2,FALSE))*$C15/100,0)</f>
        <v>0</v>
      </c>
      <c r="E15" s="48">
        <f>IFERROR((VLOOKUP($B15,'Tabela de alimentos'!$A$3:$K$936,3,FALSE))*$C15/100,0)</f>
        <v>0</v>
      </c>
      <c r="F15" s="46">
        <f>IFERROR((VLOOKUP($B15,'Tabela de alimentos'!$A$3:$K$936,4,FALSE))*$C15/100,0)</f>
        <v>0</v>
      </c>
      <c r="G15" s="46">
        <f>IFERROR((VLOOKUP($B15,'Tabela de alimentos'!$A$3:$K$936,5,FALSE))*$C15/100,0)</f>
        <v>0</v>
      </c>
      <c r="H15" s="46">
        <f>IFERROR((VLOOKUP($B15,'Tabela de alimentos'!$A$3:$K$936,6,FALSE))*$C15/100,0)</f>
        <v>0</v>
      </c>
      <c r="I15" s="48">
        <f>IFERROR((VLOOKUP($B15,'Tabela de alimentos'!$A$3:$K$936,7,FALSE))*$C15/100,0)</f>
        <v>0</v>
      </c>
      <c r="J15" s="44">
        <f>IFERROR((VLOOKUP($B15,'Tabela de alimentos'!$A$3:$K$936,8,FALSE))*$C15/100,0)</f>
        <v>0</v>
      </c>
      <c r="K15" s="44">
        <f>IFERROR((VLOOKUP($B15,'Tabela de alimentos'!$A$3:$K$936,9,FALSE))*$C15/100,0)</f>
        <v>0</v>
      </c>
      <c r="L15" s="44">
        <f>IFERROR((VLOOKUP($B15,'Tabela de alimentos'!$A$3:$K$936,10,FALSE))*$C15/100,0)</f>
        <v>0</v>
      </c>
      <c r="M15" s="44">
        <f>IFERROR((VLOOKUP($B15,'Tabela de alimentos'!$A$3:$K$936,11,FALSE))*$C15/100,0)</f>
        <v>0</v>
      </c>
    </row>
    <row r="16" spans="1:13" ht="14.25" x14ac:dyDescent="0.2">
      <c r="A16" s="42"/>
      <c r="B16" s="169"/>
      <c r="C16" s="22"/>
      <c r="D16" s="46">
        <f>IFERROR((VLOOKUP($B16,'Tabela de alimentos'!$A$3:$K$936,2,FALSE))*$C16/100,0)</f>
        <v>0</v>
      </c>
      <c r="E16" s="48">
        <f>IFERROR((VLOOKUP($B16,'Tabela de alimentos'!$A$3:$K$936,3,FALSE))*$C16/100,0)</f>
        <v>0</v>
      </c>
      <c r="F16" s="46">
        <f>IFERROR((VLOOKUP($B16,'Tabela de alimentos'!$A$3:$K$936,4,FALSE))*$C16/100,0)</f>
        <v>0</v>
      </c>
      <c r="G16" s="46">
        <f>IFERROR((VLOOKUP($B16,'Tabela de alimentos'!$A$3:$K$936,5,FALSE))*$C16/100,0)</f>
        <v>0</v>
      </c>
      <c r="H16" s="46">
        <f>IFERROR((VLOOKUP($B16,'Tabela de alimentos'!$A$3:$K$936,6,FALSE))*$C16/100,0)</f>
        <v>0</v>
      </c>
      <c r="I16" s="48">
        <f>IFERROR((VLOOKUP($B16,'Tabela de alimentos'!$A$3:$K$936,7,FALSE))*$C16/100,0)</f>
        <v>0</v>
      </c>
      <c r="J16" s="44">
        <f>IFERROR((VLOOKUP($B16,'Tabela de alimentos'!$A$3:$K$936,8,FALSE))*$C16/100,0)</f>
        <v>0</v>
      </c>
      <c r="K16" s="44">
        <f>IFERROR((VLOOKUP($B16,'Tabela de alimentos'!$A$3:$K$936,9,FALSE))*$C16/100,0)</f>
        <v>0</v>
      </c>
      <c r="L16" s="44">
        <f>IFERROR((VLOOKUP($B16,'Tabela de alimentos'!$A$3:$K$936,10,FALSE))*$C16/100,0)</f>
        <v>0</v>
      </c>
      <c r="M16" s="44">
        <f>IFERROR((VLOOKUP($B16,'Tabela de alimentos'!$A$3:$K$936,11,FALSE))*$C16/100,0)</f>
        <v>0</v>
      </c>
    </row>
    <row r="17" spans="1:13" ht="14.25" x14ac:dyDescent="0.2">
      <c r="A17" s="42"/>
      <c r="B17" s="169"/>
      <c r="C17" s="22"/>
      <c r="D17" s="46">
        <f>IFERROR((VLOOKUP($B17,'Tabela de alimentos'!$A$3:$K$936,2,FALSE))*$C17/100,0)</f>
        <v>0</v>
      </c>
      <c r="E17" s="48">
        <f>IFERROR((VLOOKUP($B17,'Tabela de alimentos'!$A$3:$K$936,3,FALSE))*$C17/100,0)</f>
        <v>0</v>
      </c>
      <c r="F17" s="46">
        <f>IFERROR((VLOOKUP($B17,'Tabela de alimentos'!$A$3:$K$936,4,FALSE))*$C17/100,0)</f>
        <v>0</v>
      </c>
      <c r="G17" s="46">
        <f>IFERROR((VLOOKUP($B17,'Tabela de alimentos'!$A$3:$K$936,5,FALSE))*$C17/100,0)</f>
        <v>0</v>
      </c>
      <c r="H17" s="46">
        <f>IFERROR((VLOOKUP($B17,'Tabela de alimentos'!$A$3:$K$936,6,FALSE))*$C17/100,0)</f>
        <v>0</v>
      </c>
      <c r="I17" s="48">
        <f>IFERROR((VLOOKUP($B17,'Tabela de alimentos'!$A$3:$K$936,7,FALSE))*$C17/100,0)</f>
        <v>0</v>
      </c>
      <c r="J17" s="44">
        <f>IFERROR((VLOOKUP($B17,'Tabela de alimentos'!$A$3:$K$936,8,FALSE))*$C17/100,0)</f>
        <v>0</v>
      </c>
      <c r="K17" s="44">
        <f>IFERROR((VLOOKUP($B17,'Tabela de alimentos'!$A$3:$K$936,9,FALSE))*$C17/100,0)</f>
        <v>0</v>
      </c>
      <c r="L17" s="44">
        <f>IFERROR((VLOOKUP($B17,'Tabela de alimentos'!$A$3:$K$936,10,FALSE))*$C17/100,0)</f>
        <v>0</v>
      </c>
      <c r="M17" s="44">
        <f>IFERROR((VLOOKUP($B17,'Tabela de alimentos'!$A$3:$K$936,11,FALSE))*$C17/100,0)</f>
        <v>0</v>
      </c>
    </row>
    <row r="18" spans="1:13" ht="14.25" x14ac:dyDescent="0.2">
      <c r="A18" s="42"/>
      <c r="B18" s="169"/>
      <c r="C18" s="22"/>
      <c r="D18" s="46">
        <f>IFERROR((VLOOKUP($B18,'Tabela de alimentos'!$A$3:$K$936,2,FALSE))*$C18/100,0)</f>
        <v>0</v>
      </c>
      <c r="E18" s="48">
        <f>IFERROR((VLOOKUP($B18,'Tabela de alimentos'!$A$3:$K$936,3,FALSE))*$C18/100,0)</f>
        <v>0</v>
      </c>
      <c r="F18" s="46">
        <f>IFERROR((VLOOKUP($B18,'Tabela de alimentos'!$A$3:$K$936,4,FALSE))*$C18/100,0)</f>
        <v>0</v>
      </c>
      <c r="G18" s="46">
        <f>IFERROR((VLOOKUP($B18,'Tabela de alimentos'!$A$3:$K$936,5,FALSE))*$C18/100,0)</f>
        <v>0</v>
      </c>
      <c r="H18" s="46">
        <f>IFERROR((VLOOKUP($B18,'Tabela de alimentos'!$A$3:$K$936,6,FALSE))*$C18/100,0)</f>
        <v>0</v>
      </c>
      <c r="I18" s="48">
        <f>IFERROR((VLOOKUP($B18,'Tabela de alimentos'!$A$3:$K$936,7,FALSE))*$C18/100,0)</f>
        <v>0</v>
      </c>
      <c r="J18" s="44">
        <f>IFERROR((VLOOKUP($B18,'Tabela de alimentos'!$A$3:$K$936,8,FALSE))*$C18/100,0)</f>
        <v>0</v>
      </c>
      <c r="K18" s="44">
        <f>IFERROR((VLOOKUP($B18,'Tabela de alimentos'!$A$3:$K$936,9,FALSE))*$C18/100,0)</f>
        <v>0</v>
      </c>
      <c r="L18" s="44">
        <f>IFERROR((VLOOKUP($B18,'Tabela de alimentos'!$A$3:$K$936,10,FALSE))*$C18/100,0)</f>
        <v>0</v>
      </c>
      <c r="M18" s="44">
        <f>IFERROR((VLOOKUP($B18,'Tabela de alimentos'!$A$3:$K$936,11,FALSE))*$C18/100,0)</f>
        <v>0</v>
      </c>
    </row>
    <row r="19" spans="1:13" ht="14.25" x14ac:dyDescent="0.2">
      <c r="A19" s="42"/>
      <c r="B19" s="169"/>
      <c r="C19" s="22"/>
      <c r="D19" s="46">
        <f>IFERROR((VLOOKUP($B19,'Tabela de alimentos'!$A$3:$K$936,2,FALSE))*$C19/100,0)</f>
        <v>0</v>
      </c>
      <c r="E19" s="48">
        <f>IFERROR((VLOOKUP($B19,'Tabela de alimentos'!$A$3:$K$936,3,FALSE))*$C19/100,0)</f>
        <v>0</v>
      </c>
      <c r="F19" s="46">
        <f>IFERROR((VLOOKUP($B19,'Tabela de alimentos'!$A$3:$K$936,4,FALSE))*$C19/100,0)</f>
        <v>0</v>
      </c>
      <c r="G19" s="46">
        <f>IFERROR((VLOOKUP($B19,'Tabela de alimentos'!$A$3:$K$936,5,FALSE))*$C19/100,0)</f>
        <v>0</v>
      </c>
      <c r="H19" s="46">
        <f>IFERROR((VLOOKUP($B19,'Tabela de alimentos'!$A$3:$K$936,6,FALSE))*$C19/100,0)</f>
        <v>0</v>
      </c>
      <c r="I19" s="48">
        <f>IFERROR((VLOOKUP($B19,'Tabela de alimentos'!$A$3:$K$936,7,FALSE))*$C19/100,0)</f>
        <v>0</v>
      </c>
      <c r="J19" s="44">
        <f>IFERROR((VLOOKUP($B19,'Tabela de alimentos'!$A$3:$K$936,8,FALSE))*$C19/100,0)</f>
        <v>0</v>
      </c>
      <c r="K19" s="44">
        <f>IFERROR((VLOOKUP($B19,'Tabela de alimentos'!$A$3:$K$936,9,FALSE))*$C19/100,0)</f>
        <v>0</v>
      </c>
      <c r="L19" s="44">
        <f>IFERROR((VLOOKUP($B19,'Tabela de alimentos'!$A$3:$K$936,10,FALSE))*$C19/100,0)</f>
        <v>0</v>
      </c>
      <c r="M19" s="44">
        <f>IFERROR((VLOOKUP($B19,'Tabela de alimentos'!$A$3:$K$936,11,FALSE))*$C19/100,0)</f>
        <v>0</v>
      </c>
    </row>
    <row r="20" spans="1:13" ht="14.25" x14ac:dyDescent="0.2">
      <c r="A20" s="42"/>
      <c r="B20" s="169"/>
      <c r="C20" s="22"/>
      <c r="D20" s="46">
        <f>IFERROR((VLOOKUP($B20,'Tabela de alimentos'!$A$3:$K$936,2,FALSE))*$C20/100,0)</f>
        <v>0</v>
      </c>
      <c r="E20" s="48">
        <f>IFERROR((VLOOKUP($B20,'Tabela de alimentos'!$A$3:$K$936,3,FALSE))*$C20/100,0)</f>
        <v>0</v>
      </c>
      <c r="F20" s="46">
        <f>IFERROR((VLOOKUP($B20,'Tabela de alimentos'!$A$3:$K$936,4,FALSE))*$C20/100,0)</f>
        <v>0</v>
      </c>
      <c r="G20" s="46">
        <f>IFERROR((VLOOKUP($B20,'Tabela de alimentos'!$A$3:$K$936,5,FALSE))*$C20/100,0)</f>
        <v>0</v>
      </c>
      <c r="H20" s="46">
        <f>IFERROR((VLOOKUP($B20,'Tabela de alimentos'!$A$3:$K$936,6,FALSE))*$C20/100,0)</f>
        <v>0</v>
      </c>
      <c r="I20" s="48">
        <f>IFERROR((VLOOKUP($B20,'Tabela de alimentos'!$A$3:$K$936,7,FALSE))*$C20/100,0)</f>
        <v>0</v>
      </c>
      <c r="J20" s="44">
        <f>IFERROR((VLOOKUP($B20,'Tabela de alimentos'!$A$3:$K$936,8,FALSE))*$C20/100,0)</f>
        <v>0</v>
      </c>
      <c r="K20" s="44">
        <f>IFERROR((VLOOKUP($B20,'Tabela de alimentos'!$A$3:$K$936,9,FALSE))*$C20/100,0)</f>
        <v>0</v>
      </c>
      <c r="L20" s="44">
        <f>IFERROR((VLOOKUP($B20,'Tabela de alimentos'!$A$3:$K$936,10,FALSE))*$C20/100,0)</f>
        <v>0</v>
      </c>
      <c r="M20" s="44">
        <f>IFERROR((VLOOKUP($B20,'Tabela de alimentos'!$A$3:$K$936,11,FALSE))*$C20/100,0)</f>
        <v>0</v>
      </c>
    </row>
    <row r="21" spans="1:13" ht="14.25" x14ac:dyDescent="0.2">
      <c r="A21" s="42"/>
      <c r="B21" s="169"/>
      <c r="C21" s="22"/>
      <c r="D21" s="46">
        <f>IFERROR((VLOOKUP($B21,'Tabela de alimentos'!$A$3:$K$936,2,FALSE))*$C21/100,0)</f>
        <v>0</v>
      </c>
      <c r="E21" s="48">
        <f>IFERROR((VLOOKUP($B21,'Tabela de alimentos'!$A$3:$K$936,3,FALSE))*$C21/100,0)</f>
        <v>0</v>
      </c>
      <c r="F21" s="46">
        <f>IFERROR((VLOOKUP($B21,'Tabela de alimentos'!$A$3:$K$936,4,FALSE))*$C21/100,0)</f>
        <v>0</v>
      </c>
      <c r="G21" s="46">
        <f>IFERROR((VLOOKUP($B21,'Tabela de alimentos'!$A$3:$K$936,5,FALSE))*$C21/100,0)</f>
        <v>0</v>
      </c>
      <c r="H21" s="46">
        <f>IFERROR((VLOOKUP($B21,'Tabela de alimentos'!$A$3:$K$936,6,FALSE))*$C21/100,0)</f>
        <v>0</v>
      </c>
      <c r="I21" s="48">
        <f>IFERROR((VLOOKUP($B21,'Tabela de alimentos'!$A$3:$K$936,7,FALSE))*$C21/100,0)</f>
        <v>0</v>
      </c>
      <c r="J21" s="44">
        <f>IFERROR((VLOOKUP($B21,'Tabela de alimentos'!$A$3:$K$936,8,FALSE))*$C21/100,0)</f>
        <v>0</v>
      </c>
      <c r="K21" s="44">
        <f>IFERROR((VLOOKUP($B21,'Tabela de alimentos'!$A$3:$K$936,9,FALSE))*$C21/100,0)</f>
        <v>0</v>
      </c>
      <c r="L21" s="44">
        <f>IFERROR((VLOOKUP($B21,'Tabela de alimentos'!$A$3:$K$936,10,FALSE))*$C21/100,0)</f>
        <v>0</v>
      </c>
      <c r="M21" s="44">
        <f>IFERROR((VLOOKUP($B21,'Tabela de alimentos'!$A$3:$K$936,11,FALSE))*$C21/100,0)</f>
        <v>0</v>
      </c>
    </row>
    <row r="22" spans="1:13" ht="14.25" x14ac:dyDescent="0.2">
      <c r="A22" s="42"/>
      <c r="B22" s="169"/>
      <c r="C22" s="22"/>
      <c r="D22" s="46">
        <f>IFERROR((VLOOKUP($B22,'Tabela de alimentos'!$A$3:$K$936,2,FALSE))*$C22/100,0)</f>
        <v>0</v>
      </c>
      <c r="E22" s="48">
        <f>IFERROR((VLOOKUP($B22,'Tabela de alimentos'!$A$3:$K$936,3,FALSE))*$C22/100,0)</f>
        <v>0</v>
      </c>
      <c r="F22" s="46">
        <f>IFERROR((VLOOKUP($B22,'Tabela de alimentos'!$A$3:$K$936,4,FALSE))*$C22/100,0)</f>
        <v>0</v>
      </c>
      <c r="G22" s="46">
        <f>IFERROR((VLOOKUP($B22,'Tabela de alimentos'!$A$3:$K$936,5,FALSE))*$C22/100,0)</f>
        <v>0</v>
      </c>
      <c r="H22" s="46">
        <f>IFERROR((VLOOKUP($B22,'Tabela de alimentos'!$A$3:$K$936,6,FALSE))*$C22/100,0)</f>
        <v>0</v>
      </c>
      <c r="I22" s="48">
        <f>IFERROR((VLOOKUP($B22,'Tabela de alimentos'!$A$3:$K$936,7,FALSE))*$C22/100,0)</f>
        <v>0</v>
      </c>
      <c r="J22" s="44">
        <f>IFERROR((VLOOKUP($B22,'Tabela de alimentos'!$A$3:$K$936,8,FALSE))*$C22/100,0)</f>
        <v>0</v>
      </c>
      <c r="K22" s="44">
        <f>IFERROR((VLOOKUP($B22,'Tabela de alimentos'!$A$3:$K$936,9,FALSE))*$C22/100,0)</f>
        <v>0</v>
      </c>
      <c r="L22" s="44">
        <f>IFERROR((VLOOKUP($B22,'Tabela de alimentos'!$A$3:$K$936,10,FALSE))*$C22/100,0)</f>
        <v>0</v>
      </c>
      <c r="M22" s="44">
        <f>IFERROR((VLOOKUP($B22,'Tabela de alimentos'!$A$3:$K$936,11,FALSE))*$C22/100,0)</f>
        <v>0</v>
      </c>
    </row>
    <row r="23" spans="1:13" ht="14.25" x14ac:dyDescent="0.2">
      <c r="A23" s="42"/>
      <c r="B23" s="169"/>
      <c r="C23" s="22"/>
      <c r="D23" s="46">
        <f>IFERROR((VLOOKUP($B23,'Tabela de alimentos'!$A$3:$K$936,2,FALSE))*$C23/100,0)</f>
        <v>0</v>
      </c>
      <c r="E23" s="48">
        <f>IFERROR((VLOOKUP($B23,'Tabela de alimentos'!$A$3:$K$936,3,FALSE))*$C23/100,0)</f>
        <v>0</v>
      </c>
      <c r="F23" s="46">
        <f>IFERROR((VLOOKUP($B23,'Tabela de alimentos'!$A$3:$K$936,4,FALSE))*$C23/100,0)</f>
        <v>0</v>
      </c>
      <c r="G23" s="46">
        <f>IFERROR((VLOOKUP($B23,'Tabela de alimentos'!$A$3:$K$936,5,FALSE))*$C23/100,0)</f>
        <v>0</v>
      </c>
      <c r="H23" s="46">
        <f>IFERROR((VLOOKUP($B23,'Tabela de alimentos'!$A$3:$K$936,6,FALSE))*$C23/100,0)</f>
        <v>0</v>
      </c>
      <c r="I23" s="48">
        <f>IFERROR((VLOOKUP($B23,'Tabela de alimentos'!$A$3:$K$936,7,FALSE))*$C23/100,0)</f>
        <v>0</v>
      </c>
      <c r="J23" s="44">
        <f>IFERROR((VLOOKUP($B23,'Tabela de alimentos'!$A$3:$K$936,8,FALSE))*$C23/100,0)</f>
        <v>0</v>
      </c>
      <c r="K23" s="44">
        <f>IFERROR((VLOOKUP($B23,'Tabela de alimentos'!$A$3:$K$936,9,FALSE))*$C23/100,0)</f>
        <v>0</v>
      </c>
      <c r="L23" s="44">
        <f>IFERROR((VLOOKUP($B23,'Tabela de alimentos'!$A$3:$K$936,10,FALSE))*$C23/100,0)</f>
        <v>0</v>
      </c>
      <c r="M23" s="44">
        <f>IFERROR((VLOOKUP($B23,'Tabela de alimentos'!$A$3:$K$936,11,FALSE))*$C23/100,0)</f>
        <v>0</v>
      </c>
    </row>
    <row r="24" spans="1:13" ht="14.25" x14ac:dyDescent="0.2">
      <c r="A24" s="42"/>
      <c r="B24" s="169"/>
      <c r="C24" s="22"/>
      <c r="D24" s="46">
        <f>IFERROR((VLOOKUP($B24,'Tabela de alimentos'!$A$3:$K$936,2,FALSE))*$C24/100,0)</f>
        <v>0</v>
      </c>
      <c r="E24" s="48">
        <f>IFERROR((VLOOKUP($B24,'Tabela de alimentos'!$A$3:$K$936,3,FALSE))*$C24/100,0)</f>
        <v>0</v>
      </c>
      <c r="F24" s="46">
        <f>IFERROR((VLOOKUP($B24,'Tabela de alimentos'!$A$3:$K$936,4,FALSE))*$C24/100,0)</f>
        <v>0</v>
      </c>
      <c r="G24" s="46">
        <f>IFERROR((VLOOKUP($B24,'Tabela de alimentos'!$A$3:$K$936,5,FALSE))*$C24/100,0)</f>
        <v>0</v>
      </c>
      <c r="H24" s="46">
        <f>IFERROR((VLOOKUP($B24,'Tabela de alimentos'!$A$3:$K$936,6,FALSE))*$C24/100,0)</f>
        <v>0</v>
      </c>
      <c r="I24" s="48">
        <f>IFERROR((VLOOKUP($B24,'Tabela de alimentos'!$A$3:$K$936,7,FALSE))*$C24/100,0)</f>
        <v>0</v>
      </c>
      <c r="J24" s="44">
        <f>IFERROR((VLOOKUP($B24,'Tabela de alimentos'!$A$3:$K$936,8,FALSE))*$C24/100,0)</f>
        <v>0</v>
      </c>
      <c r="K24" s="44">
        <f>IFERROR((VLOOKUP($B24,'Tabela de alimentos'!$A$3:$K$936,9,FALSE))*$C24/100,0)</f>
        <v>0</v>
      </c>
      <c r="L24" s="44">
        <f>IFERROR((VLOOKUP($B24,'Tabela de alimentos'!$A$3:$K$936,10,FALSE))*$C24/100,0)</f>
        <v>0</v>
      </c>
      <c r="M24" s="44">
        <f>IFERROR((VLOOKUP($B24,'Tabela de alimentos'!$A$3:$K$936,11,FALSE))*$C24/100,0)</f>
        <v>0</v>
      </c>
    </row>
    <row r="25" spans="1:13" ht="14.25" x14ac:dyDescent="0.2">
      <c r="A25" s="42"/>
      <c r="B25" s="169"/>
      <c r="C25" s="22"/>
      <c r="D25" s="46">
        <f>IFERROR((VLOOKUP($B25,'Tabela de alimentos'!$A$3:$K$936,2,FALSE))*$C25/100,0)</f>
        <v>0</v>
      </c>
      <c r="E25" s="48">
        <f>IFERROR((VLOOKUP($B25,'Tabela de alimentos'!$A$3:$K$936,3,FALSE))*$C25/100,0)</f>
        <v>0</v>
      </c>
      <c r="F25" s="46">
        <f>IFERROR((VLOOKUP($B25,'Tabela de alimentos'!$A$3:$K$936,4,FALSE))*$C25/100,0)</f>
        <v>0</v>
      </c>
      <c r="G25" s="46">
        <f>IFERROR((VLOOKUP($B25,'Tabela de alimentos'!$A$3:$K$936,5,FALSE))*$C25/100,0)</f>
        <v>0</v>
      </c>
      <c r="H25" s="46">
        <f>IFERROR((VLOOKUP($B25,'Tabela de alimentos'!$A$3:$K$936,6,FALSE))*$C25/100,0)</f>
        <v>0</v>
      </c>
      <c r="I25" s="48">
        <f>IFERROR((VLOOKUP($B25,'Tabela de alimentos'!$A$3:$K$936,7,FALSE))*$C25/100,0)</f>
        <v>0</v>
      </c>
      <c r="J25" s="44">
        <f>IFERROR((VLOOKUP($B25,'Tabela de alimentos'!$A$3:$K$936,8,FALSE))*$C25/100,0)</f>
        <v>0</v>
      </c>
      <c r="K25" s="44">
        <f>IFERROR((VLOOKUP($B25,'Tabela de alimentos'!$A$3:$K$936,9,FALSE))*$C25/100,0)</f>
        <v>0</v>
      </c>
      <c r="L25" s="44">
        <f>IFERROR((VLOOKUP($B25,'Tabela de alimentos'!$A$3:$K$936,10,FALSE))*$C25/100,0)</f>
        <v>0</v>
      </c>
      <c r="M25" s="44">
        <f>IFERROR((VLOOKUP($B25,'Tabela de alimentos'!$A$3:$K$936,11,FALSE))*$C25/100,0)</f>
        <v>0</v>
      </c>
    </row>
    <row r="26" spans="1:13" ht="14.25" x14ac:dyDescent="0.2">
      <c r="A26" s="42"/>
      <c r="B26" s="169"/>
      <c r="C26" s="22"/>
      <c r="D26" s="46">
        <f>IFERROR((VLOOKUP($B26,'Tabela de alimentos'!$A$3:$K$936,2,FALSE))*$C26/100,0)</f>
        <v>0</v>
      </c>
      <c r="E26" s="48">
        <f>IFERROR((VLOOKUP($B26,'Tabela de alimentos'!$A$3:$K$936,3,FALSE))*$C26/100,0)</f>
        <v>0</v>
      </c>
      <c r="F26" s="46">
        <f>IFERROR((VLOOKUP($B26,'Tabela de alimentos'!$A$3:$K$936,4,FALSE))*$C26/100,0)</f>
        <v>0</v>
      </c>
      <c r="G26" s="46">
        <f>IFERROR((VLOOKUP($B26,'Tabela de alimentos'!$A$3:$K$936,5,FALSE))*$C26/100,0)</f>
        <v>0</v>
      </c>
      <c r="H26" s="46">
        <f>IFERROR((VLOOKUP($B26,'Tabela de alimentos'!$A$3:$K$936,6,FALSE))*$C26/100,0)</f>
        <v>0</v>
      </c>
      <c r="I26" s="48">
        <f>IFERROR((VLOOKUP($B26,'Tabela de alimentos'!$A$3:$K$936,7,FALSE))*$C26/100,0)</f>
        <v>0</v>
      </c>
      <c r="J26" s="44">
        <f>IFERROR((VLOOKUP($B26,'Tabela de alimentos'!$A$3:$K$936,8,FALSE))*$C26/100,0)</f>
        <v>0</v>
      </c>
      <c r="K26" s="44">
        <f>IFERROR((VLOOKUP($B26,'Tabela de alimentos'!$A$3:$K$936,9,FALSE))*$C26/100,0)</f>
        <v>0</v>
      </c>
      <c r="L26" s="44">
        <f>IFERROR((VLOOKUP($B26,'Tabela de alimentos'!$A$3:$K$936,10,FALSE))*$C26/100,0)</f>
        <v>0</v>
      </c>
      <c r="M26" s="44">
        <f>IFERROR((VLOOKUP($B26,'Tabela de alimentos'!$A$3:$K$936,11,FALSE))*$C26/100,0)</f>
        <v>0</v>
      </c>
    </row>
    <row r="27" spans="1:13" ht="14.25" x14ac:dyDescent="0.2">
      <c r="A27" s="42"/>
      <c r="B27" s="169"/>
      <c r="C27" s="22"/>
      <c r="D27" s="46">
        <f>IFERROR((VLOOKUP($B27,'Tabela de alimentos'!$A$3:$K$936,2,FALSE))*$C27/100,0)</f>
        <v>0</v>
      </c>
      <c r="E27" s="48">
        <f>IFERROR((VLOOKUP($B27,'Tabela de alimentos'!$A$3:$K$936,3,FALSE))*$C27/100,0)</f>
        <v>0</v>
      </c>
      <c r="F27" s="46">
        <f>IFERROR((VLOOKUP($B27,'Tabela de alimentos'!$A$3:$K$936,4,FALSE))*$C27/100,0)</f>
        <v>0</v>
      </c>
      <c r="G27" s="46">
        <f>IFERROR((VLOOKUP($B27,'Tabela de alimentos'!$A$3:$K$936,5,FALSE))*$C27/100,0)</f>
        <v>0</v>
      </c>
      <c r="H27" s="46">
        <f>IFERROR((VLOOKUP($B27,'Tabela de alimentos'!$A$3:$K$936,6,FALSE))*$C27/100,0)</f>
        <v>0</v>
      </c>
      <c r="I27" s="48">
        <f>IFERROR((VLOOKUP($B27,'Tabela de alimentos'!$A$3:$K$936,7,FALSE))*$C27/100,0)</f>
        <v>0</v>
      </c>
      <c r="J27" s="44">
        <f>IFERROR((VLOOKUP($B27,'Tabela de alimentos'!$A$3:$K$936,8,FALSE))*$C27/100,0)</f>
        <v>0</v>
      </c>
      <c r="K27" s="44">
        <f>IFERROR((VLOOKUP($B27,'Tabela de alimentos'!$A$3:$K$936,9,FALSE))*$C27/100,0)</f>
        <v>0</v>
      </c>
      <c r="L27" s="44">
        <f>IFERROR((VLOOKUP($B27,'Tabela de alimentos'!$A$3:$K$936,10,FALSE))*$C27/100,0)</f>
        <v>0</v>
      </c>
      <c r="M27" s="44">
        <f>IFERROR((VLOOKUP($B27,'Tabela de alimentos'!$A$3:$K$936,11,FALSE))*$C27/100,0)</f>
        <v>0</v>
      </c>
    </row>
    <row r="28" spans="1:13" ht="14.25" x14ac:dyDescent="0.2">
      <c r="A28" s="42"/>
      <c r="B28" s="169"/>
      <c r="C28" s="22"/>
      <c r="D28" s="46">
        <f>IFERROR((VLOOKUP($B28,'Tabela de alimentos'!$A$3:$K$936,2,FALSE))*$C28/100,0)</f>
        <v>0</v>
      </c>
      <c r="E28" s="48">
        <f>IFERROR((VLOOKUP($B28,'Tabela de alimentos'!$A$3:$K$936,3,FALSE))*$C28/100,0)</f>
        <v>0</v>
      </c>
      <c r="F28" s="46">
        <f>IFERROR((VLOOKUP($B28,'Tabela de alimentos'!$A$3:$K$936,4,FALSE))*$C28/100,0)</f>
        <v>0</v>
      </c>
      <c r="G28" s="46">
        <f>IFERROR((VLOOKUP($B28,'Tabela de alimentos'!$A$3:$K$936,5,FALSE))*$C28/100,0)</f>
        <v>0</v>
      </c>
      <c r="H28" s="46">
        <f>IFERROR((VLOOKUP($B28,'Tabela de alimentos'!$A$3:$K$936,6,FALSE))*$C28/100,0)</f>
        <v>0</v>
      </c>
      <c r="I28" s="48">
        <f>IFERROR((VLOOKUP($B28,'Tabela de alimentos'!$A$3:$K$936,7,FALSE))*$C28/100,0)</f>
        <v>0</v>
      </c>
      <c r="J28" s="44">
        <f>IFERROR((VLOOKUP($B28,'Tabela de alimentos'!$A$3:$K$936,8,FALSE))*$C28/100,0)</f>
        <v>0</v>
      </c>
      <c r="K28" s="44">
        <f>IFERROR((VLOOKUP($B28,'Tabela de alimentos'!$A$3:$K$936,9,FALSE))*$C28/100,0)</f>
        <v>0</v>
      </c>
      <c r="L28" s="44">
        <f>IFERROR((VLOOKUP($B28,'Tabela de alimentos'!$A$3:$K$936,10,FALSE))*$C28/100,0)</f>
        <v>0</v>
      </c>
      <c r="M28" s="44">
        <f>IFERROR((VLOOKUP($B28,'Tabela de alimentos'!$A$3:$K$936,11,FALSE))*$C28/100,0)</f>
        <v>0</v>
      </c>
    </row>
    <row r="29" spans="1:13" ht="14.25" x14ac:dyDescent="0.2">
      <c r="A29" s="42"/>
      <c r="B29" s="169"/>
      <c r="C29" s="22"/>
      <c r="D29" s="46">
        <f>IFERROR((VLOOKUP($B29,'Tabela de alimentos'!$A$3:$K$936,2,FALSE))*$C29/100,0)</f>
        <v>0</v>
      </c>
      <c r="E29" s="48">
        <f>IFERROR((VLOOKUP($B29,'Tabela de alimentos'!$A$3:$K$936,3,FALSE))*$C29/100,0)</f>
        <v>0</v>
      </c>
      <c r="F29" s="46">
        <f>IFERROR((VLOOKUP($B29,'Tabela de alimentos'!$A$3:$K$936,4,FALSE))*$C29/100,0)</f>
        <v>0</v>
      </c>
      <c r="G29" s="46">
        <f>IFERROR((VLOOKUP($B29,'Tabela de alimentos'!$A$3:$K$936,5,FALSE))*$C29/100,0)</f>
        <v>0</v>
      </c>
      <c r="H29" s="46">
        <f>IFERROR((VLOOKUP($B29,'Tabela de alimentos'!$A$3:$K$936,6,FALSE))*$C29/100,0)</f>
        <v>0</v>
      </c>
      <c r="I29" s="48">
        <f>IFERROR((VLOOKUP($B29,'Tabela de alimentos'!$A$3:$K$936,7,FALSE))*$C29/100,0)</f>
        <v>0</v>
      </c>
      <c r="J29" s="44">
        <f>IFERROR((VLOOKUP($B29,'Tabela de alimentos'!$A$3:$K$936,8,FALSE))*$C29/100,0)</f>
        <v>0</v>
      </c>
      <c r="K29" s="44">
        <f>IFERROR((VLOOKUP($B29,'Tabela de alimentos'!$A$3:$K$936,9,FALSE))*$C29/100,0)</f>
        <v>0</v>
      </c>
      <c r="L29" s="44">
        <f>IFERROR((VLOOKUP($B29,'Tabela de alimentos'!$A$3:$K$936,10,FALSE))*$C29/100,0)</f>
        <v>0</v>
      </c>
      <c r="M29" s="44">
        <f>IFERROR((VLOOKUP($B29,'Tabela de alimentos'!$A$3:$K$936,11,FALSE))*$C29/100,0)</f>
        <v>0</v>
      </c>
    </row>
    <row r="30" spans="1:13" ht="14.25" x14ac:dyDescent="0.2">
      <c r="A30" s="42"/>
      <c r="B30" s="169"/>
      <c r="C30" s="22"/>
      <c r="D30" s="46">
        <f>IFERROR((VLOOKUP($B30,'Tabela de alimentos'!$A$3:$K$936,2,FALSE))*$C30/100,0)</f>
        <v>0</v>
      </c>
      <c r="E30" s="48">
        <f>IFERROR((VLOOKUP($B30,'Tabela de alimentos'!$A$3:$K$936,3,FALSE))*$C30/100,0)</f>
        <v>0</v>
      </c>
      <c r="F30" s="46">
        <f>IFERROR((VLOOKUP($B30,'Tabela de alimentos'!$A$3:$K$936,4,FALSE))*$C30/100,0)</f>
        <v>0</v>
      </c>
      <c r="G30" s="46">
        <f>IFERROR((VLOOKUP($B30,'Tabela de alimentos'!$A$3:$K$936,5,FALSE))*$C30/100,0)</f>
        <v>0</v>
      </c>
      <c r="H30" s="46">
        <f>IFERROR((VLOOKUP($B30,'Tabela de alimentos'!$A$3:$K$936,6,FALSE))*$C30/100,0)</f>
        <v>0</v>
      </c>
      <c r="I30" s="48">
        <f>IFERROR((VLOOKUP($B30,'Tabela de alimentos'!$A$3:$K$936,7,FALSE))*$C30/100,0)</f>
        <v>0</v>
      </c>
      <c r="J30" s="44">
        <f>IFERROR((VLOOKUP($B30,'Tabela de alimentos'!$A$3:$K$936,8,FALSE))*$C30/100,0)</f>
        <v>0</v>
      </c>
      <c r="K30" s="44">
        <f>IFERROR((VLOOKUP($B30,'Tabela de alimentos'!$A$3:$K$936,9,FALSE))*$C30/100,0)</f>
        <v>0</v>
      </c>
      <c r="L30" s="44">
        <f>IFERROR((VLOOKUP($B30,'Tabela de alimentos'!$A$3:$K$936,10,FALSE))*$C30/100,0)</f>
        <v>0</v>
      </c>
      <c r="M30" s="44">
        <f>IFERROR((VLOOKUP($B30,'Tabela de alimentos'!$A$3:$K$936,11,FALSE))*$C30/100,0)</f>
        <v>0</v>
      </c>
    </row>
    <row r="31" spans="1:13" ht="14.25" x14ac:dyDescent="0.2">
      <c r="A31" s="42"/>
      <c r="B31" s="169"/>
      <c r="C31" s="22"/>
      <c r="D31" s="46">
        <f>IFERROR((VLOOKUP($B31,'Tabela de alimentos'!$A$3:$K$936,2,FALSE))*$C31/100,0)</f>
        <v>0</v>
      </c>
      <c r="E31" s="48">
        <f>IFERROR((VLOOKUP($B31,'Tabela de alimentos'!$A$3:$K$936,3,FALSE))*$C31/100,0)</f>
        <v>0</v>
      </c>
      <c r="F31" s="46">
        <f>IFERROR((VLOOKUP($B31,'Tabela de alimentos'!$A$3:$K$936,4,FALSE))*$C31/100,0)</f>
        <v>0</v>
      </c>
      <c r="G31" s="46">
        <f>IFERROR((VLOOKUP($B31,'Tabela de alimentos'!$A$3:$K$936,5,FALSE))*$C31/100,0)</f>
        <v>0</v>
      </c>
      <c r="H31" s="46">
        <f>IFERROR((VLOOKUP($B31,'Tabela de alimentos'!$A$3:$K$936,6,FALSE))*$C31/100,0)</f>
        <v>0</v>
      </c>
      <c r="I31" s="48">
        <f>IFERROR((VLOOKUP($B31,'Tabela de alimentos'!$A$3:$K$936,7,FALSE))*$C31/100,0)</f>
        <v>0</v>
      </c>
      <c r="J31" s="44">
        <f>IFERROR((VLOOKUP($B31,'Tabela de alimentos'!$A$3:$K$936,8,FALSE))*$C31/100,0)</f>
        <v>0</v>
      </c>
      <c r="K31" s="44">
        <f>IFERROR((VLOOKUP($B31,'Tabela de alimentos'!$A$3:$K$936,9,FALSE))*$C31/100,0)</f>
        <v>0</v>
      </c>
      <c r="L31" s="44">
        <f>IFERROR((VLOOKUP($B31,'Tabela de alimentos'!$A$3:$K$936,10,FALSE))*$C31/100,0)</f>
        <v>0</v>
      </c>
      <c r="M31" s="44">
        <f>IFERROR((VLOOKUP($B31,'Tabela de alimentos'!$A$3:$K$936,11,FALSE))*$C31/100,0)</f>
        <v>0</v>
      </c>
    </row>
    <row r="32" spans="1:13" ht="14.25" x14ac:dyDescent="0.2">
      <c r="A32" s="42"/>
      <c r="B32" s="169"/>
      <c r="C32" s="22"/>
      <c r="D32" s="46">
        <f>IFERROR((VLOOKUP($B32,'Tabela de alimentos'!$A$3:$K$936,2,FALSE))*$C32/100,0)</f>
        <v>0</v>
      </c>
      <c r="E32" s="48">
        <f>IFERROR((VLOOKUP($B32,'Tabela de alimentos'!$A$3:$K$936,3,FALSE))*$C32/100,0)</f>
        <v>0</v>
      </c>
      <c r="F32" s="46">
        <f>IFERROR((VLOOKUP($B32,'Tabela de alimentos'!$A$3:$K$936,4,FALSE))*$C32/100,0)</f>
        <v>0</v>
      </c>
      <c r="G32" s="46">
        <f>IFERROR((VLOOKUP($B32,'Tabela de alimentos'!$A$3:$K$936,5,FALSE))*$C32/100,0)</f>
        <v>0</v>
      </c>
      <c r="H32" s="46">
        <f>IFERROR((VLOOKUP($B32,'Tabela de alimentos'!$A$3:$K$936,6,FALSE))*$C32/100,0)</f>
        <v>0</v>
      </c>
      <c r="I32" s="48">
        <f>IFERROR((VLOOKUP($B32,'Tabela de alimentos'!$A$3:$K$936,7,FALSE))*$C32/100,0)</f>
        <v>0</v>
      </c>
      <c r="J32" s="44">
        <f>IFERROR((VLOOKUP($B32,'Tabela de alimentos'!$A$3:$K$936,8,FALSE))*$C32/100,0)</f>
        <v>0</v>
      </c>
      <c r="K32" s="44">
        <f>IFERROR((VLOOKUP($B32,'Tabela de alimentos'!$A$3:$K$936,9,FALSE))*$C32/100,0)</f>
        <v>0</v>
      </c>
      <c r="L32" s="44">
        <f>IFERROR((VLOOKUP($B32,'Tabela de alimentos'!$A$3:$K$936,10,FALSE))*$C32/100,0)</f>
        <v>0</v>
      </c>
      <c r="M32" s="44">
        <f>IFERROR((VLOOKUP($B32,'Tabela de alimentos'!$A$3:$K$936,11,FALSE))*$C32/100,0)</f>
        <v>0</v>
      </c>
    </row>
    <row r="33" spans="1:15" ht="14.25" x14ac:dyDescent="0.2">
      <c r="A33" s="42"/>
      <c r="B33" s="169"/>
      <c r="C33" s="22"/>
      <c r="D33" s="46">
        <f>IFERROR((VLOOKUP($B33,'Tabela de alimentos'!$A$3:$K$936,2,FALSE))*$C33/100,0)</f>
        <v>0</v>
      </c>
      <c r="E33" s="48">
        <f>IFERROR((VLOOKUP($B33,'Tabela de alimentos'!$A$3:$K$936,3,FALSE))*$C33/100,0)</f>
        <v>0</v>
      </c>
      <c r="F33" s="46">
        <f>IFERROR((VLOOKUP($B33,'Tabela de alimentos'!$A$3:$K$936,4,FALSE))*$C33/100,0)</f>
        <v>0</v>
      </c>
      <c r="G33" s="46">
        <f>IFERROR((VLOOKUP($B33,'Tabela de alimentos'!$A$3:$K$936,5,FALSE))*$C33/100,0)</f>
        <v>0</v>
      </c>
      <c r="H33" s="46">
        <f>IFERROR((VLOOKUP($B33,'Tabela de alimentos'!$A$3:$K$936,6,FALSE))*$C33/100,0)</f>
        <v>0</v>
      </c>
      <c r="I33" s="48">
        <f>IFERROR((VLOOKUP($B33,'Tabela de alimentos'!$A$3:$K$936,7,FALSE))*$C33/100,0)</f>
        <v>0</v>
      </c>
      <c r="J33" s="44">
        <f>IFERROR((VLOOKUP($B33,'Tabela de alimentos'!$A$3:$K$936,8,FALSE))*$C33/100,0)</f>
        <v>0</v>
      </c>
      <c r="K33" s="44">
        <f>IFERROR((VLOOKUP($B33,'Tabela de alimentos'!$A$3:$K$936,9,FALSE))*$C33/100,0)</f>
        <v>0</v>
      </c>
      <c r="L33" s="44">
        <f>IFERROR((VLOOKUP($B33,'Tabela de alimentos'!$A$3:$K$936,10,FALSE))*$C33/100,0)</f>
        <v>0</v>
      </c>
      <c r="M33" s="44">
        <f>IFERROR((VLOOKUP($B33,'Tabela de alimentos'!$A$3:$K$936,11,FALSE))*$C33/100,0)</f>
        <v>0</v>
      </c>
    </row>
    <row r="34" spans="1:15" ht="14.25" x14ac:dyDescent="0.2">
      <c r="A34" s="42"/>
      <c r="B34" s="169"/>
      <c r="C34" s="22"/>
      <c r="D34" s="46">
        <f>IFERROR((VLOOKUP($B34,'Tabela de alimentos'!$A$3:$K$936,2,FALSE))*$C34/100,0)</f>
        <v>0</v>
      </c>
      <c r="E34" s="48">
        <f>IFERROR((VLOOKUP($B34,'Tabela de alimentos'!$A$3:$K$936,3,FALSE))*$C34/100,0)</f>
        <v>0</v>
      </c>
      <c r="F34" s="46">
        <f>IFERROR((VLOOKUP($B34,'Tabela de alimentos'!$A$3:$K$936,4,FALSE))*$C34/100,0)</f>
        <v>0</v>
      </c>
      <c r="G34" s="46">
        <f>IFERROR((VLOOKUP($B34,'Tabela de alimentos'!$A$3:$K$936,5,FALSE))*$C34/100,0)</f>
        <v>0</v>
      </c>
      <c r="H34" s="46">
        <f>IFERROR((VLOOKUP($B34,'Tabela de alimentos'!$A$3:$K$936,6,FALSE))*$C34/100,0)</f>
        <v>0</v>
      </c>
      <c r="I34" s="48">
        <f>IFERROR((VLOOKUP($B34,'Tabela de alimentos'!$A$3:$K$936,7,FALSE))*$C34/100,0)</f>
        <v>0</v>
      </c>
      <c r="J34" s="44">
        <f>IFERROR((VLOOKUP($B34,'Tabela de alimentos'!$A$3:$K$936,8,FALSE))*$C34/100,0)</f>
        <v>0</v>
      </c>
      <c r="K34" s="44">
        <f>IFERROR((VLOOKUP($B34,'Tabela de alimentos'!$A$3:$K$936,9,FALSE))*$C34/100,0)</f>
        <v>0</v>
      </c>
      <c r="L34" s="44">
        <f>IFERROR((VLOOKUP($B34,'Tabela de alimentos'!$A$3:$K$936,10,FALSE))*$C34/100,0)</f>
        <v>0</v>
      </c>
      <c r="M34" s="44">
        <f>IFERROR((VLOOKUP($B34,'Tabela de alimentos'!$A$3:$K$936,11,FALSE))*$C34/100,0)</f>
        <v>0</v>
      </c>
    </row>
    <row r="35" spans="1:15" ht="14.25" x14ac:dyDescent="0.2">
      <c r="A35" s="42"/>
      <c r="B35" s="169"/>
      <c r="C35" s="22"/>
      <c r="D35" s="46">
        <f>IFERROR((VLOOKUP($B35,'Tabela de alimentos'!$A$3:$K$936,2,FALSE))*$C35/100,0)</f>
        <v>0</v>
      </c>
      <c r="E35" s="48">
        <f>IFERROR((VLOOKUP($B35,'Tabela de alimentos'!$A$3:$K$936,3,FALSE))*$C35/100,0)</f>
        <v>0</v>
      </c>
      <c r="F35" s="46">
        <f>IFERROR((VLOOKUP($B35,'Tabela de alimentos'!$A$3:$K$936,4,FALSE))*$C35/100,0)</f>
        <v>0</v>
      </c>
      <c r="G35" s="46">
        <f>IFERROR((VLOOKUP($B35,'Tabela de alimentos'!$A$3:$K$936,5,FALSE))*$C35/100,0)</f>
        <v>0</v>
      </c>
      <c r="H35" s="46">
        <f>IFERROR((VLOOKUP($B35,'Tabela de alimentos'!$A$3:$K$936,6,FALSE))*$C35/100,0)</f>
        <v>0</v>
      </c>
      <c r="I35" s="48">
        <f>IFERROR((VLOOKUP($B35,'Tabela de alimentos'!$A$3:$K$936,7,FALSE))*$C35/100,0)</f>
        <v>0</v>
      </c>
      <c r="J35" s="44">
        <f>IFERROR((VLOOKUP($B35,'Tabela de alimentos'!$A$3:$K$936,8,FALSE))*$C35/100,0)</f>
        <v>0</v>
      </c>
      <c r="K35" s="44">
        <f>IFERROR((VLOOKUP($B35,'Tabela de alimentos'!$A$3:$K$936,9,FALSE))*$C35/100,0)</f>
        <v>0</v>
      </c>
      <c r="L35" s="44">
        <f>IFERROR((VLOOKUP($B35,'Tabela de alimentos'!$A$3:$K$936,10,FALSE))*$C35/100,0)</f>
        <v>0</v>
      </c>
      <c r="M35" s="44">
        <f>IFERROR((VLOOKUP($B35,'Tabela de alimentos'!$A$3:$K$936,11,FALSE))*$C35/100,0)</f>
        <v>0</v>
      </c>
    </row>
    <row r="36" spans="1:15" ht="14.25" x14ac:dyDescent="0.2">
      <c r="A36" s="42"/>
      <c r="B36" s="169"/>
      <c r="C36" s="22"/>
      <c r="D36" s="46">
        <f>IFERROR((VLOOKUP($B36,'Tabela de alimentos'!$A$3:$K$936,2,FALSE))*$C36/100,0)</f>
        <v>0</v>
      </c>
      <c r="E36" s="48">
        <f>IFERROR((VLOOKUP($B36,'Tabela de alimentos'!$A$3:$K$936,3,FALSE))*$C36/100,0)</f>
        <v>0</v>
      </c>
      <c r="F36" s="46">
        <f>IFERROR((VLOOKUP($B36,'Tabela de alimentos'!$A$3:$K$936,4,FALSE))*$C36/100,0)</f>
        <v>0</v>
      </c>
      <c r="G36" s="46">
        <f>IFERROR((VLOOKUP($B36,'Tabela de alimentos'!$A$3:$K$936,5,FALSE))*$C36/100,0)</f>
        <v>0</v>
      </c>
      <c r="H36" s="46">
        <f>IFERROR((VLOOKUP($B36,'Tabela de alimentos'!$A$3:$K$936,6,FALSE))*$C36/100,0)</f>
        <v>0</v>
      </c>
      <c r="I36" s="48">
        <f>IFERROR((VLOOKUP($B36,'Tabela de alimentos'!$A$3:$K$936,7,FALSE))*$C36/100,0)</f>
        <v>0</v>
      </c>
      <c r="J36" s="44">
        <f>IFERROR((VLOOKUP($B36,'Tabela de alimentos'!$A$3:$K$936,8,FALSE))*$C36/100,0)</f>
        <v>0</v>
      </c>
      <c r="K36" s="44">
        <f>IFERROR((VLOOKUP($B36,'Tabela de alimentos'!$A$3:$K$936,9,FALSE))*$C36/100,0)</f>
        <v>0</v>
      </c>
      <c r="L36" s="44">
        <f>IFERROR((VLOOKUP($B36,'Tabela de alimentos'!$A$3:$K$936,10,FALSE))*$C36/100,0)</f>
        <v>0</v>
      </c>
      <c r="M36" s="44">
        <f>IFERROR((VLOOKUP($B36,'Tabela de alimentos'!$A$3:$K$936,11,FALSE))*$C36/100,0)</f>
        <v>0</v>
      </c>
    </row>
    <row r="37" spans="1:15" ht="14.25" x14ac:dyDescent="0.2">
      <c r="A37" s="42"/>
      <c r="B37" s="169"/>
      <c r="C37" s="22"/>
      <c r="D37" s="46">
        <f>IFERROR((VLOOKUP($B37,'Tabela de alimentos'!$A$3:$K$936,2,FALSE))*$C37/100,0)</f>
        <v>0</v>
      </c>
      <c r="E37" s="48">
        <f>IFERROR((VLOOKUP($B37,'Tabela de alimentos'!$A$3:$K$936,3,FALSE))*$C37/100,0)</f>
        <v>0</v>
      </c>
      <c r="F37" s="46">
        <f>IFERROR((VLOOKUP($B37,'Tabela de alimentos'!$A$3:$K$936,4,FALSE))*$C37/100,0)</f>
        <v>0</v>
      </c>
      <c r="G37" s="46">
        <f>IFERROR((VLOOKUP($B37,'Tabela de alimentos'!$A$3:$K$936,5,FALSE))*$C37/100,0)</f>
        <v>0</v>
      </c>
      <c r="H37" s="46">
        <f>IFERROR((VLOOKUP($B37,'Tabela de alimentos'!$A$3:$K$936,6,FALSE))*$C37/100,0)</f>
        <v>0</v>
      </c>
      <c r="I37" s="48">
        <f>IFERROR((VLOOKUP($B37,'Tabela de alimentos'!$A$3:$K$936,7,FALSE))*$C37/100,0)</f>
        <v>0</v>
      </c>
      <c r="J37" s="44">
        <f>IFERROR((VLOOKUP($B37,'Tabela de alimentos'!$A$3:$K$936,8,FALSE))*$C37/100,0)</f>
        <v>0</v>
      </c>
      <c r="K37" s="44">
        <f>IFERROR((VLOOKUP($B37,'Tabela de alimentos'!$A$3:$K$936,9,FALSE))*$C37/100,0)</f>
        <v>0</v>
      </c>
      <c r="L37" s="44">
        <f>IFERROR((VLOOKUP($B37,'Tabela de alimentos'!$A$3:$K$936,10,FALSE))*$C37/100,0)</f>
        <v>0</v>
      </c>
      <c r="M37" s="44">
        <f>IFERROR((VLOOKUP($B37,'Tabela de alimentos'!$A$3:$K$936,11,FALSE))*$C37/100,0)</f>
        <v>0</v>
      </c>
    </row>
    <row r="38" spans="1:15" ht="14.25" x14ac:dyDescent="0.2">
      <c r="A38" s="42"/>
      <c r="B38" s="169"/>
      <c r="C38" s="22"/>
      <c r="D38" s="46">
        <f>IFERROR((VLOOKUP($B38,'Tabela de alimentos'!$A$3:$K$936,2,FALSE))*$C38/100,0)</f>
        <v>0</v>
      </c>
      <c r="E38" s="48">
        <f>IFERROR((VLOOKUP($B38,'Tabela de alimentos'!$A$3:$K$936,3,FALSE))*$C38/100,0)</f>
        <v>0</v>
      </c>
      <c r="F38" s="46">
        <f>IFERROR((VLOOKUP($B38,'Tabela de alimentos'!$A$3:$K$936,4,FALSE))*$C38/100,0)</f>
        <v>0</v>
      </c>
      <c r="G38" s="46">
        <f>IFERROR((VLOOKUP($B38,'Tabela de alimentos'!$A$3:$K$936,5,FALSE))*$C38/100,0)</f>
        <v>0</v>
      </c>
      <c r="H38" s="46">
        <f>IFERROR((VLOOKUP($B38,'Tabela de alimentos'!$A$3:$K$936,6,FALSE))*$C38/100,0)</f>
        <v>0</v>
      </c>
      <c r="I38" s="48">
        <f>IFERROR((VLOOKUP($B38,'Tabela de alimentos'!$A$3:$K$936,7,FALSE))*$C38/100,0)</f>
        <v>0</v>
      </c>
      <c r="J38" s="44">
        <f>IFERROR((VLOOKUP($B38,'Tabela de alimentos'!$A$3:$K$936,8,FALSE))*$C38/100,0)</f>
        <v>0</v>
      </c>
      <c r="K38" s="44">
        <f>IFERROR((VLOOKUP($B38,'Tabela de alimentos'!$A$3:$K$936,9,FALSE))*$C38/100,0)</f>
        <v>0</v>
      </c>
      <c r="L38" s="44">
        <f>IFERROR((VLOOKUP($B38,'Tabela de alimentos'!$A$3:$K$936,10,FALSE))*$C38/100,0)</f>
        <v>0</v>
      </c>
      <c r="M38" s="44">
        <f>IFERROR((VLOOKUP($B38,'Tabela de alimentos'!$A$3:$K$936,11,FALSE))*$C38/100,0)</f>
        <v>0</v>
      </c>
    </row>
    <row r="39" spans="1:15" ht="14.25" x14ac:dyDescent="0.2">
      <c r="A39" s="42"/>
      <c r="B39" s="169"/>
      <c r="C39" s="22"/>
      <c r="D39" s="46">
        <f>IFERROR((VLOOKUP($B39,'Tabela de alimentos'!$A$3:$K$936,2,FALSE))*$C39/100,0)</f>
        <v>0</v>
      </c>
      <c r="E39" s="48">
        <f>IFERROR((VLOOKUP($B39,'Tabela de alimentos'!$A$3:$K$936,3,FALSE))*$C39/100,0)</f>
        <v>0</v>
      </c>
      <c r="F39" s="46">
        <f>IFERROR((VLOOKUP($B39,'Tabela de alimentos'!$A$3:$K$936,4,FALSE))*$C39/100,0)</f>
        <v>0</v>
      </c>
      <c r="G39" s="46">
        <f>IFERROR((VLOOKUP($B39,'Tabela de alimentos'!$A$3:$K$936,5,FALSE))*$C39/100,0)</f>
        <v>0</v>
      </c>
      <c r="H39" s="46">
        <f>IFERROR((VLOOKUP($B39,'Tabela de alimentos'!$A$3:$K$936,6,FALSE))*$C39/100,0)</f>
        <v>0</v>
      </c>
      <c r="I39" s="48">
        <f>IFERROR((VLOOKUP($B39,'Tabela de alimentos'!$A$3:$K$936,7,FALSE))*$C39/100,0)</f>
        <v>0</v>
      </c>
      <c r="J39" s="44">
        <f>IFERROR((VLOOKUP($B39,'Tabela de alimentos'!$A$3:$K$936,8,FALSE))*$C39/100,0)</f>
        <v>0</v>
      </c>
      <c r="K39" s="44">
        <f>IFERROR((VLOOKUP($B39,'Tabela de alimentos'!$A$3:$K$936,9,FALSE))*$C39/100,0)</f>
        <v>0</v>
      </c>
      <c r="L39" s="44">
        <f>IFERROR((VLOOKUP($B39,'Tabela de alimentos'!$A$3:$K$936,10,FALSE))*$C39/100,0)</f>
        <v>0</v>
      </c>
      <c r="M39" s="44">
        <f>IFERROR((VLOOKUP($B39,'Tabela de alimentos'!$A$3:$K$936,11,FALSE))*$C39/100,0)</f>
        <v>0</v>
      </c>
    </row>
    <row r="40" spans="1:15" ht="14.25" x14ac:dyDescent="0.2">
      <c r="A40" s="42"/>
      <c r="B40" s="169"/>
      <c r="C40" s="22"/>
      <c r="D40" s="46">
        <f>IFERROR((VLOOKUP($B40,'Tabela de alimentos'!$A$3:$K$936,2,FALSE))*$C40/100,0)</f>
        <v>0</v>
      </c>
      <c r="E40" s="48">
        <f>IFERROR((VLOOKUP($B40,'Tabela de alimentos'!$A$3:$K$936,3,FALSE))*$C40/100,0)</f>
        <v>0</v>
      </c>
      <c r="F40" s="46">
        <f>IFERROR((VLOOKUP($B40,'Tabela de alimentos'!$A$3:$K$936,4,FALSE))*$C40/100,0)</f>
        <v>0</v>
      </c>
      <c r="G40" s="46">
        <f>IFERROR((VLOOKUP($B40,'Tabela de alimentos'!$A$3:$K$936,5,FALSE))*$C40/100,0)</f>
        <v>0</v>
      </c>
      <c r="H40" s="46">
        <f>IFERROR((VLOOKUP($B40,'Tabela de alimentos'!$A$3:$K$936,6,FALSE))*$C40/100,0)</f>
        <v>0</v>
      </c>
      <c r="I40" s="48">
        <f>IFERROR((VLOOKUP($B40,'Tabela de alimentos'!$A$3:$K$936,7,FALSE))*$C40/100,0)</f>
        <v>0</v>
      </c>
      <c r="J40" s="44">
        <f>IFERROR((VLOOKUP($B40,'Tabela de alimentos'!$A$3:$K$936,8,FALSE))*$C40/100,0)</f>
        <v>0</v>
      </c>
      <c r="K40" s="44">
        <f>IFERROR((VLOOKUP($B40,'Tabela de alimentos'!$A$3:$K$936,9,FALSE))*$C40/100,0)</f>
        <v>0</v>
      </c>
      <c r="L40" s="44">
        <f>IFERROR((VLOOKUP($B40,'Tabela de alimentos'!$A$3:$K$936,10,FALSE))*$C40/100,0)</f>
        <v>0</v>
      </c>
      <c r="M40" s="44">
        <f>IFERROR((VLOOKUP($B40,'Tabela de alimentos'!$A$3:$K$936,11,FALSE))*$C40/100,0)</f>
        <v>0</v>
      </c>
    </row>
    <row r="41" spans="1:15" ht="14.25" x14ac:dyDescent="0.2">
      <c r="A41" s="42"/>
      <c r="B41" s="169"/>
      <c r="C41" s="22"/>
      <c r="D41" s="46">
        <f>IFERROR((VLOOKUP($B41,'Tabela de alimentos'!$A$3:$K$936,2,FALSE))*$C41/100,0)</f>
        <v>0</v>
      </c>
      <c r="E41" s="48">
        <f>IFERROR((VLOOKUP($B41,'Tabela de alimentos'!$A$3:$K$936,3,FALSE))*$C41/100,0)</f>
        <v>0</v>
      </c>
      <c r="F41" s="46">
        <f>IFERROR((VLOOKUP($B41,'Tabela de alimentos'!$A$3:$K$936,4,FALSE))*$C41/100,0)</f>
        <v>0</v>
      </c>
      <c r="G41" s="46">
        <f>IFERROR((VLOOKUP($B41,'Tabela de alimentos'!$A$3:$K$936,5,FALSE))*$C41/100,0)</f>
        <v>0</v>
      </c>
      <c r="H41" s="46">
        <f>IFERROR((VLOOKUP($B41,'Tabela de alimentos'!$A$3:$K$936,6,FALSE))*$C41/100,0)</f>
        <v>0</v>
      </c>
      <c r="I41" s="48">
        <f>IFERROR((VLOOKUP($B41,'Tabela de alimentos'!$A$3:$K$936,7,FALSE))*$C41/100,0)</f>
        <v>0</v>
      </c>
      <c r="J41" s="44">
        <f>IFERROR((VLOOKUP($B41,'Tabela de alimentos'!$A$3:$K$936,8,FALSE))*$C41/100,0)</f>
        <v>0</v>
      </c>
      <c r="K41" s="44">
        <f>IFERROR((VLOOKUP($B41,'Tabela de alimentos'!$A$3:$K$936,9,FALSE))*$C41/100,0)</f>
        <v>0</v>
      </c>
      <c r="L41" s="44">
        <f>IFERROR((VLOOKUP($B41,'Tabela de alimentos'!$A$3:$K$936,10,FALSE))*$C41/100,0)</f>
        <v>0</v>
      </c>
      <c r="M41" s="44">
        <f>IFERROR((VLOOKUP($B41,'Tabela de alimentos'!$A$3:$K$936,11,FALSE))*$C41/100,0)</f>
        <v>0</v>
      </c>
    </row>
    <row r="42" spans="1:15" ht="14.25" x14ac:dyDescent="0.2">
      <c r="A42" s="42"/>
      <c r="B42" s="169"/>
      <c r="C42" s="22"/>
      <c r="D42" s="46">
        <f>IFERROR((VLOOKUP($B42,'Tabela de alimentos'!$A$3:$K$936,2,FALSE))*$C42/100,0)</f>
        <v>0</v>
      </c>
      <c r="E42" s="48">
        <f>IFERROR((VLOOKUP($B42,'Tabela de alimentos'!$A$3:$K$936,3,FALSE))*$C42/100,0)</f>
        <v>0</v>
      </c>
      <c r="F42" s="46">
        <f>IFERROR((VLOOKUP($B42,'Tabela de alimentos'!$A$3:$K$936,4,FALSE))*$C42/100,0)</f>
        <v>0</v>
      </c>
      <c r="G42" s="46">
        <f>IFERROR((VLOOKUP($B42,'Tabela de alimentos'!$A$3:$K$936,5,FALSE))*$C42/100,0)</f>
        <v>0</v>
      </c>
      <c r="H42" s="46">
        <f>IFERROR((VLOOKUP($B42,'Tabela de alimentos'!$A$3:$K$936,6,FALSE))*$C42/100,0)</f>
        <v>0</v>
      </c>
      <c r="I42" s="48">
        <f>IFERROR((VLOOKUP($B42,'Tabela de alimentos'!$A$3:$K$936,7,FALSE))*$C42/100,0)</f>
        <v>0</v>
      </c>
      <c r="J42" s="44">
        <f>IFERROR((VLOOKUP($B42,'Tabela de alimentos'!$A$3:$K$936,8,FALSE))*$C42/100,0)</f>
        <v>0</v>
      </c>
      <c r="K42" s="44">
        <f>IFERROR((VLOOKUP($B42,'Tabela de alimentos'!$A$3:$K$936,9,FALSE))*$C42/100,0)</f>
        <v>0</v>
      </c>
      <c r="L42" s="44">
        <f>IFERROR((VLOOKUP($B42,'Tabela de alimentos'!$A$3:$K$936,10,FALSE))*$C42/100,0)</f>
        <v>0</v>
      </c>
      <c r="M42" s="44">
        <f>IFERROR((VLOOKUP($B42,'Tabela de alimentos'!$A$3:$K$936,11,FALSE))*$C42/100,0)</f>
        <v>0</v>
      </c>
    </row>
    <row r="43" spans="1:15" ht="14.25" x14ac:dyDescent="0.2">
      <c r="A43" s="42"/>
      <c r="B43" s="169"/>
      <c r="C43" s="22"/>
      <c r="D43" s="46">
        <f>IFERROR((VLOOKUP($B43,'Tabela de alimentos'!$A$3:$K$936,2,FALSE))*$C43/100,0)</f>
        <v>0</v>
      </c>
      <c r="E43" s="48">
        <f>IFERROR((VLOOKUP($B43,'Tabela de alimentos'!$A$3:$K$936,3,FALSE))*$C43/100,0)</f>
        <v>0</v>
      </c>
      <c r="F43" s="46">
        <f>IFERROR((VLOOKUP($B43,'Tabela de alimentos'!$A$3:$K$936,4,FALSE))*$C43/100,0)</f>
        <v>0</v>
      </c>
      <c r="G43" s="46">
        <f>IFERROR((VLOOKUP($B43,'Tabela de alimentos'!$A$3:$K$936,5,FALSE))*$C43/100,0)</f>
        <v>0</v>
      </c>
      <c r="H43" s="46">
        <f>IFERROR((VLOOKUP($B43,'Tabela de alimentos'!$A$3:$K$936,6,FALSE))*$C43/100,0)</f>
        <v>0</v>
      </c>
      <c r="I43" s="48">
        <f>IFERROR((VLOOKUP($B43,'Tabela de alimentos'!$A$3:$K$936,7,FALSE))*$C43/100,0)</f>
        <v>0</v>
      </c>
      <c r="J43" s="44">
        <f>IFERROR((VLOOKUP($B43,'Tabela de alimentos'!$A$3:$K$936,8,FALSE))*$C43/100,0)</f>
        <v>0</v>
      </c>
      <c r="K43" s="44">
        <f>IFERROR((VLOOKUP($B43,'Tabela de alimentos'!$A$3:$K$936,9,FALSE))*$C43/100,0)</f>
        <v>0</v>
      </c>
      <c r="L43" s="44">
        <f>IFERROR((VLOOKUP($B43,'Tabela de alimentos'!$A$3:$K$936,10,FALSE))*$C43/100,0)</f>
        <v>0</v>
      </c>
      <c r="M43" s="44">
        <f>IFERROR((VLOOKUP($B43,'Tabela de alimentos'!$A$3:$K$936,11,FALSE))*$C43/100,0)</f>
        <v>0</v>
      </c>
    </row>
    <row r="44" spans="1:15" ht="14.25" x14ac:dyDescent="0.2">
      <c r="A44" s="42"/>
      <c r="B44" s="169"/>
      <c r="C44" s="22"/>
      <c r="D44" s="46">
        <f>IFERROR((VLOOKUP($B44,'Tabela de alimentos'!$A$3:$K$936,2,FALSE))*$C44/100,0)</f>
        <v>0</v>
      </c>
      <c r="E44" s="48">
        <f>IFERROR((VLOOKUP($B44,'Tabela de alimentos'!$A$3:$K$936,3,FALSE))*$C44/100,0)</f>
        <v>0</v>
      </c>
      <c r="F44" s="46">
        <f>IFERROR((VLOOKUP($B44,'Tabela de alimentos'!$A$3:$K$936,4,FALSE))*$C44/100,0)</f>
        <v>0</v>
      </c>
      <c r="G44" s="46">
        <f>IFERROR((VLOOKUP($B44,'Tabela de alimentos'!$A$3:$K$936,5,FALSE))*$C44/100,0)</f>
        <v>0</v>
      </c>
      <c r="H44" s="46">
        <f>IFERROR((VLOOKUP($B44,'Tabela de alimentos'!$A$3:$K$936,6,FALSE))*$C44/100,0)</f>
        <v>0</v>
      </c>
      <c r="I44" s="48">
        <f>IFERROR((VLOOKUP($B44,'Tabela de alimentos'!$A$3:$K$936,7,FALSE))*$C44/100,0)</f>
        <v>0</v>
      </c>
      <c r="J44" s="44">
        <f>IFERROR((VLOOKUP($B44,'Tabela de alimentos'!$A$3:$K$936,8,FALSE))*$C44/100,0)</f>
        <v>0</v>
      </c>
      <c r="K44" s="44">
        <f>IFERROR((VLOOKUP($B44,'Tabela de alimentos'!$A$3:$K$936,9,FALSE))*$C44/100,0)</f>
        <v>0</v>
      </c>
      <c r="L44" s="44">
        <f>IFERROR((VLOOKUP($B44,'Tabela de alimentos'!$A$3:$K$936,10,FALSE))*$C44/100,0)</f>
        <v>0</v>
      </c>
      <c r="M44" s="44">
        <f>IFERROR((VLOOKUP($B44,'Tabela de alimentos'!$A$3:$K$936,11,FALSE))*$C44/100,0)</f>
        <v>0</v>
      </c>
    </row>
    <row r="45" spans="1:15" ht="14.25" x14ac:dyDescent="0.2">
      <c r="A45" s="42"/>
      <c r="B45" s="249"/>
      <c r="C45" s="22"/>
      <c r="D45" s="46">
        <f>IFERROR((VLOOKUP($B45,'Tabela de alimentos'!$A$3:$K$936,2,FALSE))*$C45/100,0)</f>
        <v>0</v>
      </c>
      <c r="E45" s="48">
        <f>IFERROR((VLOOKUP($B45,'Tabela de alimentos'!$A$3:$K$936,3,FALSE))*$C45/100,0)</f>
        <v>0</v>
      </c>
      <c r="F45" s="46">
        <f>IFERROR((VLOOKUP($B45,'Tabela de alimentos'!$A$3:$K$936,4,FALSE))*$C45/100,0)</f>
        <v>0</v>
      </c>
      <c r="G45" s="46">
        <f>IFERROR((VLOOKUP($B45,'Tabela de alimentos'!$A$3:$K$936,5,FALSE))*$C45/100,0)</f>
        <v>0</v>
      </c>
      <c r="H45" s="46">
        <f>IFERROR((VLOOKUP($B45,'Tabela de alimentos'!$A$3:$K$936,6,FALSE))*$C45/100,0)</f>
        <v>0</v>
      </c>
      <c r="I45" s="48">
        <f>IFERROR((VLOOKUP($B45,'Tabela de alimentos'!$A$3:$K$936,7,FALSE))*$C45/100,0)</f>
        <v>0</v>
      </c>
      <c r="J45" s="44">
        <f>IFERROR((VLOOKUP($B45,'Tabela de alimentos'!$A$3:$K$936,8,FALSE))*$C45/100,0)</f>
        <v>0</v>
      </c>
      <c r="K45" s="44">
        <f>IFERROR((VLOOKUP($B45,'Tabela de alimentos'!$A$3:$K$936,9,FALSE))*$C45/100,0)</f>
        <v>0</v>
      </c>
      <c r="L45" s="44">
        <f>IFERROR((VLOOKUP($B45,'Tabela de alimentos'!$A$3:$K$936,10,FALSE))*$C45/100,0)</f>
        <v>0</v>
      </c>
      <c r="M45" s="44">
        <f>IFERROR((VLOOKUP($B45,'Tabela de alimentos'!$A$3:$K$936,11,FALSE))*$C45/100,0)</f>
        <v>0</v>
      </c>
    </row>
    <row r="46" spans="1:15" s="89" customFormat="1" ht="19.899999999999999" customHeight="1" thickBot="1" x14ac:dyDescent="0.25">
      <c r="A46" s="87"/>
      <c r="B46" s="186"/>
      <c r="C46" s="51" t="s">
        <v>401</v>
      </c>
      <c r="D46" s="57">
        <f>SUM(D5:D45)</f>
        <v>0</v>
      </c>
      <c r="E46" s="58">
        <f t="shared" ref="E46:M46" si="0">SUM(E5:E45)</f>
        <v>0</v>
      </c>
      <c r="F46" s="57">
        <f t="shared" si="0"/>
        <v>0</v>
      </c>
      <c r="G46" s="57">
        <f t="shared" si="0"/>
        <v>0</v>
      </c>
      <c r="H46" s="57">
        <f t="shared" si="0"/>
        <v>0</v>
      </c>
      <c r="I46" s="58">
        <f t="shared" si="0"/>
        <v>0</v>
      </c>
      <c r="J46" s="59">
        <f t="shared" si="0"/>
        <v>0</v>
      </c>
      <c r="K46" s="59">
        <f t="shared" si="0"/>
        <v>0</v>
      </c>
      <c r="L46" s="59">
        <f t="shared" si="0"/>
        <v>0</v>
      </c>
      <c r="M46" s="59">
        <f t="shared" si="0"/>
        <v>0</v>
      </c>
    </row>
    <row r="47" spans="1:15" s="7" customFormat="1" ht="30" customHeight="1" x14ac:dyDescent="0.25">
      <c r="A47" s="291" t="s">
        <v>645</v>
      </c>
      <c r="B47" s="291"/>
      <c r="C47" s="291"/>
      <c r="D47" s="291"/>
      <c r="E47" s="291"/>
      <c r="F47" s="291"/>
      <c r="G47" s="291"/>
      <c r="H47" s="291"/>
      <c r="I47" s="291"/>
      <c r="J47" s="291"/>
      <c r="K47" s="291"/>
      <c r="L47" s="291"/>
      <c r="M47" s="291"/>
      <c r="N47" s="41"/>
      <c r="O47" s="41"/>
    </row>
    <row r="48" spans="1:15" s="7" customFormat="1" x14ac:dyDescent="0.2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2:13" x14ac:dyDescent="0.2">
      <c r="B49" s="7"/>
      <c r="D49" s="9"/>
      <c r="E49" s="9"/>
      <c r="F49" s="9"/>
      <c r="G49" s="9"/>
      <c r="H49" s="9"/>
      <c r="I49" s="9"/>
      <c r="J49" s="9"/>
      <c r="K49" s="9"/>
      <c r="L49" s="9"/>
      <c r="M49" s="10"/>
    </row>
    <row r="50" spans="2:13" x14ac:dyDescent="0.2">
      <c r="B50" s="6"/>
      <c r="D50" s="11"/>
      <c r="E50" s="12"/>
      <c r="F50" s="11"/>
      <c r="G50" s="11"/>
      <c r="H50" s="11"/>
      <c r="I50" s="11"/>
      <c r="J50" s="11"/>
      <c r="K50" s="11"/>
      <c r="L50" s="11"/>
      <c r="M50" s="13"/>
    </row>
    <row r="51" spans="2:13" x14ac:dyDescent="0.2">
      <c r="B51" s="6"/>
      <c r="D51" s="11"/>
      <c r="E51" s="12"/>
      <c r="F51" s="11"/>
      <c r="G51" s="11"/>
      <c r="H51" s="11"/>
      <c r="I51" s="11"/>
      <c r="J51" s="11"/>
      <c r="K51" s="11"/>
      <c r="L51" s="11"/>
      <c r="M51" s="13"/>
    </row>
    <row r="52" spans="2:13" x14ac:dyDescent="0.2">
      <c r="B52" s="6"/>
      <c r="D52" s="11"/>
      <c r="E52" s="12"/>
      <c r="F52" s="11"/>
      <c r="G52" s="11"/>
      <c r="H52" s="11"/>
      <c r="I52" s="11"/>
      <c r="J52" s="11"/>
      <c r="K52" s="11"/>
      <c r="L52" s="11"/>
      <c r="M52" s="13"/>
    </row>
  </sheetData>
  <mergeCells count="5">
    <mergeCell ref="A47:M47"/>
    <mergeCell ref="D3:E3"/>
    <mergeCell ref="A1:M1"/>
    <mergeCell ref="A2:M2"/>
    <mergeCell ref="A3:B3"/>
  </mergeCells>
  <pageMargins left="0.511811024" right="0.511811024" top="0.78740157499999996" bottom="0.78740157499999996" header="0.31496062000000002" footer="0.31496062000000002"/>
  <pageSetup paperSize="9" scale="68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'Tabela de alimentos'!$A$3:$A$586</xm:f>
          </x14:formula1>
          <xm:sqref>B5:B45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1"/>
  <sheetViews>
    <sheetView showGridLines="0" zoomScaleNormal="100" workbookViewId="0">
      <pane ySplit="4" topLeftCell="A5" activePane="bottomLeft" state="frozen"/>
      <selection activeCell="B8" sqref="B8"/>
      <selection pane="bottomLeft" activeCell="M5" sqref="M5:M45"/>
    </sheetView>
  </sheetViews>
  <sheetFormatPr defaultColWidth="9.140625" defaultRowHeight="12.75" x14ac:dyDescent="0.2"/>
  <cols>
    <col min="1" max="1" width="20.7109375" style="1" bestFit="1" customWidth="1"/>
    <col min="2" max="2" width="34" style="1" bestFit="1" customWidth="1"/>
    <col min="3" max="3" width="10.7109375" style="1" customWidth="1"/>
    <col min="4" max="5" width="8.7109375" style="1" customWidth="1"/>
    <col min="6" max="6" width="9.28515625" style="1" bestFit="1" customWidth="1"/>
    <col min="7" max="7" width="9.7109375" style="1" bestFit="1" customWidth="1"/>
    <col min="8" max="13" width="8.7109375" style="1" customWidth="1"/>
    <col min="14" max="16384" width="9.140625" style="1"/>
  </cols>
  <sheetData>
    <row r="1" spans="1:13" ht="35.1" customHeight="1" x14ac:dyDescent="0.25">
      <c r="A1" s="273" t="s">
        <v>641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</row>
    <row r="2" spans="1:13" ht="35.1" customHeight="1" x14ac:dyDescent="0.25">
      <c r="A2" s="295" t="s">
        <v>640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</row>
    <row r="3" spans="1:13" ht="28.5" x14ac:dyDescent="0.2">
      <c r="A3" s="297" t="s">
        <v>653</v>
      </c>
      <c r="B3" s="297"/>
      <c r="C3" s="139"/>
      <c r="D3" s="293" t="s">
        <v>31</v>
      </c>
      <c r="E3" s="293"/>
      <c r="F3" s="128" t="s">
        <v>7</v>
      </c>
      <c r="G3" s="128" t="s">
        <v>32</v>
      </c>
      <c r="H3" s="128" t="s">
        <v>647</v>
      </c>
      <c r="I3" s="129" t="s">
        <v>8</v>
      </c>
      <c r="J3" s="131" t="s">
        <v>9</v>
      </c>
      <c r="K3" s="163" t="s">
        <v>10</v>
      </c>
      <c r="L3" s="131" t="s">
        <v>399</v>
      </c>
      <c r="M3" s="132" t="s">
        <v>629</v>
      </c>
    </row>
    <row r="4" spans="1:13" ht="46.5" customHeight="1" x14ac:dyDescent="0.2">
      <c r="A4" s="140" t="s">
        <v>642</v>
      </c>
      <c r="B4" s="188" t="s">
        <v>644</v>
      </c>
      <c r="C4" s="142" t="s">
        <v>649</v>
      </c>
      <c r="D4" s="133" t="s">
        <v>34</v>
      </c>
      <c r="E4" s="134" t="s">
        <v>35</v>
      </c>
      <c r="F4" s="135" t="s">
        <v>36</v>
      </c>
      <c r="G4" s="135" t="s">
        <v>36</v>
      </c>
      <c r="H4" s="135" t="s">
        <v>36</v>
      </c>
      <c r="I4" s="134" t="s">
        <v>37</v>
      </c>
      <c r="J4" s="137" t="s">
        <v>37</v>
      </c>
      <c r="K4" s="136" t="s">
        <v>38</v>
      </c>
      <c r="L4" s="137" t="s">
        <v>37</v>
      </c>
      <c r="M4" s="138" t="s">
        <v>37</v>
      </c>
    </row>
    <row r="5" spans="1:13" ht="14.25" x14ac:dyDescent="0.2">
      <c r="A5" s="42"/>
      <c r="B5" s="185"/>
      <c r="C5" s="22"/>
      <c r="D5" s="46">
        <f>IFERROR((VLOOKUP($B5,'Tabela de alimentos'!$A$3:$K$936,2,FALSE))*$C5/100,0)</f>
        <v>0</v>
      </c>
      <c r="E5" s="48">
        <f>IFERROR((VLOOKUP($B5,'Tabela de alimentos'!$A$3:$K$936,3,FALSE))*$C5/100,0)</f>
        <v>0</v>
      </c>
      <c r="F5" s="46">
        <f>IFERROR((VLOOKUP($B5,'Tabela de alimentos'!$A$3:$K$936,4,FALSE))*$C5/100,0)</f>
        <v>0</v>
      </c>
      <c r="G5" s="46">
        <f>IFERROR((VLOOKUP($B5,'Tabela de alimentos'!$A$3:$K$936,5,FALSE))*$C5/100,0)</f>
        <v>0</v>
      </c>
      <c r="H5" s="46">
        <f>IFERROR((VLOOKUP($B5,'Tabela de alimentos'!$A$3:$K$936,6,FALSE))*$C5/100,0)</f>
        <v>0</v>
      </c>
      <c r="I5" s="48">
        <f>IFERROR((VLOOKUP($B5,'Tabela de alimentos'!$A$3:$K$936,7,FALSE))*$C5/100,0)</f>
        <v>0</v>
      </c>
      <c r="J5" s="44">
        <f>IFERROR((VLOOKUP($B5,'Tabela de alimentos'!$A$3:$K$936,8,FALSE))*$C5/100,0)</f>
        <v>0</v>
      </c>
      <c r="K5" s="44">
        <f>IFERROR((VLOOKUP($B5,'Tabela de alimentos'!$A$3:$K$936,9,FALSE))*$C5/100,0)</f>
        <v>0</v>
      </c>
      <c r="L5" s="44">
        <f>IFERROR((VLOOKUP($B5,'Tabela de alimentos'!$A$3:$K$936,10,FALSE))*$C5/100,0)</f>
        <v>0</v>
      </c>
      <c r="M5" s="44">
        <f>IFERROR((VLOOKUP($B5,'Tabela de alimentos'!$A$3:$K$936,11,FALSE))*$C5/100,0)</f>
        <v>0</v>
      </c>
    </row>
    <row r="6" spans="1:13" ht="14.25" x14ac:dyDescent="0.2">
      <c r="A6" s="42"/>
      <c r="B6" s="169"/>
      <c r="C6" s="22"/>
      <c r="D6" s="46">
        <f>IFERROR((VLOOKUP($B6,'Tabela de alimentos'!$A$3:$K$936,2,FALSE))*$C6/100,0)</f>
        <v>0</v>
      </c>
      <c r="E6" s="48">
        <f>IFERROR((VLOOKUP($B6,'Tabela de alimentos'!$A$3:$K$936,3,FALSE))*$C6/100,0)</f>
        <v>0</v>
      </c>
      <c r="F6" s="46">
        <f>IFERROR((VLOOKUP($B6,'Tabela de alimentos'!$A$3:$K$936,4,FALSE))*$C6/100,0)</f>
        <v>0</v>
      </c>
      <c r="G6" s="46">
        <f>IFERROR((VLOOKUP($B6,'Tabela de alimentos'!$A$3:$K$936,5,FALSE))*$C6/100,0)</f>
        <v>0</v>
      </c>
      <c r="H6" s="46">
        <f>IFERROR((VLOOKUP($B6,'Tabela de alimentos'!$A$3:$K$936,6,FALSE))*$C6/100,0)</f>
        <v>0</v>
      </c>
      <c r="I6" s="48">
        <f>IFERROR((VLOOKUP($B6,'Tabela de alimentos'!$A$3:$K$936,7,FALSE))*$C6/100,0)</f>
        <v>0</v>
      </c>
      <c r="J6" s="44">
        <f>IFERROR((VLOOKUP($B6,'Tabela de alimentos'!$A$3:$K$936,8,FALSE))*$C6/100,0)</f>
        <v>0</v>
      </c>
      <c r="K6" s="44">
        <f>IFERROR((VLOOKUP($B6,'Tabela de alimentos'!$A$3:$K$936,9,FALSE))*$C6/100,0)</f>
        <v>0</v>
      </c>
      <c r="L6" s="44">
        <f>IFERROR((VLOOKUP($B6,'Tabela de alimentos'!$A$3:$K$936,10,FALSE))*$C6/100,0)</f>
        <v>0</v>
      </c>
      <c r="M6" s="44">
        <f>IFERROR((VLOOKUP($B6,'Tabela de alimentos'!$A$3:$K$936,11,FALSE))*$C6/100,0)</f>
        <v>0</v>
      </c>
    </row>
    <row r="7" spans="1:13" ht="14.25" x14ac:dyDescent="0.2">
      <c r="A7" s="42"/>
      <c r="B7" s="169"/>
      <c r="C7" s="22"/>
      <c r="D7" s="46">
        <f>IFERROR((VLOOKUP($B7,'Tabela de alimentos'!$A$3:$K$936,2,FALSE))*$C7/100,0)</f>
        <v>0</v>
      </c>
      <c r="E7" s="48">
        <f>IFERROR((VLOOKUP($B7,'Tabela de alimentos'!$A$3:$K$936,3,FALSE))*$C7/100,0)</f>
        <v>0</v>
      </c>
      <c r="F7" s="46">
        <f>IFERROR((VLOOKUP($B7,'Tabela de alimentos'!$A$3:$K$936,4,FALSE))*$C7/100,0)</f>
        <v>0</v>
      </c>
      <c r="G7" s="46">
        <f>IFERROR((VLOOKUP($B7,'Tabela de alimentos'!$A$3:$K$936,5,FALSE))*$C7/100,0)</f>
        <v>0</v>
      </c>
      <c r="H7" s="46">
        <f>IFERROR((VLOOKUP($B7,'Tabela de alimentos'!$A$3:$K$936,6,FALSE))*$C7/100,0)</f>
        <v>0</v>
      </c>
      <c r="I7" s="48">
        <f>IFERROR((VLOOKUP($B7,'Tabela de alimentos'!$A$3:$K$936,7,FALSE))*$C7/100,0)</f>
        <v>0</v>
      </c>
      <c r="J7" s="44">
        <f>IFERROR((VLOOKUP($B7,'Tabela de alimentos'!$A$3:$K$936,8,FALSE))*$C7/100,0)</f>
        <v>0</v>
      </c>
      <c r="K7" s="44">
        <f>IFERROR((VLOOKUP($B7,'Tabela de alimentos'!$A$3:$K$936,9,FALSE))*$C7/100,0)</f>
        <v>0</v>
      </c>
      <c r="L7" s="44">
        <f>IFERROR((VLOOKUP($B7,'Tabela de alimentos'!$A$3:$K$936,10,FALSE))*$C7/100,0)</f>
        <v>0</v>
      </c>
      <c r="M7" s="44">
        <f>IFERROR((VLOOKUP($B7,'Tabela de alimentos'!$A$3:$K$936,11,FALSE))*$C7/100,0)</f>
        <v>0</v>
      </c>
    </row>
    <row r="8" spans="1:13" ht="14.25" x14ac:dyDescent="0.2">
      <c r="A8" s="42"/>
      <c r="B8" s="169"/>
      <c r="C8" s="22"/>
      <c r="D8" s="46">
        <f>IFERROR((VLOOKUP($B8,'Tabela de alimentos'!$A$3:$K$936,2,FALSE))*$C8/100,0)</f>
        <v>0</v>
      </c>
      <c r="E8" s="48">
        <f>IFERROR((VLOOKUP($B8,'Tabela de alimentos'!$A$3:$K$936,3,FALSE))*$C8/100,0)</f>
        <v>0</v>
      </c>
      <c r="F8" s="46">
        <f>IFERROR((VLOOKUP($B8,'Tabela de alimentos'!$A$3:$K$936,4,FALSE))*$C8/100,0)</f>
        <v>0</v>
      </c>
      <c r="G8" s="46">
        <f>IFERROR((VLOOKUP($B8,'Tabela de alimentos'!$A$3:$K$936,5,FALSE))*$C8/100,0)</f>
        <v>0</v>
      </c>
      <c r="H8" s="46">
        <f>IFERROR((VLOOKUP($B8,'Tabela de alimentos'!$A$3:$K$936,6,FALSE))*$C8/100,0)</f>
        <v>0</v>
      </c>
      <c r="I8" s="48">
        <f>IFERROR((VLOOKUP($B8,'Tabela de alimentos'!$A$3:$K$936,7,FALSE))*$C8/100,0)</f>
        <v>0</v>
      </c>
      <c r="J8" s="44">
        <f>IFERROR((VLOOKUP($B8,'Tabela de alimentos'!$A$3:$K$936,8,FALSE))*$C8/100,0)</f>
        <v>0</v>
      </c>
      <c r="K8" s="44">
        <f>IFERROR((VLOOKUP($B8,'Tabela de alimentos'!$A$3:$K$936,9,FALSE))*$C8/100,0)</f>
        <v>0</v>
      </c>
      <c r="L8" s="44">
        <f>IFERROR((VLOOKUP($B8,'Tabela de alimentos'!$A$3:$K$936,10,FALSE))*$C8/100,0)</f>
        <v>0</v>
      </c>
      <c r="M8" s="44">
        <f>IFERROR((VLOOKUP($B8,'Tabela de alimentos'!$A$3:$K$936,11,FALSE))*$C8/100,0)</f>
        <v>0</v>
      </c>
    </row>
    <row r="9" spans="1:13" ht="14.25" x14ac:dyDescent="0.2">
      <c r="A9" s="42"/>
      <c r="B9" s="169"/>
      <c r="C9" s="22"/>
      <c r="D9" s="46">
        <f>IFERROR((VLOOKUP($B9,'Tabela de alimentos'!$A$3:$K$936,2,FALSE))*$C9/100,0)</f>
        <v>0</v>
      </c>
      <c r="E9" s="48">
        <f>IFERROR((VLOOKUP($B9,'Tabela de alimentos'!$A$3:$K$936,3,FALSE))*$C9/100,0)</f>
        <v>0</v>
      </c>
      <c r="F9" s="46">
        <f>IFERROR((VLOOKUP($B9,'Tabela de alimentos'!$A$3:$K$936,4,FALSE))*$C9/100,0)</f>
        <v>0</v>
      </c>
      <c r="G9" s="46">
        <f>IFERROR((VLOOKUP($B9,'Tabela de alimentos'!$A$3:$K$936,5,FALSE))*$C9/100,0)</f>
        <v>0</v>
      </c>
      <c r="H9" s="46">
        <f>IFERROR((VLOOKUP($B9,'Tabela de alimentos'!$A$3:$K$936,6,FALSE))*$C9/100,0)</f>
        <v>0</v>
      </c>
      <c r="I9" s="48">
        <f>IFERROR((VLOOKUP($B9,'Tabela de alimentos'!$A$3:$K$936,7,FALSE))*$C9/100,0)</f>
        <v>0</v>
      </c>
      <c r="J9" s="44">
        <f>IFERROR((VLOOKUP($B9,'Tabela de alimentos'!$A$3:$K$936,8,FALSE))*$C9/100,0)</f>
        <v>0</v>
      </c>
      <c r="K9" s="44">
        <f>IFERROR((VLOOKUP($B9,'Tabela de alimentos'!$A$3:$K$936,9,FALSE))*$C9/100,0)</f>
        <v>0</v>
      </c>
      <c r="L9" s="44">
        <f>IFERROR((VLOOKUP($B9,'Tabela de alimentos'!$A$3:$K$936,10,FALSE))*$C9/100,0)</f>
        <v>0</v>
      </c>
      <c r="M9" s="44">
        <f>IFERROR((VLOOKUP($B9,'Tabela de alimentos'!$A$3:$K$936,11,FALSE))*$C9/100,0)</f>
        <v>0</v>
      </c>
    </row>
    <row r="10" spans="1:13" ht="14.25" x14ac:dyDescent="0.2">
      <c r="A10" s="42"/>
      <c r="B10" s="169"/>
      <c r="C10" s="22"/>
      <c r="D10" s="46">
        <f>IFERROR((VLOOKUP($B10,'Tabela de alimentos'!$A$3:$K$936,2,FALSE))*$C10/100,0)</f>
        <v>0</v>
      </c>
      <c r="E10" s="48">
        <f>IFERROR((VLOOKUP($B10,'Tabela de alimentos'!$A$3:$K$936,3,FALSE))*$C10/100,0)</f>
        <v>0</v>
      </c>
      <c r="F10" s="46">
        <f>IFERROR((VLOOKUP($B10,'Tabela de alimentos'!$A$3:$K$936,4,FALSE))*$C10/100,0)</f>
        <v>0</v>
      </c>
      <c r="G10" s="46">
        <f>IFERROR((VLOOKUP($B10,'Tabela de alimentos'!$A$3:$K$936,5,FALSE))*$C10/100,0)</f>
        <v>0</v>
      </c>
      <c r="H10" s="46">
        <f>IFERROR((VLOOKUP($B10,'Tabela de alimentos'!$A$3:$K$936,6,FALSE))*$C10/100,0)</f>
        <v>0</v>
      </c>
      <c r="I10" s="48">
        <f>IFERROR((VLOOKUP($B10,'Tabela de alimentos'!$A$3:$K$936,7,FALSE))*$C10/100,0)</f>
        <v>0</v>
      </c>
      <c r="J10" s="44">
        <f>IFERROR((VLOOKUP($B10,'Tabela de alimentos'!$A$3:$K$936,8,FALSE))*$C10/100,0)</f>
        <v>0</v>
      </c>
      <c r="K10" s="44">
        <f>IFERROR((VLOOKUP($B10,'Tabela de alimentos'!$A$3:$K$936,9,FALSE))*$C10/100,0)</f>
        <v>0</v>
      </c>
      <c r="L10" s="44">
        <f>IFERROR((VLOOKUP($B10,'Tabela de alimentos'!$A$3:$K$936,10,FALSE))*$C10/100,0)</f>
        <v>0</v>
      </c>
      <c r="M10" s="44">
        <f>IFERROR((VLOOKUP($B10,'Tabela de alimentos'!$A$3:$K$936,11,FALSE))*$C10/100,0)</f>
        <v>0</v>
      </c>
    </row>
    <row r="11" spans="1:13" ht="14.25" x14ac:dyDescent="0.2">
      <c r="A11" s="42"/>
      <c r="B11" s="169"/>
      <c r="C11" s="22"/>
      <c r="D11" s="46">
        <f>IFERROR((VLOOKUP($B11,'Tabela de alimentos'!$A$3:$K$936,2,FALSE))*$C11/100,0)</f>
        <v>0</v>
      </c>
      <c r="E11" s="48">
        <f>IFERROR((VLOOKUP($B11,'Tabela de alimentos'!$A$3:$K$936,3,FALSE))*$C11/100,0)</f>
        <v>0</v>
      </c>
      <c r="F11" s="46">
        <f>IFERROR((VLOOKUP($B11,'Tabela de alimentos'!$A$3:$K$936,4,FALSE))*$C11/100,0)</f>
        <v>0</v>
      </c>
      <c r="G11" s="46">
        <f>IFERROR((VLOOKUP($B11,'Tabela de alimentos'!$A$3:$K$936,5,FALSE))*$C11/100,0)</f>
        <v>0</v>
      </c>
      <c r="H11" s="46">
        <f>IFERROR((VLOOKUP($B11,'Tabela de alimentos'!$A$3:$K$936,6,FALSE))*$C11/100,0)</f>
        <v>0</v>
      </c>
      <c r="I11" s="48">
        <f>IFERROR((VLOOKUP($B11,'Tabela de alimentos'!$A$3:$K$936,7,FALSE))*$C11/100,0)</f>
        <v>0</v>
      </c>
      <c r="J11" s="44">
        <f>IFERROR((VLOOKUP($B11,'Tabela de alimentos'!$A$3:$K$936,8,FALSE))*$C11/100,0)</f>
        <v>0</v>
      </c>
      <c r="K11" s="44">
        <f>IFERROR((VLOOKUP($B11,'Tabela de alimentos'!$A$3:$K$936,9,FALSE))*$C11/100,0)</f>
        <v>0</v>
      </c>
      <c r="L11" s="44">
        <f>IFERROR((VLOOKUP($B11,'Tabela de alimentos'!$A$3:$K$936,10,FALSE))*$C11/100,0)</f>
        <v>0</v>
      </c>
      <c r="M11" s="44">
        <f>IFERROR((VLOOKUP($B11,'Tabela de alimentos'!$A$3:$K$936,11,FALSE))*$C11/100,0)</f>
        <v>0</v>
      </c>
    </row>
    <row r="12" spans="1:13" ht="14.25" x14ac:dyDescent="0.2">
      <c r="A12" s="42"/>
      <c r="B12" s="169"/>
      <c r="C12" s="22"/>
      <c r="D12" s="46">
        <f>IFERROR((VLOOKUP($B12,'Tabela de alimentos'!$A$3:$K$936,2,FALSE))*$C12/100,0)</f>
        <v>0</v>
      </c>
      <c r="E12" s="48">
        <f>IFERROR((VLOOKUP($B12,'Tabela de alimentos'!$A$3:$K$936,3,FALSE))*$C12/100,0)</f>
        <v>0</v>
      </c>
      <c r="F12" s="46">
        <f>IFERROR((VLOOKUP($B12,'Tabela de alimentos'!$A$3:$K$936,4,FALSE))*$C12/100,0)</f>
        <v>0</v>
      </c>
      <c r="G12" s="46">
        <f>IFERROR((VLOOKUP($B12,'Tabela de alimentos'!$A$3:$K$936,5,FALSE))*$C12/100,0)</f>
        <v>0</v>
      </c>
      <c r="H12" s="46">
        <f>IFERROR((VLOOKUP($B12,'Tabela de alimentos'!$A$3:$K$936,6,FALSE))*$C12/100,0)</f>
        <v>0</v>
      </c>
      <c r="I12" s="48">
        <f>IFERROR((VLOOKUP($B12,'Tabela de alimentos'!$A$3:$K$936,7,FALSE))*$C12/100,0)</f>
        <v>0</v>
      </c>
      <c r="J12" s="44">
        <f>IFERROR((VLOOKUP($B12,'Tabela de alimentos'!$A$3:$K$936,8,FALSE))*$C12/100,0)</f>
        <v>0</v>
      </c>
      <c r="K12" s="44">
        <f>IFERROR((VLOOKUP($B12,'Tabela de alimentos'!$A$3:$K$936,9,FALSE))*$C12/100,0)</f>
        <v>0</v>
      </c>
      <c r="L12" s="44">
        <f>IFERROR((VLOOKUP($B12,'Tabela de alimentos'!$A$3:$K$936,10,FALSE))*$C12/100,0)</f>
        <v>0</v>
      </c>
      <c r="M12" s="44">
        <f>IFERROR((VLOOKUP($B12,'Tabela de alimentos'!$A$3:$K$936,11,FALSE))*$C12/100,0)</f>
        <v>0</v>
      </c>
    </row>
    <row r="13" spans="1:13" ht="14.25" x14ac:dyDescent="0.2">
      <c r="A13" s="42"/>
      <c r="B13" s="169"/>
      <c r="C13" s="22"/>
      <c r="D13" s="46">
        <f>IFERROR((VLOOKUP($B13,'Tabela de alimentos'!$A$3:$K$936,2,FALSE))*$C13/100,0)</f>
        <v>0</v>
      </c>
      <c r="E13" s="48">
        <f>IFERROR((VLOOKUP($B13,'Tabela de alimentos'!$A$3:$K$936,3,FALSE))*$C13/100,0)</f>
        <v>0</v>
      </c>
      <c r="F13" s="46">
        <f>IFERROR((VLOOKUP($B13,'Tabela de alimentos'!$A$3:$K$936,4,FALSE))*$C13/100,0)</f>
        <v>0</v>
      </c>
      <c r="G13" s="46">
        <f>IFERROR((VLOOKUP($B13,'Tabela de alimentos'!$A$3:$K$936,5,FALSE))*$C13/100,0)</f>
        <v>0</v>
      </c>
      <c r="H13" s="46">
        <f>IFERROR((VLOOKUP($B13,'Tabela de alimentos'!$A$3:$K$936,6,FALSE))*$C13/100,0)</f>
        <v>0</v>
      </c>
      <c r="I13" s="48">
        <f>IFERROR((VLOOKUP($B13,'Tabela de alimentos'!$A$3:$K$936,7,FALSE))*$C13/100,0)</f>
        <v>0</v>
      </c>
      <c r="J13" s="44">
        <f>IFERROR((VLOOKUP($B13,'Tabela de alimentos'!$A$3:$K$936,8,FALSE))*$C13/100,0)</f>
        <v>0</v>
      </c>
      <c r="K13" s="44">
        <f>IFERROR((VLOOKUP($B13,'Tabela de alimentos'!$A$3:$K$936,9,FALSE))*$C13/100,0)</f>
        <v>0</v>
      </c>
      <c r="L13" s="44">
        <f>IFERROR((VLOOKUP($B13,'Tabela de alimentos'!$A$3:$K$936,10,FALSE))*$C13/100,0)</f>
        <v>0</v>
      </c>
      <c r="M13" s="44">
        <f>IFERROR((VLOOKUP($B13,'Tabela de alimentos'!$A$3:$K$936,11,FALSE))*$C13/100,0)</f>
        <v>0</v>
      </c>
    </row>
    <row r="14" spans="1:13" ht="14.25" x14ac:dyDescent="0.2">
      <c r="A14" s="42"/>
      <c r="B14" s="169"/>
      <c r="C14" s="22"/>
      <c r="D14" s="46">
        <f>IFERROR((VLOOKUP($B14,'Tabela de alimentos'!$A$3:$K$936,2,FALSE))*$C14/100,0)</f>
        <v>0</v>
      </c>
      <c r="E14" s="48">
        <f>IFERROR((VLOOKUP($B14,'Tabela de alimentos'!$A$3:$K$936,3,FALSE))*$C14/100,0)</f>
        <v>0</v>
      </c>
      <c r="F14" s="46">
        <f>IFERROR((VLOOKUP($B14,'Tabela de alimentos'!$A$3:$K$936,4,FALSE))*$C14/100,0)</f>
        <v>0</v>
      </c>
      <c r="G14" s="46">
        <f>IFERROR((VLOOKUP($B14,'Tabela de alimentos'!$A$3:$K$936,5,FALSE))*$C14/100,0)</f>
        <v>0</v>
      </c>
      <c r="H14" s="46">
        <f>IFERROR((VLOOKUP($B14,'Tabela de alimentos'!$A$3:$K$936,6,FALSE))*$C14/100,0)</f>
        <v>0</v>
      </c>
      <c r="I14" s="48">
        <f>IFERROR((VLOOKUP($B14,'Tabela de alimentos'!$A$3:$K$936,7,FALSE))*$C14/100,0)</f>
        <v>0</v>
      </c>
      <c r="J14" s="44">
        <f>IFERROR((VLOOKUP($B14,'Tabela de alimentos'!$A$3:$K$936,8,FALSE))*$C14/100,0)</f>
        <v>0</v>
      </c>
      <c r="K14" s="44">
        <f>IFERROR((VLOOKUP($B14,'Tabela de alimentos'!$A$3:$K$936,9,FALSE))*$C14/100,0)</f>
        <v>0</v>
      </c>
      <c r="L14" s="44">
        <f>IFERROR((VLOOKUP($B14,'Tabela de alimentos'!$A$3:$K$936,10,FALSE))*$C14/100,0)</f>
        <v>0</v>
      </c>
      <c r="M14" s="44">
        <f>IFERROR((VLOOKUP($B14,'Tabela de alimentos'!$A$3:$K$936,11,FALSE))*$C14/100,0)</f>
        <v>0</v>
      </c>
    </row>
    <row r="15" spans="1:13" ht="14.25" x14ac:dyDescent="0.2">
      <c r="A15" s="42"/>
      <c r="B15" s="169"/>
      <c r="C15" s="22"/>
      <c r="D15" s="46">
        <f>IFERROR((VLOOKUP($B15,'Tabela de alimentos'!$A$3:$K$936,2,FALSE))*$C15/100,0)</f>
        <v>0</v>
      </c>
      <c r="E15" s="48">
        <f>IFERROR((VLOOKUP($B15,'Tabela de alimentos'!$A$3:$K$936,3,FALSE))*$C15/100,0)</f>
        <v>0</v>
      </c>
      <c r="F15" s="46">
        <f>IFERROR((VLOOKUP($B15,'Tabela de alimentos'!$A$3:$K$936,4,FALSE))*$C15/100,0)</f>
        <v>0</v>
      </c>
      <c r="G15" s="46">
        <f>IFERROR((VLOOKUP($B15,'Tabela de alimentos'!$A$3:$K$936,5,FALSE))*$C15/100,0)</f>
        <v>0</v>
      </c>
      <c r="H15" s="46">
        <f>IFERROR((VLOOKUP($B15,'Tabela de alimentos'!$A$3:$K$936,6,FALSE))*$C15/100,0)</f>
        <v>0</v>
      </c>
      <c r="I15" s="48">
        <f>IFERROR((VLOOKUP($B15,'Tabela de alimentos'!$A$3:$K$936,7,FALSE))*$C15/100,0)</f>
        <v>0</v>
      </c>
      <c r="J15" s="44">
        <f>IFERROR((VLOOKUP($B15,'Tabela de alimentos'!$A$3:$K$936,8,FALSE))*$C15/100,0)</f>
        <v>0</v>
      </c>
      <c r="K15" s="44">
        <f>IFERROR((VLOOKUP($B15,'Tabela de alimentos'!$A$3:$K$936,9,FALSE))*$C15/100,0)</f>
        <v>0</v>
      </c>
      <c r="L15" s="44">
        <f>IFERROR((VLOOKUP($B15,'Tabela de alimentos'!$A$3:$K$936,10,FALSE))*$C15/100,0)</f>
        <v>0</v>
      </c>
      <c r="M15" s="44">
        <f>IFERROR((VLOOKUP($B15,'Tabela de alimentos'!$A$3:$K$936,11,FALSE))*$C15/100,0)</f>
        <v>0</v>
      </c>
    </row>
    <row r="16" spans="1:13" ht="14.25" x14ac:dyDescent="0.2">
      <c r="A16" s="42"/>
      <c r="B16" s="169"/>
      <c r="C16" s="22"/>
      <c r="D16" s="46">
        <f>IFERROR((VLOOKUP($B16,'Tabela de alimentos'!$A$3:$K$936,2,FALSE))*$C16/100,0)</f>
        <v>0</v>
      </c>
      <c r="E16" s="48">
        <f>IFERROR((VLOOKUP($B16,'Tabela de alimentos'!$A$3:$K$936,3,FALSE))*$C16/100,0)</f>
        <v>0</v>
      </c>
      <c r="F16" s="46">
        <f>IFERROR((VLOOKUP($B16,'Tabela de alimentos'!$A$3:$K$936,4,FALSE))*$C16/100,0)</f>
        <v>0</v>
      </c>
      <c r="G16" s="46">
        <f>IFERROR((VLOOKUP($B16,'Tabela de alimentos'!$A$3:$K$936,5,FALSE))*$C16/100,0)</f>
        <v>0</v>
      </c>
      <c r="H16" s="46">
        <f>IFERROR((VLOOKUP($B16,'Tabela de alimentos'!$A$3:$K$936,6,FALSE))*$C16/100,0)</f>
        <v>0</v>
      </c>
      <c r="I16" s="48">
        <f>IFERROR((VLOOKUP($B16,'Tabela de alimentos'!$A$3:$K$936,7,FALSE))*$C16/100,0)</f>
        <v>0</v>
      </c>
      <c r="J16" s="44">
        <f>IFERROR((VLOOKUP($B16,'Tabela de alimentos'!$A$3:$K$936,8,FALSE))*$C16/100,0)</f>
        <v>0</v>
      </c>
      <c r="K16" s="44">
        <f>IFERROR((VLOOKUP($B16,'Tabela de alimentos'!$A$3:$K$936,9,FALSE))*$C16/100,0)</f>
        <v>0</v>
      </c>
      <c r="L16" s="44">
        <f>IFERROR((VLOOKUP($B16,'Tabela de alimentos'!$A$3:$K$936,10,FALSE))*$C16/100,0)</f>
        <v>0</v>
      </c>
      <c r="M16" s="44">
        <f>IFERROR((VLOOKUP($B16,'Tabela de alimentos'!$A$3:$K$936,11,FALSE))*$C16/100,0)</f>
        <v>0</v>
      </c>
    </row>
    <row r="17" spans="1:13" ht="14.25" x14ac:dyDescent="0.2">
      <c r="A17" s="42"/>
      <c r="B17" s="169"/>
      <c r="C17" s="22"/>
      <c r="D17" s="46">
        <f>IFERROR((VLOOKUP($B17,'Tabela de alimentos'!$A$3:$K$936,2,FALSE))*$C17/100,0)</f>
        <v>0</v>
      </c>
      <c r="E17" s="48">
        <f>IFERROR((VLOOKUP($B17,'Tabela de alimentos'!$A$3:$K$936,3,FALSE))*$C17/100,0)</f>
        <v>0</v>
      </c>
      <c r="F17" s="46">
        <f>IFERROR((VLOOKUP($B17,'Tabela de alimentos'!$A$3:$K$936,4,FALSE))*$C17/100,0)</f>
        <v>0</v>
      </c>
      <c r="G17" s="46">
        <f>IFERROR((VLOOKUP($B17,'Tabela de alimentos'!$A$3:$K$936,5,FALSE))*$C17/100,0)</f>
        <v>0</v>
      </c>
      <c r="H17" s="46">
        <f>IFERROR((VLOOKUP($B17,'Tabela de alimentos'!$A$3:$K$936,6,FALSE))*$C17/100,0)</f>
        <v>0</v>
      </c>
      <c r="I17" s="48">
        <f>IFERROR((VLOOKUP($B17,'Tabela de alimentos'!$A$3:$K$936,7,FALSE))*$C17/100,0)</f>
        <v>0</v>
      </c>
      <c r="J17" s="44">
        <f>IFERROR((VLOOKUP($B17,'Tabela de alimentos'!$A$3:$K$936,8,FALSE))*$C17/100,0)</f>
        <v>0</v>
      </c>
      <c r="K17" s="44">
        <f>IFERROR((VLOOKUP($B17,'Tabela de alimentos'!$A$3:$K$936,9,FALSE))*$C17/100,0)</f>
        <v>0</v>
      </c>
      <c r="L17" s="44">
        <f>IFERROR((VLOOKUP($B17,'Tabela de alimentos'!$A$3:$K$936,10,FALSE))*$C17/100,0)</f>
        <v>0</v>
      </c>
      <c r="M17" s="44">
        <f>IFERROR((VLOOKUP($B17,'Tabela de alimentos'!$A$3:$K$936,11,FALSE))*$C17/100,0)</f>
        <v>0</v>
      </c>
    </row>
    <row r="18" spans="1:13" ht="14.25" x14ac:dyDescent="0.2">
      <c r="A18" s="42"/>
      <c r="B18" s="169"/>
      <c r="C18" s="22"/>
      <c r="D18" s="46">
        <f>IFERROR((VLOOKUP($B18,'Tabela de alimentos'!$A$3:$K$936,2,FALSE))*$C18/100,0)</f>
        <v>0</v>
      </c>
      <c r="E18" s="48">
        <f>IFERROR((VLOOKUP($B18,'Tabela de alimentos'!$A$3:$K$936,3,FALSE))*$C18/100,0)</f>
        <v>0</v>
      </c>
      <c r="F18" s="46">
        <f>IFERROR((VLOOKUP($B18,'Tabela de alimentos'!$A$3:$K$936,4,FALSE))*$C18/100,0)</f>
        <v>0</v>
      </c>
      <c r="G18" s="46">
        <f>IFERROR((VLOOKUP($B18,'Tabela de alimentos'!$A$3:$K$936,5,FALSE))*$C18/100,0)</f>
        <v>0</v>
      </c>
      <c r="H18" s="46">
        <f>IFERROR((VLOOKUP($B18,'Tabela de alimentos'!$A$3:$K$936,6,FALSE))*$C18/100,0)</f>
        <v>0</v>
      </c>
      <c r="I18" s="48">
        <f>IFERROR((VLOOKUP($B18,'Tabela de alimentos'!$A$3:$K$936,7,FALSE))*$C18/100,0)</f>
        <v>0</v>
      </c>
      <c r="J18" s="44">
        <f>IFERROR((VLOOKUP($B18,'Tabela de alimentos'!$A$3:$K$936,8,FALSE))*$C18/100,0)</f>
        <v>0</v>
      </c>
      <c r="K18" s="44">
        <f>IFERROR((VLOOKUP($B18,'Tabela de alimentos'!$A$3:$K$936,9,FALSE))*$C18/100,0)</f>
        <v>0</v>
      </c>
      <c r="L18" s="44">
        <f>IFERROR((VLOOKUP($B18,'Tabela de alimentos'!$A$3:$K$936,10,FALSE))*$C18/100,0)</f>
        <v>0</v>
      </c>
      <c r="M18" s="44">
        <f>IFERROR((VLOOKUP($B18,'Tabela de alimentos'!$A$3:$K$936,11,FALSE))*$C18/100,0)</f>
        <v>0</v>
      </c>
    </row>
    <row r="19" spans="1:13" ht="14.25" x14ac:dyDescent="0.2">
      <c r="A19" s="42"/>
      <c r="B19" s="169"/>
      <c r="C19" s="22"/>
      <c r="D19" s="46">
        <f>IFERROR((VLOOKUP($B19,'Tabela de alimentos'!$A$3:$K$936,2,FALSE))*$C19/100,0)</f>
        <v>0</v>
      </c>
      <c r="E19" s="48">
        <f>IFERROR((VLOOKUP($B19,'Tabela de alimentos'!$A$3:$K$936,3,FALSE))*$C19/100,0)</f>
        <v>0</v>
      </c>
      <c r="F19" s="46">
        <f>IFERROR((VLOOKUP($B19,'Tabela de alimentos'!$A$3:$K$936,4,FALSE))*$C19/100,0)</f>
        <v>0</v>
      </c>
      <c r="G19" s="46">
        <f>IFERROR((VLOOKUP($B19,'Tabela de alimentos'!$A$3:$K$936,5,FALSE))*$C19/100,0)</f>
        <v>0</v>
      </c>
      <c r="H19" s="46">
        <f>IFERROR((VLOOKUP($B19,'Tabela de alimentos'!$A$3:$K$936,6,FALSE))*$C19/100,0)</f>
        <v>0</v>
      </c>
      <c r="I19" s="48">
        <f>IFERROR((VLOOKUP($B19,'Tabela de alimentos'!$A$3:$K$936,7,FALSE))*$C19/100,0)</f>
        <v>0</v>
      </c>
      <c r="J19" s="44">
        <f>IFERROR((VLOOKUP($B19,'Tabela de alimentos'!$A$3:$K$936,8,FALSE))*$C19/100,0)</f>
        <v>0</v>
      </c>
      <c r="K19" s="44">
        <f>IFERROR((VLOOKUP($B19,'Tabela de alimentos'!$A$3:$K$936,9,FALSE))*$C19/100,0)</f>
        <v>0</v>
      </c>
      <c r="L19" s="44">
        <f>IFERROR((VLOOKUP($B19,'Tabela de alimentos'!$A$3:$K$936,10,FALSE))*$C19/100,0)</f>
        <v>0</v>
      </c>
      <c r="M19" s="44">
        <f>IFERROR((VLOOKUP($B19,'Tabela de alimentos'!$A$3:$K$936,11,FALSE))*$C19/100,0)</f>
        <v>0</v>
      </c>
    </row>
    <row r="20" spans="1:13" ht="14.25" x14ac:dyDescent="0.2">
      <c r="A20" s="42"/>
      <c r="B20" s="169"/>
      <c r="C20" s="22"/>
      <c r="D20" s="46">
        <f>IFERROR((VLOOKUP($B20,'Tabela de alimentos'!$A$3:$K$936,2,FALSE))*$C20/100,0)</f>
        <v>0</v>
      </c>
      <c r="E20" s="48">
        <f>IFERROR((VLOOKUP($B20,'Tabela de alimentos'!$A$3:$K$936,3,FALSE))*$C20/100,0)</f>
        <v>0</v>
      </c>
      <c r="F20" s="46">
        <f>IFERROR((VLOOKUP($B20,'Tabela de alimentos'!$A$3:$K$936,4,FALSE))*$C20/100,0)</f>
        <v>0</v>
      </c>
      <c r="G20" s="46">
        <f>IFERROR((VLOOKUP($B20,'Tabela de alimentos'!$A$3:$K$936,5,FALSE))*$C20/100,0)</f>
        <v>0</v>
      </c>
      <c r="H20" s="46">
        <f>IFERROR((VLOOKUP($B20,'Tabela de alimentos'!$A$3:$K$936,6,FALSE))*$C20/100,0)</f>
        <v>0</v>
      </c>
      <c r="I20" s="48">
        <f>IFERROR((VLOOKUP($B20,'Tabela de alimentos'!$A$3:$K$936,7,FALSE))*$C20/100,0)</f>
        <v>0</v>
      </c>
      <c r="J20" s="44">
        <f>IFERROR((VLOOKUP($B20,'Tabela de alimentos'!$A$3:$K$936,8,FALSE))*$C20/100,0)</f>
        <v>0</v>
      </c>
      <c r="K20" s="44">
        <f>IFERROR((VLOOKUP($B20,'Tabela de alimentos'!$A$3:$K$936,9,FALSE))*$C20/100,0)</f>
        <v>0</v>
      </c>
      <c r="L20" s="44">
        <f>IFERROR((VLOOKUP($B20,'Tabela de alimentos'!$A$3:$K$936,10,FALSE))*$C20/100,0)</f>
        <v>0</v>
      </c>
      <c r="M20" s="44">
        <f>IFERROR((VLOOKUP($B20,'Tabela de alimentos'!$A$3:$K$936,11,FALSE))*$C20/100,0)</f>
        <v>0</v>
      </c>
    </row>
    <row r="21" spans="1:13" ht="14.25" x14ac:dyDescent="0.2">
      <c r="A21" s="42"/>
      <c r="B21" s="169"/>
      <c r="C21" s="22"/>
      <c r="D21" s="46">
        <f>IFERROR((VLOOKUP($B21,'Tabela de alimentos'!$A$3:$K$936,2,FALSE))*$C21/100,0)</f>
        <v>0</v>
      </c>
      <c r="E21" s="48">
        <f>IFERROR((VLOOKUP($B21,'Tabela de alimentos'!$A$3:$K$936,3,FALSE))*$C21/100,0)</f>
        <v>0</v>
      </c>
      <c r="F21" s="46">
        <f>IFERROR((VLOOKUP($B21,'Tabela de alimentos'!$A$3:$K$936,4,FALSE))*$C21/100,0)</f>
        <v>0</v>
      </c>
      <c r="G21" s="46">
        <f>IFERROR((VLOOKUP($B21,'Tabela de alimentos'!$A$3:$K$936,5,FALSE))*$C21/100,0)</f>
        <v>0</v>
      </c>
      <c r="H21" s="46">
        <f>IFERROR((VLOOKUP($B21,'Tabela de alimentos'!$A$3:$K$936,6,FALSE))*$C21/100,0)</f>
        <v>0</v>
      </c>
      <c r="I21" s="48">
        <f>IFERROR((VLOOKUP($B21,'Tabela de alimentos'!$A$3:$K$936,7,FALSE))*$C21/100,0)</f>
        <v>0</v>
      </c>
      <c r="J21" s="44">
        <f>IFERROR((VLOOKUP($B21,'Tabela de alimentos'!$A$3:$K$936,8,FALSE))*$C21/100,0)</f>
        <v>0</v>
      </c>
      <c r="K21" s="44">
        <f>IFERROR((VLOOKUP($B21,'Tabela de alimentos'!$A$3:$K$936,9,FALSE))*$C21/100,0)</f>
        <v>0</v>
      </c>
      <c r="L21" s="44">
        <f>IFERROR((VLOOKUP($B21,'Tabela de alimentos'!$A$3:$K$936,10,FALSE))*$C21/100,0)</f>
        <v>0</v>
      </c>
      <c r="M21" s="44">
        <f>IFERROR((VLOOKUP($B21,'Tabela de alimentos'!$A$3:$K$936,11,FALSE))*$C21/100,0)</f>
        <v>0</v>
      </c>
    </row>
    <row r="22" spans="1:13" ht="14.25" x14ac:dyDescent="0.2">
      <c r="A22" s="42"/>
      <c r="B22" s="169"/>
      <c r="C22" s="22"/>
      <c r="D22" s="46">
        <f>IFERROR((VLOOKUP($B22,'Tabela de alimentos'!$A$3:$K$936,2,FALSE))*$C22/100,0)</f>
        <v>0</v>
      </c>
      <c r="E22" s="48">
        <f>IFERROR((VLOOKUP($B22,'Tabela de alimentos'!$A$3:$K$936,3,FALSE))*$C22/100,0)</f>
        <v>0</v>
      </c>
      <c r="F22" s="46">
        <f>IFERROR((VLOOKUP($B22,'Tabela de alimentos'!$A$3:$K$936,4,FALSE))*$C22/100,0)</f>
        <v>0</v>
      </c>
      <c r="G22" s="46">
        <f>IFERROR((VLOOKUP($B22,'Tabela de alimentos'!$A$3:$K$936,5,FALSE))*$C22/100,0)</f>
        <v>0</v>
      </c>
      <c r="H22" s="46">
        <f>IFERROR((VLOOKUP($B22,'Tabela de alimentos'!$A$3:$K$936,6,FALSE))*$C22/100,0)</f>
        <v>0</v>
      </c>
      <c r="I22" s="48">
        <f>IFERROR((VLOOKUP($B22,'Tabela de alimentos'!$A$3:$K$936,7,FALSE))*$C22/100,0)</f>
        <v>0</v>
      </c>
      <c r="J22" s="44">
        <f>IFERROR((VLOOKUP($B22,'Tabela de alimentos'!$A$3:$K$936,8,FALSE))*$C22/100,0)</f>
        <v>0</v>
      </c>
      <c r="K22" s="44">
        <f>IFERROR((VLOOKUP($B22,'Tabela de alimentos'!$A$3:$K$936,9,FALSE))*$C22/100,0)</f>
        <v>0</v>
      </c>
      <c r="L22" s="44">
        <f>IFERROR((VLOOKUP($B22,'Tabela de alimentos'!$A$3:$K$936,10,FALSE))*$C22/100,0)</f>
        <v>0</v>
      </c>
      <c r="M22" s="44">
        <f>IFERROR((VLOOKUP($B22,'Tabela de alimentos'!$A$3:$K$936,11,FALSE))*$C22/100,0)</f>
        <v>0</v>
      </c>
    </row>
    <row r="23" spans="1:13" ht="14.25" x14ac:dyDescent="0.2">
      <c r="A23" s="42"/>
      <c r="B23" s="169"/>
      <c r="C23" s="22"/>
      <c r="D23" s="46">
        <f>IFERROR((VLOOKUP($B23,'Tabela de alimentos'!$A$3:$K$936,2,FALSE))*$C23/100,0)</f>
        <v>0</v>
      </c>
      <c r="E23" s="48">
        <f>IFERROR((VLOOKUP($B23,'Tabela de alimentos'!$A$3:$K$936,3,FALSE))*$C23/100,0)</f>
        <v>0</v>
      </c>
      <c r="F23" s="46">
        <f>IFERROR((VLOOKUP($B23,'Tabela de alimentos'!$A$3:$K$936,4,FALSE))*$C23/100,0)</f>
        <v>0</v>
      </c>
      <c r="G23" s="46">
        <f>IFERROR((VLOOKUP($B23,'Tabela de alimentos'!$A$3:$K$936,5,FALSE))*$C23/100,0)</f>
        <v>0</v>
      </c>
      <c r="H23" s="46">
        <f>IFERROR((VLOOKUP($B23,'Tabela de alimentos'!$A$3:$K$936,6,FALSE))*$C23/100,0)</f>
        <v>0</v>
      </c>
      <c r="I23" s="48">
        <f>IFERROR((VLOOKUP($B23,'Tabela de alimentos'!$A$3:$K$936,7,FALSE))*$C23/100,0)</f>
        <v>0</v>
      </c>
      <c r="J23" s="44">
        <f>IFERROR((VLOOKUP($B23,'Tabela de alimentos'!$A$3:$K$936,8,FALSE))*$C23/100,0)</f>
        <v>0</v>
      </c>
      <c r="K23" s="44">
        <f>IFERROR((VLOOKUP($B23,'Tabela de alimentos'!$A$3:$K$936,9,FALSE))*$C23/100,0)</f>
        <v>0</v>
      </c>
      <c r="L23" s="44">
        <f>IFERROR((VLOOKUP($B23,'Tabela de alimentos'!$A$3:$K$936,10,FALSE))*$C23/100,0)</f>
        <v>0</v>
      </c>
      <c r="M23" s="44">
        <f>IFERROR((VLOOKUP($B23,'Tabela de alimentos'!$A$3:$K$936,11,FALSE))*$C23/100,0)</f>
        <v>0</v>
      </c>
    </row>
    <row r="24" spans="1:13" ht="14.25" x14ac:dyDescent="0.2">
      <c r="A24" s="42"/>
      <c r="B24" s="169"/>
      <c r="C24" s="22"/>
      <c r="D24" s="46">
        <f>IFERROR((VLOOKUP($B24,'Tabela de alimentos'!$A$3:$K$936,2,FALSE))*$C24/100,0)</f>
        <v>0</v>
      </c>
      <c r="E24" s="48">
        <f>IFERROR((VLOOKUP($B24,'Tabela de alimentos'!$A$3:$K$936,3,FALSE))*$C24/100,0)</f>
        <v>0</v>
      </c>
      <c r="F24" s="46">
        <f>IFERROR((VLOOKUP($B24,'Tabela de alimentos'!$A$3:$K$936,4,FALSE))*$C24/100,0)</f>
        <v>0</v>
      </c>
      <c r="G24" s="46">
        <f>IFERROR((VLOOKUP($B24,'Tabela de alimentos'!$A$3:$K$936,5,FALSE))*$C24/100,0)</f>
        <v>0</v>
      </c>
      <c r="H24" s="46">
        <f>IFERROR((VLOOKUP($B24,'Tabela de alimentos'!$A$3:$K$936,6,FALSE))*$C24/100,0)</f>
        <v>0</v>
      </c>
      <c r="I24" s="48">
        <f>IFERROR((VLOOKUP($B24,'Tabela de alimentos'!$A$3:$K$936,7,FALSE))*$C24/100,0)</f>
        <v>0</v>
      </c>
      <c r="J24" s="44">
        <f>IFERROR((VLOOKUP($B24,'Tabela de alimentos'!$A$3:$K$936,8,FALSE))*$C24/100,0)</f>
        <v>0</v>
      </c>
      <c r="K24" s="44">
        <f>IFERROR((VLOOKUP($B24,'Tabela de alimentos'!$A$3:$K$936,9,FALSE))*$C24/100,0)</f>
        <v>0</v>
      </c>
      <c r="L24" s="44">
        <f>IFERROR((VLOOKUP($B24,'Tabela de alimentos'!$A$3:$K$936,10,FALSE))*$C24/100,0)</f>
        <v>0</v>
      </c>
      <c r="M24" s="44">
        <f>IFERROR((VLOOKUP($B24,'Tabela de alimentos'!$A$3:$K$936,11,FALSE))*$C24/100,0)</f>
        <v>0</v>
      </c>
    </row>
    <row r="25" spans="1:13" ht="14.25" x14ac:dyDescent="0.2">
      <c r="A25" s="42"/>
      <c r="B25" s="169"/>
      <c r="C25" s="22"/>
      <c r="D25" s="46">
        <f>IFERROR((VLOOKUP($B25,'Tabela de alimentos'!$A$3:$K$936,2,FALSE))*$C25/100,0)</f>
        <v>0</v>
      </c>
      <c r="E25" s="48">
        <f>IFERROR((VLOOKUP($B25,'Tabela de alimentos'!$A$3:$K$936,3,FALSE))*$C25/100,0)</f>
        <v>0</v>
      </c>
      <c r="F25" s="46">
        <f>IFERROR((VLOOKUP($B25,'Tabela de alimentos'!$A$3:$K$936,4,FALSE))*$C25/100,0)</f>
        <v>0</v>
      </c>
      <c r="G25" s="46">
        <f>IFERROR((VLOOKUP($B25,'Tabela de alimentos'!$A$3:$K$936,5,FALSE))*$C25/100,0)</f>
        <v>0</v>
      </c>
      <c r="H25" s="46">
        <f>IFERROR((VLOOKUP($B25,'Tabela de alimentos'!$A$3:$K$936,6,FALSE))*$C25/100,0)</f>
        <v>0</v>
      </c>
      <c r="I25" s="48">
        <f>IFERROR((VLOOKUP($B25,'Tabela de alimentos'!$A$3:$K$936,7,FALSE))*$C25/100,0)</f>
        <v>0</v>
      </c>
      <c r="J25" s="44">
        <f>IFERROR((VLOOKUP($B25,'Tabela de alimentos'!$A$3:$K$936,8,FALSE))*$C25/100,0)</f>
        <v>0</v>
      </c>
      <c r="K25" s="44">
        <f>IFERROR((VLOOKUP($B25,'Tabela de alimentos'!$A$3:$K$936,9,FALSE))*$C25/100,0)</f>
        <v>0</v>
      </c>
      <c r="L25" s="44">
        <f>IFERROR((VLOOKUP($B25,'Tabela de alimentos'!$A$3:$K$936,10,FALSE))*$C25/100,0)</f>
        <v>0</v>
      </c>
      <c r="M25" s="44">
        <f>IFERROR((VLOOKUP($B25,'Tabela de alimentos'!$A$3:$K$936,11,FALSE))*$C25/100,0)</f>
        <v>0</v>
      </c>
    </row>
    <row r="26" spans="1:13" ht="14.25" x14ac:dyDescent="0.2">
      <c r="A26" s="42"/>
      <c r="B26" s="169"/>
      <c r="C26" s="22"/>
      <c r="D26" s="46">
        <f>IFERROR((VLOOKUP($B26,'Tabela de alimentos'!$A$3:$K$936,2,FALSE))*$C26/100,0)</f>
        <v>0</v>
      </c>
      <c r="E26" s="48">
        <f>IFERROR((VLOOKUP($B26,'Tabela de alimentos'!$A$3:$K$936,3,FALSE))*$C26/100,0)</f>
        <v>0</v>
      </c>
      <c r="F26" s="46">
        <f>IFERROR((VLOOKUP($B26,'Tabela de alimentos'!$A$3:$K$936,4,FALSE))*$C26/100,0)</f>
        <v>0</v>
      </c>
      <c r="G26" s="46">
        <f>IFERROR((VLOOKUP($B26,'Tabela de alimentos'!$A$3:$K$936,5,FALSE))*$C26/100,0)</f>
        <v>0</v>
      </c>
      <c r="H26" s="46">
        <f>IFERROR((VLOOKUP($B26,'Tabela de alimentos'!$A$3:$K$936,6,FALSE))*$C26/100,0)</f>
        <v>0</v>
      </c>
      <c r="I26" s="48">
        <f>IFERROR((VLOOKUP($B26,'Tabela de alimentos'!$A$3:$K$936,7,FALSE))*$C26/100,0)</f>
        <v>0</v>
      </c>
      <c r="J26" s="44">
        <f>IFERROR((VLOOKUP($B26,'Tabela de alimentos'!$A$3:$K$936,8,FALSE))*$C26/100,0)</f>
        <v>0</v>
      </c>
      <c r="K26" s="44">
        <f>IFERROR((VLOOKUP($B26,'Tabela de alimentos'!$A$3:$K$936,9,FALSE))*$C26/100,0)</f>
        <v>0</v>
      </c>
      <c r="L26" s="44">
        <f>IFERROR((VLOOKUP($B26,'Tabela de alimentos'!$A$3:$K$936,10,FALSE))*$C26/100,0)</f>
        <v>0</v>
      </c>
      <c r="M26" s="44">
        <f>IFERROR((VLOOKUP($B26,'Tabela de alimentos'!$A$3:$K$936,11,FALSE))*$C26/100,0)</f>
        <v>0</v>
      </c>
    </row>
    <row r="27" spans="1:13" ht="14.25" x14ac:dyDescent="0.2">
      <c r="A27" s="42"/>
      <c r="B27" s="169"/>
      <c r="C27" s="22"/>
      <c r="D27" s="46">
        <f>IFERROR((VLOOKUP($B27,'Tabela de alimentos'!$A$3:$K$936,2,FALSE))*$C27/100,0)</f>
        <v>0</v>
      </c>
      <c r="E27" s="48">
        <f>IFERROR((VLOOKUP($B27,'Tabela de alimentos'!$A$3:$K$936,3,FALSE))*$C27/100,0)</f>
        <v>0</v>
      </c>
      <c r="F27" s="46">
        <f>IFERROR((VLOOKUP($B27,'Tabela de alimentos'!$A$3:$K$936,4,FALSE))*$C27/100,0)</f>
        <v>0</v>
      </c>
      <c r="G27" s="46">
        <f>IFERROR((VLOOKUP($B27,'Tabela de alimentos'!$A$3:$K$936,5,FALSE))*$C27/100,0)</f>
        <v>0</v>
      </c>
      <c r="H27" s="46">
        <f>IFERROR((VLOOKUP($B27,'Tabela de alimentos'!$A$3:$K$936,6,FALSE))*$C27/100,0)</f>
        <v>0</v>
      </c>
      <c r="I27" s="48">
        <f>IFERROR((VLOOKUP($B27,'Tabela de alimentos'!$A$3:$K$936,7,FALSE))*$C27/100,0)</f>
        <v>0</v>
      </c>
      <c r="J27" s="44">
        <f>IFERROR((VLOOKUP($B27,'Tabela de alimentos'!$A$3:$K$936,8,FALSE))*$C27/100,0)</f>
        <v>0</v>
      </c>
      <c r="K27" s="44">
        <f>IFERROR((VLOOKUP($B27,'Tabela de alimentos'!$A$3:$K$936,9,FALSE))*$C27/100,0)</f>
        <v>0</v>
      </c>
      <c r="L27" s="44">
        <f>IFERROR((VLOOKUP($B27,'Tabela de alimentos'!$A$3:$K$936,10,FALSE))*$C27/100,0)</f>
        <v>0</v>
      </c>
      <c r="M27" s="44">
        <f>IFERROR((VLOOKUP($B27,'Tabela de alimentos'!$A$3:$K$936,11,FALSE))*$C27/100,0)</f>
        <v>0</v>
      </c>
    </row>
    <row r="28" spans="1:13" ht="14.25" x14ac:dyDescent="0.2">
      <c r="A28" s="42"/>
      <c r="B28" s="169"/>
      <c r="C28" s="22"/>
      <c r="D28" s="46">
        <f>IFERROR((VLOOKUP($B28,'Tabela de alimentos'!$A$3:$K$936,2,FALSE))*$C28/100,0)</f>
        <v>0</v>
      </c>
      <c r="E28" s="48">
        <f>IFERROR((VLOOKUP($B28,'Tabela de alimentos'!$A$3:$K$936,3,FALSE))*$C28/100,0)</f>
        <v>0</v>
      </c>
      <c r="F28" s="46">
        <f>IFERROR((VLOOKUP($B28,'Tabela de alimentos'!$A$3:$K$936,4,FALSE))*$C28/100,0)</f>
        <v>0</v>
      </c>
      <c r="G28" s="46">
        <f>IFERROR((VLOOKUP($B28,'Tabela de alimentos'!$A$3:$K$936,5,FALSE))*$C28/100,0)</f>
        <v>0</v>
      </c>
      <c r="H28" s="46">
        <f>IFERROR((VLOOKUP($B28,'Tabela de alimentos'!$A$3:$K$936,6,FALSE))*$C28/100,0)</f>
        <v>0</v>
      </c>
      <c r="I28" s="48">
        <f>IFERROR((VLOOKUP($B28,'Tabela de alimentos'!$A$3:$K$936,7,FALSE))*$C28/100,0)</f>
        <v>0</v>
      </c>
      <c r="J28" s="44">
        <f>IFERROR((VLOOKUP($B28,'Tabela de alimentos'!$A$3:$K$936,8,FALSE))*$C28/100,0)</f>
        <v>0</v>
      </c>
      <c r="K28" s="44">
        <f>IFERROR((VLOOKUP($B28,'Tabela de alimentos'!$A$3:$K$936,9,FALSE))*$C28/100,0)</f>
        <v>0</v>
      </c>
      <c r="L28" s="44">
        <f>IFERROR((VLOOKUP($B28,'Tabela de alimentos'!$A$3:$K$936,10,FALSE))*$C28/100,0)</f>
        <v>0</v>
      </c>
      <c r="M28" s="44">
        <f>IFERROR((VLOOKUP($B28,'Tabela de alimentos'!$A$3:$K$936,11,FALSE))*$C28/100,0)</f>
        <v>0</v>
      </c>
    </row>
    <row r="29" spans="1:13" ht="14.25" x14ac:dyDescent="0.2">
      <c r="A29" s="42"/>
      <c r="B29" s="169"/>
      <c r="C29" s="22"/>
      <c r="D29" s="46">
        <f>IFERROR((VLOOKUP($B29,'Tabela de alimentos'!$A$3:$K$936,2,FALSE))*$C29/100,0)</f>
        <v>0</v>
      </c>
      <c r="E29" s="48">
        <f>IFERROR((VLOOKUP($B29,'Tabela de alimentos'!$A$3:$K$936,3,FALSE))*$C29/100,0)</f>
        <v>0</v>
      </c>
      <c r="F29" s="46">
        <f>IFERROR((VLOOKUP($B29,'Tabela de alimentos'!$A$3:$K$936,4,FALSE))*$C29/100,0)</f>
        <v>0</v>
      </c>
      <c r="G29" s="46">
        <f>IFERROR((VLOOKUP($B29,'Tabela de alimentos'!$A$3:$K$936,5,FALSE))*$C29/100,0)</f>
        <v>0</v>
      </c>
      <c r="H29" s="46">
        <f>IFERROR((VLOOKUP($B29,'Tabela de alimentos'!$A$3:$K$936,6,FALSE))*$C29/100,0)</f>
        <v>0</v>
      </c>
      <c r="I29" s="48">
        <f>IFERROR((VLOOKUP($B29,'Tabela de alimentos'!$A$3:$K$936,7,FALSE))*$C29/100,0)</f>
        <v>0</v>
      </c>
      <c r="J29" s="44">
        <f>IFERROR((VLOOKUP($B29,'Tabela de alimentos'!$A$3:$K$936,8,FALSE))*$C29/100,0)</f>
        <v>0</v>
      </c>
      <c r="K29" s="44">
        <f>IFERROR((VLOOKUP($B29,'Tabela de alimentos'!$A$3:$K$936,9,FALSE))*$C29/100,0)</f>
        <v>0</v>
      </c>
      <c r="L29" s="44">
        <f>IFERROR((VLOOKUP($B29,'Tabela de alimentos'!$A$3:$K$936,10,FALSE))*$C29/100,0)</f>
        <v>0</v>
      </c>
      <c r="M29" s="44">
        <f>IFERROR((VLOOKUP($B29,'Tabela de alimentos'!$A$3:$K$936,11,FALSE))*$C29/100,0)</f>
        <v>0</v>
      </c>
    </row>
    <row r="30" spans="1:13" ht="14.25" x14ac:dyDescent="0.2">
      <c r="A30" s="42"/>
      <c r="B30" s="169"/>
      <c r="C30" s="22"/>
      <c r="D30" s="46">
        <f>IFERROR((VLOOKUP($B30,'Tabela de alimentos'!$A$3:$K$936,2,FALSE))*$C30/100,0)</f>
        <v>0</v>
      </c>
      <c r="E30" s="48">
        <f>IFERROR((VLOOKUP($B30,'Tabela de alimentos'!$A$3:$K$936,3,FALSE))*$C30/100,0)</f>
        <v>0</v>
      </c>
      <c r="F30" s="46">
        <f>IFERROR((VLOOKUP($B30,'Tabela de alimentos'!$A$3:$K$936,4,FALSE))*$C30/100,0)</f>
        <v>0</v>
      </c>
      <c r="G30" s="46">
        <f>IFERROR((VLOOKUP($B30,'Tabela de alimentos'!$A$3:$K$936,5,FALSE))*$C30/100,0)</f>
        <v>0</v>
      </c>
      <c r="H30" s="46">
        <f>IFERROR((VLOOKUP($B30,'Tabela de alimentos'!$A$3:$K$936,6,FALSE))*$C30/100,0)</f>
        <v>0</v>
      </c>
      <c r="I30" s="48">
        <f>IFERROR((VLOOKUP($B30,'Tabela de alimentos'!$A$3:$K$936,7,FALSE))*$C30/100,0)</f>
        <v>0</v>
      </c>
      <c r="J30" s="44">
        <f>IFERROR((VLOOKUP($B30,'Tabela de alimentos'!$A$3:$K$936,8,FALSE))*$C30/100,0)</f>
        <v>0</v>
      </c>
      <c r="K30" s="44">
        <f>IFERROR((VLOOKUP($B30,'Tabela de alimentos'!$A$3:$K$936,9,FALSE))*$C30/100,0)</f>
        <v>0</v>
      </c>
      <c r="L30" s="44">
        <f>IFERROR((VLOOKUP($B30,'Tabela de alimentos'!$A$3:$K$936,10,FALSE))*$C30/100,0)</f>
        <v>0</v>
      </c>
      <c r="M30" s="44">
        <f>IFERROR((VLOOKUP($B30,'Tabela de alimentos'!$A$3:$K$936,11,FALSE))*$C30/100,0)</f>
        <v>0</v>
      </c>
    </row>
    <row r="31" spans="1:13" ht="14.25" x14ac:dyDescent="0.2">
      <c r="A31" s="42"/>
      <c r="B31" s="169"/>
      <c r="C31" s="22"/>
      <c r="D31" s="46">
        <f>IFERROR((VLOOKUP($B31,'Tabela de alimentos'!$A$3:$K$936,2,FALSE))*$C31/100,0)</f>
        <v>0</v>
      </c>
      <c r="E31" s="48">
        <f>IFERROR((VLOOKUP($B31,'Tabela de alimentos'!$A$3:$K$936,3,FALSE))*$C31/100,0)</f>
        <v>0</v>
      </c>
      <c r="F31" s="46">
        <f>IFERROR((VLOOKUP($B31,'Tabela de alimentos'!$A$3:$K$936,4,FALSE))*$C31/100,0)</f>
        <v>0</v>
      </c>
      <c r="G31" s="46">
        <f>IFERROR((VLOOKUP($B31,'Tabela de alimentos'!$A$3:$K$936,5,FALSE))*$C31/100,0)</f>
        <v>0</v>
      </c>
      <c r="H31" s="46">
        <f>IFERROR((VLOOKUP($B31,'Tabela de alimentos'!$A$3:$K$936,6,FALSE))*$C31/100,0)</f>
        <v>0</v>
      </c>
      <c r="I31" s="48">
        <f>IFERROR((VLOOKUP($B31,'Tabela de alimentos'!$A$3:$K$936,7,FALSE))*$C31/100,0)</f>
        <v>0</v>
      </c>
      <c r="J31" s="44">
        <f>IFERROR((VLOOKUP($B31,'Tabela de alimentos'!$A$3:$K$936,8,FALSE))*$C31/100,0)</f>
        <v>0</v>
      </c>
      <c r="K31" s="44">
        <f>IFERROR((VLOOKUP($B31,'Tabela de alimentos'!$A$3:$K$936,9,FALSE))*$C31/100,0)</f>
        <v>0</v>
      </c>
      <c r="L31" s="44">
        <f>IFERROR((VLOOKUP($B31,'Tabela de alimentos'!$A$3:$K$936,10,FALSE))*$C31/100,0)</f>
        <v>0</v>
      </c>
      <c r="M31" s="44">
        <f>IFERROR((VLOOKUP($B31,'Tabela de alimentos'!$A$3:$K$936,11,FALSE))*$C31/100,0)</f>
        <v>0</v>
      </c>
    </row>
    <row r="32" spans="1:13" ht="14.25" x14ac:dyDescent="0.2">
      <c r="A32" s="42"/>
      <c r="B32" s="169"/>
      <c r="C32" s="22"/>
      <c r="D32" s="46">
        <f>IFERROR((VLOOKUP($B32,'Tabela de alimentos'!$A$3:$K$936,2,FALSE))*$C32/100,0)</f>
        <v>0</v>
      </c>
      <c r="E32" s="48">
        <f>IFERROR((VLOOKUP($B32,'Tabela de alimentos'!$A$3:$K$936,3,FALSE))*$C32/100,0)</f>
        <v>0</v>
      </c>
      <c r="F32" s="46">
        <f>IFERROR((VLOOKUP($B32,'Tabela de alimentos'!$A$3:$K$936,4,FALSE))*$C32/100,0)</f>
        <v>0</v>
      </c>
      <c r="G32" s="46">
        <f>IFERROR((VLOOKUP($B32,'Tabela de alimentos'!$A$3:$K$936,5,FALSE))*$C32/100,0)</f>
        <v>0</v>
      </c>
      <c r="H32" s="46">
        <f>IFERROR((VLOOKUP($B32,'Tabela de alimentos'!$A$3:$K$936,6,FALSE))*$C32/100,0)</f>
        <v>0</v>
      </c>
      <c r="I32" s="48">
        <f>IFERROR((VLOOKUP($B32,'Tabela de alimentos'!$A$3:$K$936,7,FALSE))*$C32/100,0)</f>
        <v>0</v>
      </c>
      <c r="J32" s="44">
        <f>IFERROR((VLOOKUP($B32,'Tabela de alimentos'!$A$3:$K$936,8,FALSE))*$C32/100,0)</f>
        <v>0</v>
      </c>
      <c r="K32" s="44">
        <f>IFERROR((VLOOKUP($B32,'Tabela de alimentos'!$A$3:$K$936,9,FALSE))*$C32/100,0)</f>
        <v>0</v>
      </c>
      <c r="L32" s="44">
        <f>IFERROR((VLOOKUP($B32,'Tabela de alimentos'!$A$3:$K$936,10,FALSE))*$C32/100,0)</f>
        <v>0</v>
      </c>
      <c r="M32" s="44">
        <f>IFERROR((VLOOKUP($B32,'Tabela de alimentos'!$A$3:$K$936,11,FALSE))*$C32/100,0)</f>
        <v>0</v>
      </c>
    </row>
    <row r="33" spans="1:13" ht="14.25" x14ac:dyDescent="0.2">
      <c r="A33" s="42"/>
      <c r="B33" s="169"/>
      <c r="C33" s="22"/>
      <c r="D33" s="46">
        <f>IFERROR((VLOOKUP($B33,'Tabela de alimentos'!$A$3:$K$936,2,FALSE))*$C33/100,0)</f>
        <v>0</v>
      </c>
      <c r="E33" s="48">
        <f>IFERROR((VLOOKUP($B33,'Tabela de alimentos'!$A$3:$K$936,3,FALSE))*$C33/100,0)</f>
        <v>0</v>
      </c>
      <c r="F33" s="46">
        <f>IFERROR((VLOOKUP($B33,'Tabela de alimentos'!$A$3:$K$936,4,FALSE))*$C33/100,0)</f>
        <v>0</v>
      </c>
      <c r="G33" s="46">
        <f>IFERROR((VLOOKUP($B33,'Tabela de alimentos'!$A$3:$K$936,5,FALSE))*$C33/100,0)</f>
        <v>0</v>
      </c>
      <c r="H33" s="46">
        <f>IFERROR((VLOOKUP($B33,'Tabela de alimentos'!$A$3:$K$936,6,FALSE))*$C33/100,0)</f>
        <v>0</v>
      </c>
      <c r="I33" s="48">
        <f>IFERROR((VLOOKUP($B33,'Tabela de alimentos'!$A$3:$K$936,7,FALSE))*$C33/100,0)</f>
        <v>0</v>
      </c>
      <c r="J33" s="44">
        <f>IFERROR((VLOOKUP($B33,'Tabela de alimentos'!$A$3:$K$936,8,FALSE))*$C33/100,0)</f>
        <v>0</v>
      </c>
      <c r="K33" s="44">
        <f>IFERROR((VLOOKUP($B33,'Tabela de alimentos'!$A$3:$K$936,9,FALSE))*$C33/100,0)</f>
        <v>0</v>
      </c>
      <c r="L33" s="44">
        <f>IFERROR((VLOOKUP($B33,'Tabela de alimentos'!$A$3:$K$936,10,FALSE))*$C33/100,0)</f>
        <v>0</v>
      </c>
      <c r="M33" s="44">
        <f>IFERROR((VLOOKUP($B33,'Tabela de alimentos'!$A$3:$K$936,11,FALSE))*$C33/100,0)</f>
        <v>0</v>
      </c>
    </row>
    <row r="34" spans="1:13" ht="14.25" x14ac:dyDescent="0.2">
      <c r="A34" s="42"/>
      <c r="B34" s="169"/>
      <c r="C34" s="22"/>
      <c r="D34" s="46">
        <f>IFERROR((VLOOKUP($B34,'Tabela de alimentos'!$A$3:$K$936,2,FALSE))*$C34/100,0)</f>
        <v>0</v>
      </c>
      <c r="E34" s="48">
        <f>IFERROR((VLOOKUP($B34,'Tabela de alimentos'!$A$3:$K$936,3,FALSE))*$C34/100,0)</f>
        <v>0</v>
      </c>
      <c r="F34" s="46">
        <f>IFERROR((VLOOKUP($B34,'Tabela de alimentos'!$A$3:$K$936,4,FALSE))*$C34/100,0)</f>
        <v>0</v>
      </c>
      <c r="G34" s="46">
        <f>IFERROR((VLOOKUP($B34,'Tabela de alimentos'!$A$3:$K$936,5,FALSE))*$C34/100,0)</f>
        <v>0</v>
      </c>
      <c r="H34" s="46">
        <f>IFERROR((VLOOKUP($B34,'Tabela de alimentos'!$A$3:$K$936,6,FALSE))*$C34/100,0)</f>
        <v>0</v>
      </c>
      <c r="I34" s="48">
        <f>IFERROR((VLOOKUP($B34,'Tabela de alimentos'!$A$3:$K$936,7,FALSE))*$C34/100,0)</f>
        <v>0</v>
      </c>
      <c r="J34" s="44">
        <f>IFERROR((VLOOKUP($B34,'Tabela de alimentos'!$A$3:$K$936,8,FALSE))*$C34/100,0)</f>
        <v>0</v>
      </c>
      <c r="K34" s="44">
        <f>IFERROR((VLOOKUP($B34,'Tabela de alimentos'!$A$3:$K$936,9,FALSE))*$C34/100,0)</f>
        <v>0</v>
      </c>
      <c r="L34" s="44">
        <f>IFERROR((VLOOKUP($B34,'Tabela de alimentos'!$A$3:$K$936,10,FALSE))*$C34/100,0)</f>
        <v>0</v>
      </c>
      <c r="M34" s="44">
        <f>IFERROR((VLOOKUP($B34,'Tabela de alimentos'!$A$3:$K$936,11,FALSE))*$C34/100,0)</f>
        <v>0</v>
      </c>
    </row>
    <row r="35" spans="1:13" ht="14.25" x14ac:dyDescent="0.2">
      <c r="A35" s="42"/>
      <c r="B35" s="169"/>
      <c r="C35" s="22"/>
      <c r="D35" s="46">
        <f>IFERROR((VLOOKUP($B35,'Tabela de alimentos'!$A$3:$K$936,2,FALSE))*$C35/100,0)</f>
        <v>0</v>
      </c>
      <c r="E35" s="48">
        <f>IFERROR((VLOOKUP($B35,'Tabela de alimentos'!$A$3:$K$936,3,FALSE))*$C35/100,0)</f>
        <v>0</v>
      </c>
      <c r="F35" s="46">
        <f>IFERROR((VLOOKUP($B35,'Tabela de alimentos'!$A$3:$K$936,4,FALSE))*$C35/100,0)</f>
        <v>0</v>
      </c>
      <c r="G35" s="46">
        <f>IFERROR((VLOOKUP($B35,'Tabela de alimentos'!$A$3:$K$936,5,FALSE))*$C35/100,0)</f>
        <v>0</v>
      </c>
      <c r="H35" s="46">
        <f>IFERROR((VLOOKUP($B35,'Tabela de alimentos'!$A$3:$K$936,6,FALSE))*$C35/100,0)</f>
        <v>0</v>
      </c>
      <c r="I35" s="48">
        <f>IFERROR((VLOOKUP($B35,'Tabela de alimentos'!$A$3:$K$936,7,FALSE))*$C35/100,0)</f>
        <v>0</v>
      </c>
      <c r="J35" s="44">
        <f>IFERROR((VLOOKUP($B35,'Tabela de alimentos'!$A$3:$K$936,8,FALSE))*$C35/100,0)</f>
        <v>0</v>
      </c>
      <c r="K35" s="44">
        <f>IFERROR((VLOOKUP($B35,'Tabela de alimentos'!$A$3:$K$936,9,FALSE))*$C35/100,0)</f>
        <v>0</v>
      </c>
      <c r="L35" s="44">
        <f>IFERROR((VLOOKUP($B35,'Tabela de alimentos'!$A$3:$K$936,10,FALSE))*$C35/100,0)</f>
        <v>0</v>
      </c>
      <c r="M35" s="44">
        <f>IFERROR((VLOOKUP($B35,'Tabela de alimentos'!$A$3:$K$936,11,FALSE))*$C35/100,0)</f>
        <v>0</v>
      </c>
    </row>
    <row r="36" spans="1:13" ht="14.25" x14ac:dyDescent="0.2">
      <c r="A36" s="42"/>
      <c r="B36" s="169"/>
      <c r="C36" s="22"/>
      <c r="D36" s="46">
        <f>IFERROR((VLOOKUP($B36,'Tabela de alimentos'!$A$3:$K$936,2,FALSE))*$C36/100,0)</f>
        <v>0</v>
      </c>
      <c r="E36" s="48">
        <f>IFERROR((VLOOKUP($B36,'Tabela de alimentos'!$A$3:$K$936,3,FALSE))*$C36/100,0)</f>
        <v>0</v>
      </c>
      <c r="F36" s="46">
        <f>IFERROR((VLOOKUP($B36,'Tabela de alimentos'!$A$3:$K$936,4,FALSE))*$C36/100,0)</f>
        <v>0</v>
      </c>
      <c r="G36" s="46">
        <f>IFERROR((VLOOKUP($B36,'Tabela de alimentos'!$A$3:$K$936,5,FALSE))*$C36/100,0)</f>
        <v>0</v>
      </c>
      <c r="H36" s="46">
        <f>IFERROR((VLOOKUP($B36,'Tabela de alimentos'!$A$3:$K$936,6,FALSE))*$C36/100,0)</f>
        <v>0</v>
      </c>
      <c r="I36" s="48">
        <f>IFERROR((VLOOKUP($B36,'Tabela de alimentos'!$A$3:$K$936,7,FALSE))*$C36/100,0)</f>
        <v>0</v>
      </c>
      <c r="J36" s="44">
        <f>IFERROR((VLOOKUP($B36,'Tabela de alimentos'!$A$3:$K$936,8,FALSE))*$C36/100,0)</f>
        <v>0</v>
      </c>
      <c r="K36" s="44">
        <f>IFERROR((VLOOKUP($B36,'Tabela de alimentos'!$A$3:$K$936,9,FALSE))*$C36/100,0)</f>
        <v>0</v>
      </c>
      <c r="L36" s="44">
        <f>IFERROR((VLOOKUP($B36,'Tabela de alimentos'!$A$3:$K$936,10,FALSE))*$C36/100,0)</f>
        <v>0</v>
      </c>
      <c r="M36" s="44">
        <f>IFERROR((VLOOKUP($B36,'Tabela de alimentos'!$A$3:$K$936,11,FALSE))*$C36/100,0)</f>
        <v>0</v>
      </c>
    </row>
    <row r="37" spans="1:13" ht="14.25" x14ac:dyDescent="0.2">
      <c r="A37" s="42"/>
      <c r="B37" s="169"/>
      <c r="C37" s="22"/>
      <c r="D37" s="46">
        <f>IFERROR((VLOOKUP($B37,'Tabela de alimentos'!$A$3:$K$936,2,FALSE))*$C37/100,0)</f>
        <v>0</v>
      </c>
      <c r="E37" s="48">
        <f>IFERROR((VLOOKUP($B37,'Tabela de alimentos'!$A$3:$K$936,3,FALSE))*$C37/100,0)</f>
        <v>0</v>
      </c>
      <c r="F37" s="46">
        <f>IFERROR((VLOOKUP($B37,'Tabela de alimentos'!$A$3:$K$936,4,FALSE))*$C37/100,0)</f>
        <v>0</v>
      </c>
      <c r="G37" s="46">
        <f>IFERROR((VLOOKUP($B37,'Tabela de alimentos'!$A$3:$K$936,5,FALSE))*$C37/100,0)</f>
        <v>0</v>
      </c>
      <c r="H37" s="46">
        <f>IFERROR((VLOOKUP($B37,'Tabela de alimentos'!$A$3:$K$936,6,FALSE))*$C37/100,0)</f>
        <v>0</v>
      </c>
      <c r="I37" s="48">
        <f>IFERROR((VLOOKUP($B37,'Tabela de alimentos'!$A$3:$K$936,7,FALSE))*$C37/100,0)</f>
        <v>0</v>
      </c>
      <c r="J37" s="44">
        <f>IFERROR((VLOOKUP($B37,'Tabela de alimentos'!$A$3:$K$936,8,FALSE))*$C37/100,0)</f>
        <v>0</v>
      </c>
      <c r="K37" s="44">
        <f>IFERROR((VLOOKUP($B37,'Tabela de alimentos'!$A$3:$K$936,9,FALSE))*$C37/100,0)</f>
        <v>0</v>
      </c>
      <c r="L37" s="44">
        <f>IFERROR((VLOOKUP($B37,'Tabela de alimentos'!$A$3:$K$936,10,FALSE))*$C37/100,0)</f>
        <v>0</v>
      </c>
      <c r="M37" s="44">
        <f>IFERROR((VLOOKUP($B37,'Tabela de alimentos'!$A$3:$K$936,11,FALSE))*$C37/100,0)</f>
        <v>0</v>
      </c>
    </row>
    <row r="38" spans="1:13" ht="14.25" x14ac:dyDescent="0.2">
      <c r="A38" s="42"/>
      <c r="B38" s="169"/>
      <c r="C38" s="22"/>
      <c r="D38" s="46">
        <f>IFERROR((VLOOKUP($B38,'Tabela de alimentos'!$A$3:$K$936,2,FALSE))*$C38/100,0)</f>
        <v>0</v>
      </c>
      <c r="E38" s="48">
        <f>IFERROR((VLOOKUP($B38,'Tabela de alimentos'!$A$3:$K$936,3,FALSE))*$C38/100,0)</f>
        <v>0</v>
      </c>
      <c r="F38" s="46">
        <f>IFERROR((VLOOKUP($B38,'Tabela de alimentos'!$A$3:$K$936,4,FALSE))*$C38/100,0)</f>
        <v>0</v>
      </c>
      <c r="G38" s="46">
        <f>IFERROR((VLOOKUP($B38,'Tabela de alimentos'!$A$3:$K$936,5,FALSE))*$C38/100,0)</f>
        <v>0</v>
      </c>
      <c r="H38" s="46">
        <f>IFERROR((VLOOKUP($B38,'Tabela de alimentos'!$A$3:$K$936,6,FALSE))*$C38/100,0)</f>
        <v>0</v>
      </c>
      <c r="I38" s="48">
        <f>IFERROR((VLOOKUP($B38,'Tabela de alimentos'!$A$3:$K$936,7,FALSE))*$C38/100,0)</f>
        <v>0</v>
      </c>
      <c r="J38" s="44">
        <f>IFERROR((VLOOKUP($B38,'Tabela de alimentos'!$A$3:$K$936,8,FALSE))*$C38/100,0)</f>
        <v>0</v>
      </c>
      <c r="K38" s="44">
        <f>IFERROR((VLOOKUP($B38,'Tabela de alimentos'!$A$3:$K$936,9,FALSE))*$C38/100,0)</f>
        <v>0</v>
      </c>
      <c r="L38" s="44">
        <f>IFERROR((VLOOKUP($B38,'Tabela de alimentos'!$A$3:$K$936,10,FALSE))*$C38/100,0)</f>
        <v>0</v>
      </c>
      <c r="M38" s="44">
        <f>IFERROR((VLOOKUP($B38,'Tabela de alimentos'!$A$3:$K$936,11,FALSE))*$C38/100,0)</f>
        <v>0</v>
      </c>
    </row>
    <row r="39" spans="1:13" ht="14.25" x14ac:dyDescent="0.2">
      <c r="A39" s="42"/>
      <c r="B39" s="169"/>
      <c r="C39" s="22"/>
      <c r="D39" s="46">
        <f>IFERROR((VLOOKUP($B39,'Tabela de alimentos'!$A$3:$K$936,2,FALSE))*$C39/100,0)</f>
        <v>0</v>
      </c>
      <c r="E39" s="48">
        <f>IFERROR((VLOOKUP($B39,'Tabela de alimentos'!$A$3:$K$936,3,FALSE))*$C39/100,0)</f>
        <v>0</v>
      </c>
      <c r="F39" s="46">
        <f>IFERROR((VLOOKUP($B39,'Tabela de alimentos'!$A$3:$K$936,4,FALSE))*$C39/100,0)</f>
        <v>0</v>
      </c>
      <c r="G39" s="46">
        <f>IFERROR((VLOOKUP($B39,'Tabela de alimentos'!$A$3:$K$936,5,FALSE))*$C39/100,0)</f>
        <v>0</v>
      </c>
      <c r="H39" s="46">
        <f>IFERROR((VLOOKUP($B39,'Tabela de alimentos'!$A$3:$K$936,6,FALSE))*$C39/100,0)</f>
        <v>0</v>
      </c>
      <c r="I39" s="48">
        <f>IFERROR((VLOOKUP($B39,'Tabela de alimentos'!$A$3:$K$936,7,FALSE))*$C39/100,0)</f>
        <v>0</v>
      </c>
      <c r="J39" s="44">
        <f>IFERROR((VLOOKUP($B39,'Tabela de alimentos'!$A$3:$K$936,8,FALSE))*$C39/100,0)</f>
        <v>0</v>
      </c>
      <c r="K39" s="44">
        <f>IFERROR((VLOOKUP($B39,'Tabela de alimentos'!$A$3:$K$936,9,FALSE))*$C39/100,0)</f>
        <v>0</v>
      </c>
      <c r="L39" s="44">
        <f>IFERROR((VLOOKUP($B39,'Tabela de alimentos'!$A$3:$K$936,10,FALSE))*$C39/100,0)</f>
        <v>0</v>
      </c>
      <c r="M39" s="44">
        <f>IFERROR((VLOOKUP($B39,'Tabela de alimentos'!$A$3:$K$936,11,FALSE))*$C39/100,0)</f>
        <v>0</v>
      </c>
    </row>
    <row r="40" spans="1:13" ht="14.25" x14ac:dyDescent="0.2">
      <c r="A40" s="42"/>
      <c r="B40" s="169"/>
      <c r="C40" s="22"/>
      <c r="D40" s="46">
        <f>IFERROR((VLOOKUP($B40,'Tabela de alimentos'!$A$3:$K$936,2,FALSE))*$C40/100,0)</f>
        <v>0</v>
      </c>
      <c r="E40" s="48">
        <f>IFERROR((VLOOKUP($B40,'Tabela de alimentos'!$A$3:$K$936,3,FALSE))*$C40/100,0)</f>
        <v>0</v>
      </c>
      <c r="F40" s="46">
        <f>IFERROR((VLOOKUP($B40,'Tabela de alimentos'!$A$3:$K$936,4,FALSE))*$C40/100,0)</f>
        <v>0</v>
      </c>
      <c r="G40" s="46">
        <f>IFERROR((VLOOKUP($B40,'Tabela de alimentos'!$A$3:$K$936,5,FALSE))*$C40/100,0)</f>
        <v>0</v>
      </c>
      <c r="H40" s="46">
        <f>IFERROR((VLOOKUP($B40,'Tabela de alimentos'!$A$3:$K$936,6,FALSE))*$C40/100,0)</f>
        <v>0</v>
      </c>
      <c r="I40" s="48">
        <f>IFERROR((VLOOKUP($B40,'Tabela de alimentos'!$A$3:$K$936,7,FALSE))*$C40/100,0)</f>
        <v>0</v>
      </c>
      <c r="J40" s="44">
        <f>IFERROR((VLOOKUP($B40,'Tabela de alimentos'!$A$3:$K$936,8,FALSE))*$C40/100,0)</f>
        <v>0</v>
      </c>
      <c r="K40" s="44">
        <f>IFERROR((VLOOKUP($B40,'Tabela de alimentos'!$A$3:$K$936,9,FALSE))*$C40/100,0)</f>
        <v>0</v>
      </c>
      <c r="L40" s="44">
        <f>IFERROR((VLOOKUP($B40,'Tabela de alimentos'!$A$3:$K$936,10,FALSE))*$C40/100,0)</f>
        <v>0</v>
      </c>
      <c r="M40" s="44">
        <f>IFERROR((VLOOKUP($B40,'Tabela de alimentos'!$A$3:$K$936,11,FALSE))*$C40/100,0)</f>
        <v>0</v>
      </c>
    </row>
    <row r="41" spans="1:13" ht="14.25" x14ac:dyDescent="0.2">
      <c r="A41" s="42"/>
      <c r="B41" s="169"/>
      <c r="C41" s="22"/>
      <c r="D41" s="46">
        <f>IFERROR((VLOOKUP($B41,'Tabela de alimentos'!$A$3:$K$936,2,FALSE))*$C41/100,0)</f>
        <v>0</v>
      </c>
      <c r="E41" s="48">
        <f>IFERROR((VLOOKUP($B41,'Tabela de alimentos'!$A$3:$K$936,3,FALSE))*$C41/100,0)</f>
        <v>0</v>
      </c>
      <c r="F41" s="46">
        <f>IFERROR((VLOOKUP($B41,'Tabela de alimentos'!$A$3:$K$936,4,FALSE))*$C41/100,0)</f>
        <v>0</v>
      </c>
      <c r="G41" s="46">
        <f>IFERROR((VLOOKUP($B41,'Tabela de alimentos'!$A$3:$K$936,5,FALSE))*$C41/100,0)</f>
        <v>0</v>
      </c>
      <c r="H41" s="46">
        <f>IFERROR((VLOOKUP($B41,'Tabela de alimentos'!$A$3:$K$936,6,FALSE))*$C41/100,0)</f>
        <v>0</v>
      </c>
      <c r="I41" s="48">
        <f>IFERROR((VLOOKUP($B41,'Tabela de alimentos'!$A$3:$K$936,7,FALSE))*$C41/100,0)</f>
        <v>0</v>
      </c>
      <c r="J41" s="44">
        <f>IFERROR((VLOOKUP($B41,'Tabela de alimentos'!$A$3:$K$936,8,FALSE))*$C41/100,0)</f>
        <v>0</v>
      </c>
      <c r="K41" s="44">
        <f>IFERROR((VLOOKUP($B41,'Tabela de alimentos'!$A$3:$K$936,9,FALSE))*$C41/100,0)</f>
        <v>0</v>
      </c>
      <c r="L41" s="44">
        <f>IFERROR((VLOOKUP($B41,'Tabela de alimentos'!$A$3:$K$936,10,FALSE))*$C41/100,0)</f>
        <v>0</v>
      </c>
      <c r="M41" s="44">
        <f>IFERROR((VLOOKUP($B41,'Tabela de alimentos'!$A$3:$K$936,11,FALSE))*$C41/100,0)</f>
        <v>0</v>
      </c>
    </row>
    <row r="42" spans="1:13" ht="14.25" x14ac:dyDescent="0.2">
      <c r="A42" s="42"/>
      <c r="B42" s="169"/>
      <c r="C42" s="22"/>
      <c r="D42" s="46">
        <f>IFERROR((VLOOKUP($B42,'Tabela de alimentos'!$A$3:$K$936,2,FALSE))*$C42/100,0)</f>
        <v>0</v>
      </c>
      <c r="E42" s="48">
        <f>IFERROR((VLOOKUP($B42,'Tabela de alimentos'!$A$3:$K$936,3,FALSE))*$C42/100,0)</f>
        <v>0</v>
      </c>
      <c r="F42" s="46">
        <f>IFERROR((VLOOKUP($B42,'Tabela de alimentos'!$A$3:$K$936,4,FALSE))*$C42/100,0)</f>
        <v>0</v>
      </c>
      <c r="G42" s="46">
        <f>IFERROR((VLOOKUP($B42,'Tabela de alimentos'!$A$3:$K$936,5,FALSE))*$C42/100,0)</f>
        <v>0</v>
      </c>
      <c r="H42" s="46">
        <f>IFERROR((VLOOKUP($B42,'Tabela de alimentos'!$A$3:$K$936,6,FALSE))*$C42/100,0)</f>
        <v>0</v>
      </c>
      <c r="I42" s="48">
        <f>IFERROR((VLOOKUP($B42,'Tabela de alimentos'!$A$3:$K$936,7,FALSE))*$C42/100,0)</f>
        <v>0</v>
      </c>
      <c r="J42" s="44">
        <f>IFERROR((VLOOKUP($B42,'Tabela de alimentos'!$A$3:$K$936,8,FALSE))*$C42/100,0)</f>
        <v>0</v>
      </c>
      <c r="K42" s="44">
        <f>IFERROR((VLOOKUP($B42,'Tabela de alimentos'!$A$3:$K$936,9,FALSE))*$C42/100,0)</f>
        <v>0</v>
      </c>
      <c r="L42" s="44">
        <f>IFERROR((VLOOKUP($B42,'Tabela de alimentos'!$A$3:$K$936,10,FALSE))*$C42/100,0)</f>
        <v>0</v>
      </c>
      <c r="M42" s="44">
        <f>IFERROR((VLOOKUP($B42,'Tabela de alimentos'!$A$3:$K$936,11,FALSE))*$C42/100,0)</f>
        <v>0</v>
      </c>
    </row>
    <row r="43" spans="1:13" ht="14.25" x14ac:dyDescent="0.2">
      <c r="A43" s="42"/>
      <c r="B43" s="169"/>
      <c r="C43" s="22"/>
      <c r="D43" s="46">
        <f>IFERROR((VLOOKUP($B43,'Tabela de alimentos'!$A$3:$K$936,2,FALSE))*$C43/100,0)</f>
        <v>0</v>
      </c>
      <c r="E43" s="48">
        <f>IFERROR((VLOOKUP($B43,'Tabela de alimentos'!$A$3:$K$936,3,FALSE))*$C43/100,0)</f>
        <v>0</v>
      </c>
      <c r="F43" s="46">
        <f>IFERROR((VLOOKUP($B43,'Tabela de alimentos'!$A$3:$K$936,4,FALSE))*$C43/100,0)</f>
        <v>0</v>
      </c>
      <c r="G43" s="46">
        <f>IFERROR((VLOOKUP($B43,'Tabela de alimentos'!$A$3:$K$936,5,FALSE))*$C43/100,0)</f>
        <v>0</v>
      </c>
      <c r="H43" s="46">
        <f>IFERROR((VLOOKUP($B43,'Tabela de alimentos'!$A$3:$K$936,6,FALSE))*$C43/100,0)</f>
        <v>0</v>
      </c>
      <c r="I43" s="48">
        <f>IFERROR((VLOOKUP($B43,'Tabela de alimentos'!$A$3:$K$936,7,FALSE))*$C43/100,0)</f>
        <v>0</v>
      </c>
      <c r="J43" s="44">
        <f>IFERROR((VLOOKUP($B43,'Tabela de alimentos'!$A$3:$K$936,8,FALSE))*$C43/100,0)</f>
        <v>0</v>
      </c>
      <c r="K43" s="44">
        <f>IFERROR((VLOOKUP($B43,'Tabela de alimentos'!$A$3:$K$936,9,FALSE))*$C43/100,0)</f>
        <v>0</v>
      </c>
      <c r="L43" s="44">
        <f>IFERROR((VLOOKUP($B43,'Tabela de alimentos'!$A$3:$K$936,10,FALSE))*$C43/100,0)</f>
        <v>0</v>
      </c>
      <c r="M43" s="44">
        <f>IFERROR((VLOOKUP($B43,'Tabela de alimentos'!$A$3:$K$936,11,FALSE))*$C43/100,0)</f>
        <v>0</v>
      </c>
    </row>
    <row r="44" spans="1:13" ht="14.25" x14ac:dyDescent="0.2">
      <c r="A44" s="42"/>
      <c r="B44" s="169"/>
      <c r="C44" s="22"/>
      <c r="D44" s="46">
        <f>IFERROR((VLOOKUP($B44,'Tabela de alimentos'!$A$3:$K$936,2,FALSE))*$C44/100,0)</f>
        <v>0</v>
      </c>
      <c r="E44" s="48">
        <f>IFERROR((VLOOKUP($B44,'Tabela de alimentos'!$A$3:$K$936,3,FALSE))*$C44/100,0)</f>
        <v>0</v>
      </c>
      <c r="F44" s="46">
        <f>IFERROR((VLOOKUP($B44,'Tabela de alimentos'!$A$3:$K$936,4,FALSE))*$C44/100,0)</f>
        <v>0</v>
      </c>
      <c r="G44" s="46">
        <f>IFERROR((VLOOKUP($B44,'Tabela de alimentos'!$A$3:$K$936,5,FALSE))*$C44/100,0)</f>
        <v>0</v>
      </c>
      <c r="H44" s="46">
        <f>IFERROR((VLOOKUP($B44,'Tabela de alimentos'!$A$3:$K$936,6,FALSE))*$C44/100,0)</f>
        <v>0</v>
      </c>
      <c r="I44" s="48">
        <f>IFERROR((VLOOKUP($B44,'Tabela de alimentos'!$A$3:$K$936,7,FALSE))*$C44/100,0)</f>
        <v>0</v>
      </c>
      <c r="J44" s="44">
        <f>IFERROR((VLOOKUP($B44,'Tabela de alimentos'!$A$3:$K$936,8,FALSE))*$C44/100,0)</f>
        <v>0</v>
      </c>
      <c r="K44" s="44">
        <f>IFERROR((VLOOKUP($B44,'Tabela de alimentos'!$A$3:$K$936,9,FALSE))*$C44/100,0)</f>
        <v>0</v>
      </c>
      <c r="L44" s="44">
        <f>IFERROR((VLOOKUP($B44,'Tabela de alimentos'!$A$3:$K$936,10,FALSE))*$C44/100,0)</f>
        <v>0</v>
      </c>
      <c r="M44" s="44">
        <f>IFERROR((VLOOKUP($B44,'Tabela de alimentos'!$A$3:$K$936,11,FALSE))*$C44/100,0)</f>
        <v>0</v>
      </c>
    </row>
    <row r="45" spans="1:13" ht="14.25" x14ac:dyDescent="0.2">
      <c r="A45" s="42"/>
      <c r="B45" s="249"/>
      <c r="C45" s="22"/>
      <c r="D45" s="46">
        <f>IFERROR((VLOOKUP($B45,'Tabela de alimentos'!$A$3:$K$936,2,FALSE))*$C45/100,0)</f>
        <v>0</v>
      </c>
      <c r="E45" s="48">
        <f>IFERROR((VLOOKUP($B45,'Tabela de alimentos'!$A$3:$K$936,3,FALSE))*$C45/100,0)</f>
        <v>0</v>
      </c>
      <c r="F45" s="46">
        <f>IFERROR((VLOOKUP($B45,'Tabela de alimentos'!$A$3:$K$936,4,FALSE))*$C45/100,0)</f>
        <v>0</v>
      </c>
      <c r="G45" s="46">
        <f>IFERROR((VLOOKUP($B45,'Tabela de alimentos'!$A$3:$K$936,5,FALSE))*$C45/100,0)</f>
        <v>0</v>
      </c>
      <c r="H45" s="46">
        <f>IFERROR((VLOOKUP($B45,'Tabela de alimentos'!$A$3:$K$936,6,FALSE))*$C45/100,0)</f>
        <v>0</v>
      </c>
      <c r="I45" s="48">
        <f>IFERROR((VLOOKUP($B45,'Tabela de alimentos'!$A$3:$K$936,7,FALSE))*$C45/100,0)</f>
        <v>0</v>
      </c>
      <c r="J45" s="44">
        <f>IFERROR((VLOOKUP($B45,'Tabela de alimentos'!$A$3:$K$936,8,FALSE))*$C45/100,0)</f>
        <v>0</v>
      </c>
      <c r="K45" s="44">
        <f>IFERROR((VLOOKUP($B45,'Tabela de alimentos'!$A$3:$K$936,9,FALSE))*$C45/100,0)</f>
        <v>0</v>
      </c>
      <c r="L45" s="44">
        <f>IFERROR((VLOOKUP($B45,'Tabela de alimentos'!$A$3:$K$936,10,FALSE))*$C45/100,0)</f>
        <v>0</v>
      </c>
      <c r="M45" s="44">
        <f>IFERROR((VLOOKUP($B45,'Tabela de alimentos'!$A$3:$K$936,11,FALSE))*$C45/100,0)</f>
        <v>0</v>
      </c>
    </row>
    <row r="46" spans="1:13" s="7" customFormat="1" ht="19.899999999999999" customHeight="1" thickBot="1" x14ac:dyDescent="0.3">
      <c r="A46" s="43"/>
      <c r="B46" s="248"/>
      <c r="C46" s="52" t="s">
        <v>401</v>
      </c>
      <c r="D46" s="47">
        <f t="shared" ref="D46:M46" si="0">SUM(D5:D45)</f>
        <v>0</v>
      </c>
      <c r="E46" s="49">
        <f t="shared" si="0"/>
        <v>0</v>
      </c>
      <c r="F46" s="47">
        <f t="shared" si="0"/>
        <v>0</v>
      </c>
      <c r="G46" s="47">
        <f t="shared" si="0"/>
        <v>0</v>
      </c>
      <c r="H46" s="47">
        <f t="shared" si="0"/>
        <v>0</v>
      </c>
      <c r="I46" s="49">
        <f t="shared" si="0"/>
        <v>0</v>
      </c>
      <c r="J46" s="45">
        <f t="shared" si="0"/>
        <v>0</v>
      </c>
      <c r="K46" s="45">
        <f t="shared" si="0"/>
        <v>0</v>
      </c>
      <c r="L46" s="45">
        <f t="shared" si="0"/>
        <v>0</v>
      </c>
      <c r="M46" s="45">
        <f t="shared" si="0"/>
        <v>0</v>
      </c>
    </row>
    <row r="47" spans="1:13" s="7" customFormat="1" ht="24.95" customHeight="1" x14ac:dyDescent="0.25">
      <c r="A47" s="291" t="s">
        <v>645</v>
      </c>
      <c r="B47" s="291"/>
      <c r="C47" s="291"/>
      <c r="D47" s="291"/>
      <c r="E47" s="291"/>
      <c r="F47" s="291"/>
      <c r="G47" s="291"/>
      <c r="H47" s="291"/>
      <c r="I47" s="291"/>
      <c r="J47" s="291"/>
      <c r="K47" s="291"/>
      <c r="L47" s="291"/>
      <c r="M47" s="291"/>
    </row>
    <row r="48" spans="1:13" x14ac:dyDescent="0.2">
      <c r="B48" s="7"/>
      <c r="D48" s="9"/>
      <c r="E48" s="9"/>
      <c r="F48" s="9"/>
      <c r="G48" s="9"/>
      <c r="H48" s="9"/>
      <c r="I48" s="9"/>
      <c r="J48" s="9"/>
      <c r="K48" s="9"/>
      <c r="L48" s="9"/>
      <c r="M48" s="10"/>
    </row>
    <row r="49" spans="2:13" x14ac:dyDescent="0.2">
      <c r="B49" s="6"/>
      <c r="D49" s="11"/>
      <c r="E49" s="12"/>
      <c r="F49" s="11"/>
      <c r="G49" s="11"/>
      <c r="H49" s="11"/>
      <c r="I49" s="11"/>
      <c r="J49" s="11"/>
      <c r="K49" s="11"/>
      <c r="L49" s="11"/>
      <c r="M49" s="13"/>
    </row>
    <row r="50" spans="2:13" x14ac:dyDescent="0.2">
      <c r="B50" s="6"/>
      <c r="D50" s="11"/>
      <c r="E50" s="12"/>
      <c r="F50" s="11"/>
      <c r="G50" s="11"/>
      <c r="H50" s="11"/>
      <c r="I50" s="11"/>
      <c r="J50" s="11"/>
      <c r="K50" s="11"/>
      <c r="L50" s="11"/>
      <c r="M50" s="13"/>
    </row>
    <row r="51" spans="2:13" x14ac:dyDescent="0.2">
      <c r="B51" s="6"/>
      <c r="D51" s="11"/>
      <c r="E51" s="12"/>
      <c r="F51" s="11"/>
      <c r="G51" s="11"/>
      <c r="H51" s="11"/>
      <c r="I51" s="11"/>
      <c r="J51" s="11"/>
      <c r="K51" s="11"/>
      <c r="L51" s="11"/>
      <c r="M51" s="13"/>
    </row>
  </sheetData>
  <mergeCells count="5">
    <mergeCell ref="D3:E3"/>
    <mergeCell ref="A1:M1"/>
    <mergeCell ref="A2:M2"/>
    <mergeCell ref="A47:M47"/>
    <mergeCell ref="A3:B3"/>
  </mergeCells>
  <pageMargins left="0.511811024" right="0.511811024" top="0.78740157499999996" bottom="0.78740157499999996" header="0.31496062000000002" footer="0.31496062000000002"/>
  <pageSetup paperSize="9" scale="68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'Tabela de alimentos'!$A$3:$A$586</xm:f>
          </x14:formula1>
          <xm:sqref>B5:B45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52"/>
  <sheetViews>
    <sheetView showGridLines="0" zoomScaleNormal="100" workbookViewId="0">
      <pane ySplit="4" topLeftCell="A5" activePane="bottomLeft" state="frozen"/>
      <selection activeCell="B8" sqref="B8"/>
      <selection pane="bottomLeft" activeCell="L42" sqref="L42"/>
    </sheetView>
  </sheetViews>
  <sheetFormatPr defaultColWidth="9.140625" defaultRowHeight="12.75" x14ac:dyDescent="0.2"/>
  <cols>
    <col min="1" max="1" width="20.7109375" style="1" customWidth="1"/>
    <col min="2" max="2" width="34" style="1" bestFit="1" customWidth="1"/>
    <col min="3" max="3" width="10.7109375" style="1" customWidth="1"/>
    <col min="4" max="5" width="8.7109375" style="1" customWidth="1"/>
    <col min="6" max="6" width="9.28515625" style="1" bestFit="1" customWidth="1"/>
    <col min="7" max="7" width="9.7109375" style="1" bestFit="1" customWidth="1"/>
    <col min="8" max="13" width="8.7109375" style="1" customWidth="1"/>
    <col min="14" max="16384" width="9.140625" style="1"/>
  </cols>
  <sheetData>
    <row r="1" spans="1:14" ht="35.1" customHeight="1" x14ac:dyDescent="0.25">
      <c r="A1" s="273" t="s">
        <v>641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</row>
    <row r="2" spans="1:14" ht="35.1" customHeight="1" x14ac:dyDescent="0.25">
      <c r="A2" s="295" t="s">
        <v>640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</row>
    <row r="3" spans="1:14" ht="35.25" customHeight="1" x14ac:dyDescent="0.2">
      <c r="A3" s="297" t="s">
        <v>653</v>
      </c>
      <c r="B3" s="297"/>
      <c r="C3" s="139"/>
      <c r="D3" s="293" t="s">
        <v>31</v>
      </c>
      <c r="E3" s="293"/>
      <c r="F3" s="128" t="s">
        <v>7</v>
      </c>
      <c r="G3" s="128" t="s">
        <v>32</v>
      </c>
      <c r="H3" s="128" t="s">
        <v>647</v>
      </c>
      <c r="I3" s="129" t="s">
        <v>8</v>
      </c>
      <c r="J3" s="131" t="s">
        <v>9</v>
      </c>
      <c r="K3" s="163" t="s">
        <v>10</v>
      </c>
      <c r="L3" s="131" t="s">
        <v>399</v>
      </c>
      <c r="M3" s="132" t="s">
        <v>629</v>
      </c>
      <c r="N3" s="21"/>
    </row>
    <row r="4" spans="1:14" ht="49.5" customHeight="1" x14ac:dyDescent="0.2">
      <c r="A4" s="140" t="s">
        <v>642</v>
      </c>
      <c r="B4" s="141" t="s">
        <v>644</v>
      </c>
      <c r="C4" s="142" t="s">
        <v>649</v>
      </c>
      <c r="D4" s="133" t="s">
        <v>34</v>
      </c>
      <c r="E4" s="134" t="s">
        <v>35</v>
      </c>
      <c r="F4" s="135" t="s">
        <v>36</v>
      </c>
      <c r="G4" s="135" t="s">
        <v>36</v>
      </c>
      <c r="H4" s="135" t="s">
        <v>36</v>
      </c>
      <c r="I4" s="134" t="s">
        <v>37</v>
      </c>
      <c r="J4" s="137" t="s">
        <v>37</v>
      </c>
      <c r="K4" s="136" t="s">
        <v>38</v>
      </c>
      <c r="L4" s="137" t="s">
        <v>37</v>
      </c>
      <c r="M4" s="138" t="s">
        <v>37</v>
      </c>
      <c r="N4" s="21"/>
    </row>
    <row r="5" spans="1:14" ht="14.25" x14ac:dyDescent="0.2">
      <c r="A5" s="42"/>
      <c r="B5" s="185"/>
      <c r="C5" s="22"/>
      <c r="D5" s="53">
        <f>IFERROR((VLOOKUP($B5,'Tabela de alimentos'!$A$3:$K$936,2,FALSE))*$C5/100,0)</f>
        <v>0</v>
      </c>
      <c r="E5" s="56">
        <f>IFERROR((VLOOKUP($B5,'Tabela de alimentos'!$A$3:$K$936,3,FALSE))*$C5/100,0)</f>
        <v>0</v>
      </c>
      <c r="F5" s="53">
        <f>IFERROR((VLOOKUP($B5,'Tabela de alimentos'!$A$3:$K$936,4,FALSE))*$C5/100,0)</f>
        <v>0</v>
      </c>
      <c r="G5" s="53">
        <f>IFERROR((VLOOKUP($B5,'Tabela de alimentos'!$A$3:$K$936,5,FALSE))*$C5/100,0)</f>
        <v>0</v>
      </c>
      <c r="H5" s="53">
        <f>IFERROR((VLOOKUP($B5,'Tabela de alimentos'!$A$3:$K$936,6,FALSE))*$C5/100,0)</f>
        <v>0</v>
      </c>
      <c r="I5" s="56">
        <f>IFERROR((VLOOKUP($B5,'Tabela de alimentos'!$A$3:$K$936,7,FALSE))*$C5/100,0)</f>
        <v>0</v>
      </c>
      <c r="J5" s="55">
        <f>IFERROR((VLOOKUP($B5,'Tabela de alimentos'!$A$3:$K$936,8,FALSE))*$C5/100,0)</f>
        <v>0</v>
      </c>
      <c r="K5" s="55">
        <f>IFERROR((VLOOKUP($B5,'Tabela de alimentos'!$A$3:$K$936,9,FALSE))*$C5/100,0)</f>
        <v>0</v>
      </c>
      <c r="L5" s="55">
        <f>IFERROR((VLOOKUP($B5,'Tabela de alimentos'!$A$3:$K$936,10,FALSE))*$C5/100,0)</f>
        <v>0</v>
      </c>
      <c r="M5" s="55">
        <f>IFERROR((VLOOKUP($B5,'Tabela de alimentos'!$A$3:$K$936,11,FALSE))*$C5/100,0)</f>
        <v>0</v>
      </c>
      <c r="N5" s="21"/>
    </row>
    <row r="6" spans="1:14" ht="14.25" x14ac:dyDescent="0.2">
      <c r="A6" s="42"/>
      <c r="B6" s="169"/>
      <c r="C6" s="22"/>
      <c r="D6" s="53">
        <f>IFERROR((VLOOKUP($B6,'Tabela de alimentos'!$A$3:$K$936,2,FALSE))*$C6/100,0)</f>
        <v>0</v>
      </c>
      <c r="E6" s="56">
        <f>IFERROR((VLOOKUP($B6,'Tabela de alimentos'!$A$3:$K$936,3,FALSE))*$C6/100,0)</f>
        <v>0</v>
      </c>
      <c r="F6" s="53">
        <f>IFERROR((VLOOKUP($B6,'Tabela de alimentos'!$A$3:$K$936,4,FALSE))*$C6/100,0)</f>
        <v>0</v>
      </c>
      <c r="G6" s="53">
        <f>IFERROR((VLOOKUP($B6,'Tabela de alimentos'!$A$3:$K$936,5,FALSE))*$C6/100,0)</f>
        <v>0</v>
      </c>
      <c r="H6" s="53">
        <f>IFERROR((VLOOKUP($B6,'Tabela de alimentos'!$A$3:$K$936,6,FALSE))*$C6/100,0)</f>
        <v>0</v>
      </c>
      <c r="I6" s="56">
        <f>IFERROR((VLOOKUP($B6,'Tabela de alimentos'!$A$3:$K$936,7,FALSE))*$C6/100,0)</f>
        <v>0</v>
      </c>
      <c r="J6" s="55">
        <f>IFERROR((VLOOKUP($B6,'Tabela de alimentos'!$A$3:$K$936,8,FALSE))*$C6/100,0)</f>
        <v>0</v>
      </c>
      <c r="K6" s="55">
        <f>IFERROR((VLOOKUP($B6,'Tabela de alimentos'!$A$3:$K$936,9,FALSE))*$C6/100,0)</f>
        <v>0</v>
      </c>
      <c r="L6" s="55">
        <f>IFERROR((VLOOKUP($B6,'Tabela de alimentos'!$A$3:$K$936,10,FALSE))*$C6/100,0)</f>
        <v>0</v>
      </c>
      <c r="M6" s="55">
        <f>IFERROR((VLOOKUP($B6,'Tabela de alimentos'!$A$3:$K$936,11,FALSE))*$C6/100,0)</f>
        <v>0</v>
      </c>
      <c r="N6" s="21"/>
    </row>
    <row r="7" spans="1:14" ht="14.25" x14ac:dyDescent="0.2">
      <c r="A7" s="42"/>
      <c r="B7" s="169"/>
      <c r="C7" s="22"/>
      <c r="D7" s="53">
        <f>IFERROR((VLOOKUP($B7,'Tabela de alimentos'!$A$3:$K$936,2,FALSE))*$C7/100,0)</f>
        <v>0</v>
      </c>
      <c r="E7" s="56">
        <f>IFERROR((VLOOKUP($B7,'Tabela de alimentos'!$A$3:$K$936,3,FALSE))*$C7/100,0)</f>
        <v>0</v>
      </c>
      <c r="F7" s="53">
        <f>IFERROR((VLOOKUP($B7,'Tabela de alimentos'!$A$3:$K$936,4,FALSE))*$C7/100,0)</f>
        <v>0</v>
      </c>
      <c r="G7" s="53">
        <f>IFERROR((VLOOKUP($B7,'Tabela de alimentos'!$A$3:$K$936,5,FALSE))*$C7/100,0)</f>
        <v>0</v>
      </c>
      <c r="H7" s="53">
        <f>IFERROR((VLOOKUP($B7,'Tabela de alimentos'!$A$3:$K$936,6,FALSE))*$C7/100,0)</f>
        <v>0</v>
      </c>
      <c r="I7" s="56">
        <f>IFERROR((VLOOKUP($B7,'Tabela de alimentos'!$A$3:$K$936,7,FALSE))*$C7/100,0)</f>
        <v>0</v>
      </c>
      <c r="J7" s="55">
        <f>IFERROR((VLOOKUP($B7,'Tabela de alimentos'!$A$3:$K$936,8,FALSE))*$C7/100,0)</f>
        <v>0</v>
      </c>
      <c r="K7" s="55">
        <f>IFERROR((VLOOKUP($B7,'Tabela de alimentos'!$A$3:$K$936,9,FALSE))*$C7/100,0)</f>
        <v>0</v>
      </c>
      <c r="L7" s="55">
        <f>IFERROR((VLOOKUP($B7,'Tabela de alimentos'!$A$3:$K$936,10,FALSE))*$C7/100,0)</f>
        <v>0</v>
      </c>
      <c r="M7" s="55">
        <f>IFERROR((VLOOKUP($B7,'Tabela de alimentos'!$A$3:$K$936,11,FALSE))*$C7/100,0)</f>
        <v>0</v>
      </c>
      <c r="N7" s="21"/>
    </row>
    <row r="8" spans="1:14" ht="14.25" x14ac:dyDescent="0.2">
      <c r="A8" s="42"/>
      <c r="B8" s="169"/>
      <c r="C8" s="22"/>
      <c r="D8" s="53">
        <f>IFERROR((VLOOKUP($B8,'Tabela de alimentos'!$A$3:$K$936,2,FALSE))*$C8/100,0)</f>
        <v>0</v>
      </c>
      <c r="E8" s="56">
        <f>IFERROR((VLOOKUP($B8,'Tabela de alimentos'!$A$3:$K$936,3,FALSE))*$C8/100,0)</f>
        <v>0</v>
      </c>
      <c r="F8" s="53">
        <f>IFERROR((VLOOKUP($B8,'Tabela de alimentos'!$A$3:$K$936,4,FALSE))*$C8/100,0)</f>
        <v>0</v>
      </c>
      <c r="G8" s="53">
        <f>IFERROR((VLOOKUP($B8,'Tabela de alimentos'!$A$3:$K$936,5,FALSE))*$C8/100,0)</f>
        <v>0</v>
      </c>
      <c r="H8" s="53">
        <f>IFERROR((VLOOKUP($B8,'Tabela de alimentos'!$A$3:$K$936,6,FALSE))*$C8/100,0)</f>
        <v>0</v>
      </c>
      <c r="I8" s="56">
        <f>IFERROR((VLOOKUP($B8,'Tabela de alimentos'!$A$3:$K$936,7,FALSE))*$C8/100,0)</f>
        <v>0</v>
      </c>
      <c r="J8" s="55">
        <f>IFERROR((VLOOKUP($B8,'Tabela de alimentos'!$A$3:$K$936,8,FALSE))*$C8/100,0)</f>
        <v>0</v>
      </c>
      <c r="K8" s="55">
        <f>IFERROR((VLOOKUP($B8,'Tabela de alimentos'!$A$3:$K$936,9,FALSE))*$C8/100,0)</f>
        <v>0</v>
      </c>
      <c r="L8" s="55">
        <f>IFERROR((VLOOKUP($B8,'Tabela de alimentos'!$A$3:$K$936,10,FALSE))*$C8/100,0)</f>
        <v>0</v>
      </c>
      <c r="M8" s="55">
        <f>IFERROR((VLOOKUP($B8,'Tabela de alimentos'!$A$3:$K$936,11,FALSE))*$C8/100,0)</f>
        <v>0</v>
      </c>
      <c r="N8" s="21"/>
    </row>
    <row r="9" spans="1:14" ht="14.25" x14ac:dyDescent="0.2">
      <c r="A9" s="42"/>
      <c r="B9" s="169"/>
      <c r="C9" s="22"/>
      <c r="D9" s="53">
        <f>IFERROR((VLOOKUP($B9,'Tabela de alimentos'!$A$3:$K$936,2,FALSE))*$C9/100,0)</f>
        <v>0</v>
      </c>
      <c r="E9" s="56">
        <f>IFERROR((VLOOKUP($B9,'Tabela de alimentos'!$A$3:$K$936,3,FALSE))*$C9/100,0)</f>
        <v>0</v>
      </c>
      <c r="F9" s="53">
        <f>IFERROR((VLOOKUP($B9,'Tabela de alimentos'!$A$3:$K$936,4,FALSE))*$C9/100,0)</f>
        <v>0</v>
      </c>
      <c r="G9" s="53">
        <f>IFERROR((VLOOKUP($B9,'Tabela de alimentos'!$A$3:$K$936,5,FALSE))*$C9/100,0)</f>
        <v>0</v>
      </c>
      <c r="H9" s="53">
        <f>IFERROR((VLOOKUP($B9,'Tabela de alimentos'!$A$3:$K$936,6,FALSE))*$C9/100,0)</f>
        <v>0</v>
      </c>
      <c r="I9" s="56">
        <f>IFERROR((VLOOKUP($B9,'Tabela de alimentos'!$A$3:$K$936,7,FALSE))*$C9/100,0)</f>
        <v>0</v>
      </c>
      <c r="J9" s="55">
        <f>IFERROR((VLOOKUP($B9,'Tabela de alimentos'!$A$3:$K$936,8,FALSE))*$C9/100,0)</f>
        <v>0</v>
      </c>
      <c r="K9" s="55">
        <f>IFERROR((VLOOKUP($B9,'Tabela de alimentos'!$A$3:$K$936,9,FALSE))*$C9/100,0)</f>
        <v>0</v>
      </c>
      <c r="L9" s="55">
        <f>IFERROR((VLOOKUP($B9,'Tabela de alimentos'!$A$3:$K$936,10,FALSE))*$C9/100,0)</f>
        <v>0</v>
      </c>
      <c r="M9" s="55">
        <f>IFERROR((VLOOKUP($B9,'Tabela de alimentos'!$A$3:$K$936,11,FALSE))*$C9/100,0)</f>
        <v>0</v>
      </c>
      <c r="N9" s="21"/>
    </row>
    <row r="10" spans="1:14" ht="14.25" x14ac:dyDescent="0.2">
      <c r="A10" s="42"/>
      <c r="B10" s="169"/>
      <c r="C10" s="22"/>
      <c r="D10" s="53">
        <f>IFERROR((VLOOKUP($B10,'Tabela de alimentos'!$A$3:$K$936,2,FALSE))*$C10/100,0)</f>
        <v>0</v>
      </c>
      <c r="E10" s="56">
        <f>IFERROR((VLOOKUP($B10,'Tabela de alimentos'!$A$3:$K$936,3,FALSE))*$C10/100,0)</f>
        <v>0</v>
      </c>
      <c r="F10" s="53">
        <f>IFERROR((VLOOKUP($B10,'Tabela de alimentos'!$A$3:$K$936,4,FALSE))*$C10/100,0)</f>
        <v>0</v>
      </c>
      <c r="G10" s="53">
        <f>IFERROR((VLOOKUP($B10,'Tabela de alimentos'!$A$3:$K$936,5,FALSE))*$C10/100,0)</f>
        <v>0</v>
      </c>
      <c r="H10" s="53">
        <f>IFERROR((VLOOKUP($B10,'Tabela de alimentos'!$A$3:$K$936,6,FALSE))*$C10/100,0)</f>
        <v>0</v>
      </c>
      <c r="I10" s="56">
        <f>IFERROR((VLOOKUP($B10,'Tabela de alimentos'!$A$3:$K$936,7,FALSE))*$C10/100,0)</f>
        <v>0</v>
      </c>
      <c r="J10" s="55">
        <f>IFERROR((VLOOKUP($B10,'Tabela de alimentos'!$A$3:$K$936,8,FALSE))*$C10/100,0)</f>
        <v>0</v>
      </c>
      <c r="K10" s="55">
        <f>IFERROR((VLOOKUP($B10,'Tabela de alimentos'!$A$3:$K$936,9,FALSE))*$C10/100,0)</f>
        <v>0</v>
      </c>
      <c r="L10" s="55">
        <f>IFERROR((VLOOKUP($B10,'Tabela de alimentos'!$A$3:$K$936,10,FALSE))*$C10/100,0)</f>
        <v>0</v>
      </c>
      <c r="M10" s="55">
        <f>IFERROR((VLOOKUP($B10,'Tabela de alimentos'!$A$3:$K$936,11,FALSE))*$C10/100,0)</f>
        <v>0</v>
      </c>
      <c r="N10" s="21"/>
    </row>
    <row r="11" spans="1:14" ht="14.25" x14ac:dyDescent="0.2">
      <c r="A11" s="42"/>
      <c r="B11" s="169"/>
      <c r="C11" s="22"/>
      <c r="D11" s="53">
        <f>IFERROR((VLOOKUP($B11,'Tabela de alimentos'!$A$3:$K$936,2,FALSE))*$C11/100,0)</f>
        <v>0</v>
      </c>
      <c r="E11" s="56">
        <f>IFERROR((VLOOKUP($B11,'Tabela de alimentos'!$A$3:$K$936,3,FALSE))*$C11/100,0)</f>
        <v>0</v>
      </c>
      <c r="F11" s="53">
        <f>IFERROR((VLOOKUP($B11,'Tabela de alimentos'!$A$3:$K$936,4,FALSE))*$C11/100,0)</f>
        <v>0</v>
      </c>
      <c r="G11" s="53">
        <f>IFERROR((VLOOKUP($B11,'Tabela de alimentos'!$A$3:$K$936,5,FALSE))*$C11/100,0)</f>
        <v>0</v>
      </c>
      <c r="H11" s="53">
        <f>IFERROR((VLOOKUP($B11,'Tabela de alimentos'!$A$3:$K$936,6,FALSE))*$C11/100,0)</f>
        <v>0</v>
      </c>
      <c r="I11" s="56">
        <f>IFERROR((VLOOKUP($B11,'Tabela de alimentos'!$A$3:$K$936,7,FALSE))*$C11/100,0)</f>
        <v>0</v>
      </c>
      <c r="J11" s="55">
        <f>IFERROR((VLOOKUP($B11,'Tabela de alimentos'!$A$3:$K$936,8,FALSE))*$C11/100,0)</f>
        <v>0</v>
      </c>
      <c r="K11" s="55">
        <f>IFERROR((VLOOKUP($B11,'Tabela de alimentos'!$A$3:$K$936,9,FALSE))*$C11/100,0)</f>
        <v>0</v>
      </c>
      <c r="L11" s="55">
        <f>IFERROR((VLOOKUP($B11,'Tabela de alimentos'!$A$3:$K$936,10,FALSE))*$C11/100,0)</f>
        <v>0</v>
      </c>
      <c r="M11" s="55">
        <f>IFERROR((VLOOKUP($B11,'Tabela de alimentos'!$A$3:$K$936,11,FALSE))*$C11/100,0)</f>
        <v>0</v>
      </c>
      <c r="N11" s="21"/>
    </row>
    <row r="12" spans="1:14" ht="14.25" x14ac:dyDescent="0.2">
      <c r="A12" s="42"/>
      <c r="B12" s="169"/>
      <c r="C12" s="22"/>
      <c r="D12" s="53">
        <f>IFERROR((VLOOKUP($B12,'Tabela de alimentos'!$A$3:$K$936,2,FALSE))*$C12/100,0)</f>
        <v>0</v>
      </c>
      <c r="E12" s="56">
        <f>IFERROR((VLOOKUP($B12,'Tabela de alimentos'!$A$3:$K$936,3,FALSE))*$C12/100,0)</f>
        <v>0</v>
      </c>
      <c r="F12" s="53">
        <f>IFERROR((VLOOKUP($B12,'Tabela de alimentos'!$A$3:$K$936,4,FALSE))*$C12/100,0)</f>
        <v>0</v>
      </c>
      <c r="G12" s="53">
        <f>IFERROR((VLOOKUP($B12,'Tabela de alimentos'!$A$3:$K$936,5,FALSE))*$C12/100,0)</f>
        <v>0</v>
      </c>
      <c r="H12" s="53">
        <f>IFERROR((VLOOKUP($B12,'Tabela de alimentos'!$A$3:$K$936,6,FALSE))*$C12/100,0)</f>
        <v>0</v>
      </c>
      <c r="I12" s="56">
        <f>IFERROR((VLOOKUP($B12,'Tabela de alimentos'!$A$3:$K$936,7,FALSE))*$C12/100,0)</f>
        <v>0</v>
      </c>
      <c r="J12" s="55">
        <f>IFERROR((VLOOKUP($B12,'Tabela de alimentos'!$A$3:$K$936,8,FALSE))*$C12/100,0)</f>
        <v>0</v>
      </c>
      <c r="K12" s="55">
        <f>IFERROR((VLOOKUP($B12,'Tabela de alimentos'!$A$3:$K$936,9,FALSE))*$C12/100,0)</f>
        <v>0</v>
      </c>
      <c r="L12" s="55">
        <f>IFERROR((VLOOKUP($B12,'Tabela de alimentos'!$A$3:$K$936,10,FALSE))*$C12/100,0)</f>
        <v>0</v>
      </c>
      <c r="M12" s="55">
        <f>IFERROR((VLOOKUP($B12,'Tabela de alimentos'!$A$3:$K$936,11,FALSE))*$C12/100,0)</f>
        <v>0</v>
      </c>
      <c r="N12" s="21"/>
    </row>
    <row r="13" spans="1:14" ht="14.25" x14ac:dyDescent="0.2">
      <c r="A13" s="42"/>
      <c r="B13" s="169"/>
      <c r="C13" s="22"/>
      <c r="D13" s="53">
        <f>IFERROR((VLOOKUP($B13,'Tabela de alimentos'!$A$3:$K$936,2,FALSE))*$C13/100,0)</f>
        <v>0</v>
      </c>
      <c r="E13" s="56">
        <f>IFERROR((VLOOKUP($B13,'Tabela de alimentos'!$A$3:$K$936,3,FALSE))*$C13/100,0)</f>
        <v>0</v>
      </c>
      <c r="F13" s="53">
        <f>IFERROR((VLOOKUP($B13,'Tabela de alimentos'!$A$3:$K$936,4,FALSE))*$C13/100,0)</f>
        <v>0</v>
      </c>
      <c r="G13" s="53">
        <f>IFERROR((VLOOKUP($B13,'Tabela de alimentos'!$A$3:$K$936,5,FALSE))*$C13/100,0)</f>
        <v>0</v>
      </c>
      <c r="H13" s="53">
        <f>IFERROR((VLOOKUP($B13,'Tabela de alimentos'!$A$3:$K$936,6,FALSE))*$C13/100,0)</f>
        <v>0</v>
      </c>
      <c r="I13" s="56">
        <f>IFERROR((VLOOKUP($B13,'Tabela de alimentos'!$A$3:$K$936,7,FALSE))*$C13/100,0)</f>
        <v>0</v>
      </c>
      <c r="J13" s="55">
        <f>IFERROR((VLOOKUP($B13,'Tabela de alimentos'!$A$3:$K$936,8,FALSE))*$C13/100,0)</f>
        <v>0</v>
      </c>
      <c r="K13" s="55">
        <f>IFERROR((VLOOKUP($B13,'Tabela de alimentos'!$A$3:$K$936,9,FALSE))*$C13/100,0)</f>
        <v>0</v>
      </c>
      <c r="L13" s="55">
        <f>IFERROR((VLOOKUP($B13,'Tabela de alimentos'!$A$3:$K$936,10,FALSE))*$C13/100,0)</f>
        <v>0</v>
      </c>
      <c r="M13" s="55">
        <f>IFERROR((VLOOKUP($B13,'Tabela de alimentos'!$A$3:$K$936,11,FALSE))*$C13/100,0)</f>
        <v>0</v>
      </c>
      <c r="N13" s="21"/>
    </row>
    <row r="14" spans="1:14" ht="14.25" x14ac:dyDescent="0.2">
      <c r="A14" s="42"/>
      <c r="B14" s="169"/>
      <c r="C14" s="22"/>
      <c r="D14" s="53">
        <f>IFERROR((VLOOKUP($B14,'Tabela de alimentos'!$A$3:$K$936,2,FALSE))*$C14/100,0)</f>
        <v>0</v>
      </c>
      <c r="E14" s="56">
        <f>IFERROR((VLOOKUP($B14,'Tabela de alimentos'!$A$3:$K$936,3,FALSE))*$C14/100,0)</f>
        <v>0</v>
      </c>
      <c r="F14" s="53">
        <f>IFERROR((VLOOKUP($B14,'Tabela de alimentos'!$A$3:$K$936,4,FALSE))*$C14/100,0)</f>
        <v>0</v>
      </c>
      <c r="G14" s="53">
        <f>IFERROR((VLOOKUP($B14,'Tabela de alimentos'!$A$3:$K$936,5,FALSE))*$C14/100,0)</f>
        <v>0</v>
      </c>
      <c r="H14" s="53">
        <f>IFERROR((VLOOKUP($B14,'Tabela de alimentos'!$A$3:$K$936,6,FALSE))*$C14/100,0)</f>
        <v>0</v>
      </c>
      <c r="I14" s="56">
        <f>IFERROR((VLOOKUP($B14,'Tabela de alimentos'!$A$3:$K$936,7,FALSE))*$C14/100,0)</f>
        <v>0</v>
      </c>
      <c r="J14" s="55">
        <f>IFERROR((VLOOKUP($B14,'Tabela de alimentos'!$A$3:$K$936,8,FALSE))*$C14/100,0)</f>
        <v>0</v>
      </c>
      <c r="K14" s="55">
        <f>IFERROR((VLOOKUP($B14,'Tabela de alimentos'!$A$3:$K$936,9,FALSE))*$C14/100,0)</f>
        <v>0</v>
      </c>
      <c r="L14" s="55">
        <f>IFERROR((VLOOKUP($B14,'Tabela de alimentos'!$A$3:$K$936,10,FALSE))*$C14/100,0)</f>
        <v>0</v>
      </c>
      <c r="M14" s="55">
        <f>IFERROR((VLOOKUP($B14,'Tabela de alimentos'!$A$3:$K$936,11,FALSE))*$C14/100,0)</f>
        <v>0</v>
      </c>
      <c r="N14" s="21"/>
    </row>
    <row r="15" spans="1:14" ht="14.25" x14ac:dyDescent="0.2">
      <c r="A15" s="42"/>
      <c r="B15" s="169"/>
      <c r="C15" s="22"/>
      <c r="D15" s="53">
        <f>IFERROR((VLOOKUP($B15,'Tabela de alimentos'!$A$3:$K$936,2,FALSE))*$C15/100,0)</f>
        <v>0</v>
      </c>
      <c r="E15" s="56">
        <f>IFERROR((VLOOKUP($B15,'Tabela de alimentos'!$A$3:$K$936,3,FALSE))*$C15/100,0)</f>
        <v>0</v>
      </c>
      <c r="F15" s="53">
        <f>IFERROR((VLOOKUP($B15,'Tabela de alimentos'!$A$3:$K$936,4,FALSE))*$C15/100,0)</f>
        <v>0</v>
      </c>
      <c r="G15" s="53">
        <f>IFERROR((VLOOKUP($B15,'Tabela de alimentos'!$A$3:$K$936,5,FALSE))*$C15/100,0)</f>
        <v>0</v>
      </c>
      <c r="H15" s="53">
        <f>IFERROR((VLOOKUP($B15,'Tabela de alimentos'!$A$3:$K$936,6,FALSE))*$C15/100,0)</f>
        <v>0</v>
      </c>
      <c r="I15" s="56">
        <f>IFERROR((VLOOKUP($B15,'Tabela de alimentos'!$A$3:$K$936,7,FALSE))*$C15/100,0)</f>
        <v>0</v>
      </c>
      <c r="J15" s="55">
        <f>IFERROR((VLOOKUP($B15,'Tabela de alimentos'!$A$3:$K$936,8,FALSE))*$C15/100,0)</f>
        <v>0</v>
      </c>
      <c r="K15" s="55">
        <f>IFERROR((VLOOKUP($B15,'Tabela de alimentos'!$A$3:$K$936,9,FALSE))*$C15/100,0)</f>
        <v>0</v>
      </c>
      <c r="L15" s="55">
        <f>IFERROR((VLOOKUP($B15,'Tabela de alimentos'!$A$3:$K$936,10,FALSE))*$C15/100,0)</f>
        <v>0</v>
      </c>
      <c r="M15" s="55">
        <f>IFERROR((VLOOKUP($B15,'Tabela de alimentos'!$A$3:$K$936,11,FALSE))*$C15/100,0)</f>
        <v>0</v>
      </c>
      <c r="N15" s="21"/>
    </row>
    <row r="16" spans="1:14" ht="14.25" x14ac:dyDescent="0.2">
      <c r="A16" s="42"/>
      <c r="B16" s="169"/>
      <c r="C16" s="22"/>
      <c r="D16" s="53">
        <f>IFERROR((VLOOKUP($B16,'Tabela de alimentos'!$A$3:$K$936,2,FALSE))*$C16/100,0)</f>
        <v>0</v>
      </c>
      <c r="E16" s="56">
        <f>IFERROR((VLOOKUP($B16,'Tabela de alimentos'!$A$3:$K$936,3,FALSE))*$C16/100,0)</f>
        <v>0</v>
      </c>
      <c r="F16" s="53">
        <f>IFERROR((VLOOKUP($B16,'Tabela de alimentos'!$A$3:$K$936,4,FALSE))*$C16/100,0)</f>
        <v>0</v>
      </c>
      <c r="G16" s="53">
        <f>IFERROR((VLOOKUP($B16,'Tabela de alimentos'!$A$3:$K$936,5,FALSE))*$C16/100,0)</f>
        <v>0</v>
      </c>
      <c r="H16" s="53">
        <f>IFERROR((VLOOKUP($B16,'Tabela de alimentos'!$A$3:$K$936,6,FALSE))*$C16/100,0)</f>
        <v>0</v>
      </c>
      <c r="I16" s="56">
        <f>IFERROR((VLOOKUP($B16,'Tabela de alimentos'!$A$3:$K$936,7,FALSE))*$C16/100,0)</f>
        <v>0</v>
      </c>
      <c r="J16" s="55">
        <f>IFERROR((VLOOKUP($B16,'Tabela de alimentos'!$A$3:$K$936,8,FALSE))*$C16/100,0)</f>
        <v>0</v>
      </c>
      <c r="K16" s="55">
        <f>IFERROR((VLOOKUP($B16,'Tabela de alimentos'!$A$3:$K$936,9,FALSE))*$C16/100,0)</f>
        <v>0</v>
      </c>
      <c r="L16" s="55">
        <f>IFERROR((VLOOKUP($B16,'Tabela de alimentos'!$A$3:$K$936,10,FALSE))*$C16/100,0)</f>
        <v>0</v>
      </c>
      <c r="M16" s="55">
        <f>IFERROR((VLOOKUP($B16,'Tabela de alimentos'!$A$3:$K$936,11,FALSE))*$C16/100,0)</f>
        <v>0</v>
      </c>
      <c r="N16" s="21"/>
    </row>
    <row r="17" spans="1:14" ht="14.25" x14ac:dyDescent="0.2">
      <c r="A17" s="42"/>
      <c r="B17" s="169"/>
      <c r="C17" s="22"/>
      <c r="D17" s="53">
        <f>IFERROR((VLOOKUP($B17,'Tabela de alimentos'!$A$3:$K$936,2,FALSE))*$C17/100,0)</f>
        <v>0</v>
      </c>
      <c r="E17" s="56">
        <f>IFERROR((VLOOKUP($B17,'Tabela de alimentos'!$A$3:$K$936,3,FALSE))*$C17/100,0)</f>
        <v>0</v>
      </c>
      <c r="F17" s="53">
        <f>IFERROR((VLOOKUP($B17,'Tabela de alimentos'!$A$3:$K$936,4,FALSE))*$C17/100,0)</f>
        <v>0</v>
      </c>
      <c r="G17" s="53">
        <f>IFERROR((VLOOKUP($B17,'Tabela de alimentos'!$A$3:$K$936,5,FALSE))*$C17/100,0)</f>
        <v>0</v>
      </c>
      <c r="H17" s="53">
        <f>IFERROR((VLOOKUP($B17,'Tabela de alimentos'!$A$3:$K$936,6,FALSE))*$C17/100,0)</f>
        <v>0</v>
      </c>
      <c r="I17" s="56">
        <f>IFERROR((VLOOKUP($B17,'Tabela de alimentos'!$A$3:$K$936,7,FALSE))*$C17/100,0)</f>
        <v>0</v>
      </c>
      <c r="J17" s="55">
        <f>IFERROR((VLOOKUP($B17,'Tabela de alimentos'!$A$3:$K$936,8,FALSE))*$C17/100,0)</f>
        <v>0</v>
      </c>
      <c r="K17" s="55">
        <f>IFERROR((VLOOKUP($B17,'Tabela de alimentos'!$A$3:$K$936,9,FALSE))*$C17/100,0)</f>
        <v>0</v>
      </c>
      <c r="L17" s="55">
        <f>IFERROR((VLOOKUP($B17,'Tabela de alimentos'!$A$3:$K$936,10,FALSE))*$C17/100,0)</f>
        <v>0</v>
      </c>
      <c r="M17" s="55">
        <f>IFERROR((VLOOKUP($B17,'Tabela de alimentos'!$A$3:$K$936,11,FALSE))*$C17/100,0)</f>
        <v>0</v>
      </c>
      <c r="N17" s="21"/>
    </row>
    <row r="18" spans="1:14" ht="14.25" x14ac:dyDescent="0.2">
      <c r="A18" s="42"/>
      <c r="B18" s="169"/>
      <c r="C18" s="22"/>
      <c r="D18" s="53">
        <f>IFERROR((VLOOKUP($B18,'Tabela de alimentos'!$A$3:$K$936,2,FALSE))*$C18/100,0)</f>
        <v>0</v>
      </c>
      <c r="E18" s="56">
        <f>IFERROR((VLOOKUP($B18,'Tabela de alimentos'!$A$3:$K$936,3,FALSE))*$C18/100,0)</f>
        <v>0</v>
      </c>
      <c r="F18" s="53">
        <f>IFERROR((VLOOKUP($B18,'Tabela de alimentos'!$A$3:$K$936,4,FALSE))*$C18/100,0)</f>
        <v>0</v>
      </c>
      <c r="G18" s="53">
        <f>IFERROR((VLOOKUP($B18,'Tabela de alimentos'!$A$3:$K$936,5,FALSE))*$C18/100,0)</f>
        <v>0</v>
      </c>
      <c r="H18" s="53">
        <f>IFERROR((VLOOKUP($B18,'Tabela de alimentos'!$A$3:$K$936,6,FALSE))*$C18/100,0)</f>
        <v>0</v>
      </c>
      <c r="I18" s="56">
        <f>IFERROR((VLOOKUP($B18,'Tabela de alimentos'!$A$3:$K$936,7,FALSE))*$C18/100,0)</f>
        <v>0</v>
      </c>
      <c r="J18" s="55">
        <f>IFERROR((VLOOKUP($B18,'Tabela de alimentos'!$A$3:$K$936,8,FALSE))*$C18/100,0)</f>
        <v>0</v>
      </c>
      <c r="K18" s="55">
        <f>IFERROR((VLOOKUP($B18,'Tabela de alimentos'!$A$3:$K$936,9,FALSE))*$C18/100,0)</f>
        <v>0</v>
      </c>
      <c r="L18" s="55">
        <f>IFERROR((VLOOKUP($B18,'Tabela de alimentos'!$A$3:$K$936,10,FALSE))*$C18/100,0)</f>
        <v>0</v>
      </c>
      <c r="M18" s="55">
        <f>IFERROR((VLOOKUP($B18,'Tabela de alimentos'!$A$3:$K$936,11,FALSE))*$C18/100,0)</f>
        <v>0</v>
      </c>
      <c r="N18" s="21"/>
    </row>
    <row r="19" spans="1:14" ht="14.25" x14ac:dyDescent="0.2">
      <c r="A19" s="42"/>
      <c r="B19" s="169"/>
      <c r="C19" s="22"/>
      <c r="D19" s="53">
        <f>IFERROR((VLOOKUP($B19,'Tabela de alimentos'!$A$3:$K$936,2,FALSE))*$C19/100,0)</f>
        <v>0</v>
      </c>
      <c r="E19" s="56">
        <f>IFERROR((VLOOKUP($B19,'Tabela de alimentos'!$A$3:$K$936,3,FALSE))*$C19/100,0)</f>
        <v>0</v>
      </c>
      <c r="F19" s="53">
        <f>IFERROR((VLOOKUP($B19,'Tabela de alimentos'!$A$3:$K$936,4,FALSE))*$C19/100,0)</f>
        <v>0</v>
      </c>
      <c r="G19" s="53">
        <f>IFERROR((VLOOKUP($B19,'Tabela de alimentos'!$A$3:$K$936,5,FALSE))*$C19/100,0)</f>
        <v>0</v>
      </c>
      <c r="H19" s="53">
        <f>IFERROR((VLOOKUP($B19,'Tabela de alimentos'!$A$3:$K$936,6,FALSE))*$C19/100,0)</f>
        <v>0</v>
      </c>
      <c r="I19" s="56">
        <f>IFERROR((VLOOKUP($B19,'Tabela de alimentos'!$A$3:$K$936,7,FALSE))*$C19/100,0)</f>
        <v>0</v>
      </c>
      <c r="J19" s="55">
        <f>IFERROR((VLOOKUP($B19,'Tabela de alimentos'!$A$3:$K$936,8,FALSE))*$C19/100,0)</f>
        <v>0</v>
      </c>
      <c r="K19" s="55">
        <f>IFERROR((VLOOKUP($B19,'Tabela de alimentos'!$A$3:$K$936,9,FALSE))*$C19/100,0)</f>
        <v>0</v>
      </c>
      <c r="L19" s="55">
        <f>IFERROR((VLOOKUP($B19,'Tabela de alimentos'!$A$3:$K$936,10,FALSE))*$C19/100,0)</f>
        <v>0</v>
      </c>
      <c r="M19" s="55">
        <f>IFERROR((VLOOKUP($B19,'Tabela de alimentos'!$A$3:$K$936,11,FALSE))*$C19/100,0)</f>
        <v>0</v>
      </c>
      <c r="N19" s="21"/>
    </row>
    <row r="20" spans="1:14" ht="14.25" x14ac:dyDescent="0.2">
      <c r="A20" s="42"/>
      <c r="B20" s="169"/>
      <c r="C20" s="22"/>
      <c r="D20" s="53">
        <f>IFERROR((VLOOKUP($B20,'Tabela de alimentos'!$A$3:$K$936,2,FALSE))*$C20/100,0)</f>
        <v>0</v>
      </c>
      <c r="E20" s="56">
        <f>IFERROR((VLOOKUP($B20,'Tabela de alimentos'!$A$3:$K$936,3,FALSE))*$C20/100,0)</f>
        <v>0</v>
      </c>
      <c r="F20" s="53">
        <f>IFERROR((VLOOKUP($B20,'Tabela de alimentos'!$A$3:$K$936,4,FALSE))*$C20/100,0)</f>
        <v>0</v>
      </c>
      <c r="G20" s="53">
        <f>IFERROR((VLOOKUP($B20,'Tabela de alimentos'!$A$3:$K$936,5,FALSE))*$C20/100,0)</f>
        <v>0</v>
      </c>
      <c r="H20" s="53">
        <f>IFERROR((VLOOKUP($B20,'Tabela de alimentos'!$A$3:$K$936,6,FALSE))*$C20/100,0)</f>
        <v>0</v>
      </c>
      <c r="I20" s="56">
        <f>IFERROR((VLOOKUP($B20,'Tabela de alimentos'!$A$3:$K$936,7,FALSE))*$C20/100,0)</f>
        <v>0</v>
      </c>
      <c r="J20" s="55">
        <f>IFERROR((VLOOKUP($B20,'Tabela de alimentos'!$A$3:$K$936,8,FALSE))*$C20/100,0)</f>
        <v>0</v>
      </c>
      <c r="K20" s="55">
        <f>IFERROR((VLOOKUP($B20,'Tabela de alimentos'!$A$3:$K$936,9,FALSE))*$C20/100,0)</f>
        <v>0</v>
      </c>
      <c r="L20" s="55">
        <f>IFERROR((VLOOKUP($B20,'Tabela de alimentos'!$A$3:$K$936,10,FALSE))*$C20/100,0)</f>
        <v>0</v>
      </c>
      <c r="M20" s="55">
        <f>IFERROR((VLOOKUP($B20,'Tabela de alimentos'!$A$3:$K$936,11,FALSE))*$C20/100,0)</f>
        <v>0</v>
      </c>
      <c r="N20" s="21"/>
    </row>
    <row r="21" spans="1:14" ht="14.25" x14ac:dyDescent="0.2">
      <c r="A21" s="42"/>
      <c r="B21" s="169"/>
      <c r="C21" s="22"/>
      <c r="D21" s="53">
        <f>IFERROR((VLOOKUP($B21,'Tabela de alimentos'!$A$3:$K$936,2,FALSE))*$C21/100,0)</f>
        <v>0</v>
      </c>
      <c r="E21" s="56">
        <f>IFERROR((VLOOKUP($B21,'Tabela de alimentos'!$A$3:$K$936,3,FALSE))*$C21/100,0)</f>
        <v>0</v>
      </c>
      <c r="F21" s="53">
        <f>IFERROR((VLOOKUP($B21,'Tabela de alimentos'!$A$3:$K$936,4,FALSE))*$C21/100,0)</f>
        <v>0</v>
      </c>
      <c r="G21" s="53">
        <f>IFERROR((VLOOKUP($B21,'Tabela de alimentos'!$A$3:$K$936,5,FALSE))*$C21/100,0)</f>
        <v>0</v>
      </c>
      <c r="H21" s="53">
        <f>IFERROR((VLOOKUP($B21,'Tabela de alimentos'!$A$3:$K$936,6,FALSE))*$C21/100,0)</f>
        <v>0</v>
      </c>
      <c r="I21" s="56">
        <f>IFERROR((VLOOKUP($B21,'Tabela de alimentos'!$A$3:$K$936,7,FALSE))*$C21/100,0)</f>
        <v>0</v>
      </c>
      <c r="J21" s="55">
        <f>IFERROR((VLOOKUP($B21,'Tabela de alimentos'!$A$3:$K$936,8,FALSE))*$C21/100,0)</f>
        <v>0</v>
      </c>
      <c r="K21" s="55">
        <f>IFERROR((VLOOKUP($B21,'Tabela de alimentos'!$A$3:$K$936,9,FALSE))*$C21/100,0)</f>
        <v>0</v>
      </c>
      <c r="L21" s="55">
        <f>IFERROR((VLOOKUP($B21,'Tabela de alimentos'!$A$3:$K$936,10,FALSE))*$C21/100,0)</f>
        <v>0</v>
      </c>
      <c r="M21" s="55">
        <f>IFERROR((VLOOKUP($B21,'Tabela de alimentos'!$A$3:$K$936,11,FALSE))*$C21/100,0)</f>
        <v>0</v>
      </c>
      <c r="N21" s="21"/>
    </row>
    <row r="22" spans="1:14" ht="14.25" x14ac:dyDescent="0.2">
      <c r="A22" s="42"/>
      <c r="B22" s="169"/>
      <c r="C22" s="22"/>
      <c r="D22" s="53">
        <f>IFERROR((VLOOKUP($B22,'Tabela de alimentos'!$A$3:$K$936,2,FALSE))*$C22/100,0)</f>
        <v>0</v>
      </c>
      <c r="E22" s="56">
        <f>IFERROR((VLOOKUP($B22,'Tabela de alimentos'!$A$3:$K$936,3,FALSE))*$C22/100,0)</f>
        <v>0</v>
      </c>
      <c r="F22" s="53">
        <f>IFERROR((VLOOKUP($B22,'Tabela de alimentos'!$A$3:$K$936,4,FALSE))*$C22/100,0)</f>
        <v>0</v>
      </c>
      <c r="G22" s="53">
        <f>IFERROR((VLOOKUP($B22,'Tabela de alimentos'!$A$3:$K$936,5,FALSE))*$C22/100,0)</f>
        <v>0</v>
      </c>
      <c r="H22" s="53">
        <f>IFERROR((VLOOKUP($B22,'Tabela de alimentos'!$A$3:$K$936,6,FALSE))*$C22/100,0)</f>
        <v>0</v>
      </c>
      <c r="I22" s="56">
        <f>IFERROR((VLOOKUP($B22,'Tabela de alimentos'!$A$3:$K$936,7,FALSE))*$C22/100,0)</f>
        <v>0</v>
      </c>
      <c r="J22" s="55">
        <f>IFERROR((VLOOKUP($B22,'Tabela de alimentos'!$A$3:$K$936,8,FALSE))*$C22/100,0)</f>
        <v>0</v>
      </c>
      <c r="K22" s="55">
        <f>IFERROR((VLOOKUP($B22,'Tabela de alimentos'!$A$3:$K$936,9,FALSE))*$C22/100,0)</f>
        <v>0</v>
      </c>
      <c r="L22" s="55">
        <f>IFERROR((VLOOKUP($B22,'Tabela de alimentos'!$A$3:$K$936,10,FALSE))*$C22/100,0)</f>
        <v>0</v>
      </c>
      <c r="M22" s="55">
        <f>IFERROR((VLOOKUP($B22,'Tabela de alimentos'!$A$3:$K$936,11,FALSE))*$C22/100,0)</f>
        <v>0</v>
      </c>
      <c r="N22" s="21"/>
    </row>
    <row r="23" spans="1:14" ht="14.25" x14ac:dyDescent="0.2">
      <c r="A23" s="42"/>
      <c r="B23" s="169"/>
      <c r="C23" s="22"/>
      <c r="D23" s="53">
        <f>IFERROR((VLOOKUP($B23,'Tabela de alimentos'!$A$3:$K$936,2,FALSE))*$C23/100,0)</f>
        <v>0</v>
      </c>
      <c r="E23" s="56">
        <f>IFERROR((VLOOKUP($B23,'Tabela de alimentos'!$A$3:$K$936,3,FALSE))*$C23/100,0)</f>
        <v>0</v>
      </c>
      <c r="F23" s="53">
        <f>IFERROR((VLOOKUP($B23,'Tabela de alimentos'!$A$3:$K$936,4,FALSE))*$C23/100,0)</f>
        <v>0</v>
      </c>
      <c r="G23" s="53">
        <f>IFERROR((VLOOKUP($B23,'Tabela de alimentos'!$A$3:$K$936,5,FALSE))*$C23/100,0)</f>
        <v>0</v>
      </c>
      <c r="H23" s="53">
        <f>IFERROR((VLOOKUP($B23,'Tabela de alimentos'!$A$3:$K$936,6,FALSE))*$C23/100,0)</f>
        <v>0</v>
      </c>
      <c r="I23" s="56">
        <f>IFERROR((VLOOKUP($B23,'Tabela de alimentos'!$A$3:$K$936,7,FALSE))*$C23/100,0)</f>
        <v>0</v>
      </c>
      <c r="J23" s="55">
        <f>IFERROR((VLOOKUP($B23,'Tabela de alimentos'!$A$3:$K$936,8,FALSE))*$C23/100,0)</f>
        <v>0</v>
      </c>
      <c r="K23" s="55">
        <f>IFERROR((VLOOKUP($B23,'Tabela de alimentos'!$A$3:$K$936,9,FALSE))*$C23/100,0)</f>
        <v>0</v>
      </c>
      <c r="L23" s="55">
        <f>IFERROR((VLOOKUP($B23,'Tabela de alimentos'!$A$3:$K$936,10,FALSE))*$C23/100,0)</f>
        <v>0</v>
      </c>
      <c r="M23" s="55">
        <f>IFERROR((VLOOKUP($B23,'Tabela de alimentos'!$A$3:$K$936,11,FALSE))*$C23/100,0)</f>
        <v>0</v>
      </c>
      <c r="N23" s="21"/>
    </row>
    <row r="24" spans="1:14" ht="14.25" x14ac:dyDescent="0.2">
      <c r="A24" s="42"/>
      <c r="B24" s="169"/>
      <c r="C24" s="22"/>
      <c r="D24" s="53">
        <f>IFERROR((VLOOKUP($B24,'Tabela de alimentos'!$A$3:$K$936,2,FALSE))*$C24/100,0)</f>
        <v>0</v>
      </c>
      <c r="E24" s="56">
        <f>IFERROR((VLOOKUP($B24,'Tabela de alimentos'!$A$3:$K$936,3,FALSE))*$C24/100,0)</f>
        <v>0</v>
      </c>
      <c r="F24" s="53">
        <f>IFERROR((VLOOKUP($B24,'Tabela de alimentos'!$A$3:$K$936,4,FALSE))*$C24/100,0)</f>
        <v>0</v>
      </c>
      <c r="G24" s="53">
        <f>IFERROR((VLOOKUP($B24,'Tabela de alimentos'!$A$3:$K$936,5,FALSE))*$C24/100,0)</f>
        <v>0</v>
      </c>
      <c r="H24" s="53">
        <f>IFERROR((VLOOKUP($B24,'Tabela de alimentos'!$A$3:$K$936,6,FALSE))*$C24/100,0)</f>
        <v>0</v>
      </c>
      <c r="I24" s="56">
        <f>IFERROR((VLOOKUP($B24,'Tabela de alimentos'!$A$3:$K$936,7,FALSE))*$C24/100,0)</f>
        <v>0</v>
      </c>
      <c r="J24" s="55">
        <f>IFERROR((VLOOKUP($B24,'Tabela de alimentos'!$A$3:$K$936,8,FALSE))*$C24/100,0)</f>
        <v>0</v>
      </c>
      <c r="K24" s="55">
        <f>IFERROR((VLOOKUP($B24,'Tabela de alimentos'!$A$3:$K$936,9,FALSE))*$C24/100,0)</f>
        <v>0</v>
      </c>
      <c r="L24" s="55">
        <f>IFERROR((VLOOKUP($B24,'Tabela de alimentos'!$A$3:$K$936,10,FALSE))*$C24/100,0)</f>
        <v>0</v>
      </c>
      <c r="M24" s="55">
        <f>IFERROR((VLOOKUP($B24,'Tabela de alimentos'!$A$3:$K$936,11,FALSE))*$C24/100,0)</f>
        <v>0</v>
      </c>
      <c r="N24" s="21"/>
    </row>
    <row r="25" spans="1:14" ht="14.25" x14ac:dyDescent="0.2">
      <c r="A25" s="42"/>
      <c r="B25" s="169"/>
      <c r="C25" s="22"/>
      <c r="D25" s="53">
        <f>IFERROR((VLOOKUP($B25,'Tabela de alimentos'!$A$3:$K$936,2,FALSE))*$C25/100,0)</f>
        <v>0</v>
      </c>
      <c r="E25" s="56">
        <f>IFERROR((VLOOKUP($B25,'Tabela de alimentos'!$A$3:$K$936,3,FALSE))*$C25/100,0)</f>
        <v>0</v>
      </c>
      <c r="F25" s="53">
        <f>IFERROR((VLOOKUP($B25,'Tabela de alimentos'!$A$3:$K$936,4,FALSE))*$C25/100,0)</f>
        <v>0</v>
      </c>
      <c r="G25" s="53">
        <f>IFERROR((VLOOKUP($B25,'Tabela de alimentos'!$A$3:$K$936,5,FALSE))*$C25/100,0)</f>
        <v>0</v>
      </c>
      <c r="H25" s="53">
        <f>IFERROR((VLOOKUP($B25,'Tabela de alimentos'!$A$3:$K$936,6,FALSE))*$C25/100,0)</f>
        <v>0</v>
      </c>
      <c r="I25" s="56">
        <f>IFERROR((VLOOKUP($B25,'Tabela de alimentos'!$A$3:$K$936,7,FALSE))*$C25/100,0)</f>
        <v>0</v>
      </c>
      <c r="J25" s="55">
        <f>IFERROR((VLOOKUP($B25,'Tabela de alimentos'!$A$3:$K$936,8,FALSE))*$C25/100,0)</f>
        <v>0</v>
      </c>
      <c r="K25" s="55">
        <f>IFERROR((VLOOKUP($B25,'Tabela de alimentos'!$A$3:$K$936,9,FALSE))*$C25/100,0)</f>
        <v>0</v>
      </c>
      <c r="L25" s="55">
        <f>IFERROR((VLOOKUP($B25,'Tabela de alimentos'!$A$3:$K$936,10,FALSE))*$C25/100,0)</f>
        <v>0</v>
      </c>
      <c r="M25" s="55">
        <f>IFERROR((VLOOKUP($B25,'Tabela de alimentos'!$A$3:$K$936,11,FALSE))*$C25/100,0)</f>
        <v>0</v>
      </c>
      <c r="N25" s="21"/>
    </row>
    <row r="26" spans="1:14" ht="14.25" x14ac:dyDescent="0.2">
      <c r="A26" s="42"/>
      <c r="B26" s="169"/>
      <c r="C26" s="22"/>
      <c r="D26" s="53">
        <f>IFERROR((VLOOKUP($B26,'Tabela de alimentos'!$A$3:$K$936,2,FALSE))*$C26/100,0)</f>
        <v>0</v>
      </c>
      <c r="E26" s="56">
        <f>IFERROR((VLOOKUP($B26,'Tabela de alimentos'!$A$3:$K$936,3,FALSE))*$C26/100,0)</f>
        <v>0</v>
      </c>
      <c r="F26" s="53">
        <f>IFERROR((VLOOKUP($B26,'Tabela de alimentos'!$A$3:$K$936,4,FALSE))*$C26/100,0)</f>
        <v>0</v>
      </c>
      <c r="G26" s="53">
        <f>IFERROR((VLOOKUP($B26,'Tabela de alimentos'!$A$3:$K$936,5,FALSE))*$C26/100,0)</f>
        <v>0</v>
      </c>
      <c r="H26" s="53">
        <f>IFERROR((VLOOKUP($B26,'Tabela de alimentos'!$A$3:$K$936,6,FALSE))*$C26/100,0)</f>
        <v>0</v>
      </c>
      <c r="I26" s="56">
        <f>IFERROR((VLOOKUP($B26,'Tabela de alimentos'!$A$3:$K$936,7,FALSE))*$C26/100,0)</f>
        <v>0</v>
      </c>
      <c r="J26" s="55">
        <f>IFERROR((VLOOKUP($B26,'Tabela de alimentos'!$A$3:$K$936,8,FALSE))*$C26/100,0)</f>
        <v>0</v>
      </c>
      <c r="K26" s="55">
        <f>IFERROR((VLOOKUP($B26,'Tabela de alimentos'!$A$3:$K$936,9,FALSE))*$C26/100,0)</f>
        <v>0</v>
      </c>
      <c r="L26" s="55">
        <f>IFERROR((VLOOKUP($B26,'Tabela de alimentos'!$A$3:$K$936,10,FALSE))*$C26/100,0)</f>
        <v>0</v>
      </c>
      <c r="M26" s="55">
        <f>IFERROR((VLOOKUP($B26,'Tabela de alimentos'!$A$3:$K$936,11,FALSE))*$C26/100,0)</f>
        <v>0</v>
      </c>
      <c r="N26" s="21"/>
    </row>
    <row r="27" spans="1:14" ht="14.25" x14ac:dyDescent="0.2">
      <c r="A27" s="42"/>
      <c r="B27" s="169"/>
      <c r="C27" s="22"/>
      <c r="D27" s="53">
        <f>IFERROR((VLOOKUP($B27,'Tabela de alimentos'!$A$3:$K$936,2,FALSE))*$C27/100,0)</f>
        <v>0</v>
      </c>
      <c r="E27" s="56">
        <f>IFERROR((VLOOKUP($B27,'Tabela de alimentos'!$A$3:$K$936,3,FALSE))*$C27/100,0)</f>
        <v>0</v>
      </c>
      <c r="F27" s="53">
        <f>IFERROR((VLOOKUP($B27,'Tabela de alimentos'!$A$3:$K$936,4,FALSE))*$C27/100,0)</f>
        <v>0</v>
      </c>
      <c r="G27" s="53">
        <f>IFERROR((VLOOKUP($B27,'Tabela de alimentos'!$A$3:$K$936,5,FALSE))*$C27/100,0)</f>
        <v>0</v>
      </c>
      <c r="H27" s="53">
        <f>IFERROR((VLOOKUP($B27,'Tabela de alimentos'!$A$3:$K$936,6,FALSE))*$C27/100,0)</f>
        <v>0</v>
      </c>
      <c r="I27" s="56">
        <f>IFERROR((VLOOKUP($B27,'Tabela de alimentos'!$A$3:$K$936,7,FALSE))*$C27/100,0)</f>
        <v>0</v>
      </c>
      <c r="J27" s="55">
        <f>IFERROR((VLOOKUP($B27,'Tabela de alimentos'!$A$3:$K$936,8,FALSE))*$C27/100,0)</f>
        <v>0</v>
      </c>
      <c r="K27" s="55">
        <f>IFERROR((VLOOKUP($B27,'Tabela de alimentos'!$A$3:$K$936,9,FALSE))*$C27/100,0)</f>
        <v>0</v>
      </c>
      <c r="L27" s="55">
        <f>IFERROR((VLOOKUP($B27,'Tabela de alimentos'!$A$3:$K$936,10,FALSE))*$C27/100,0)</f>
        <v>0</v>
      </c>
      <c r="M27" s="55">
        <f>IFERROR((VLOOKUP($B27,'Tabela de alimentos'!$A$3:$K$936,11,FALSE))*$C27/100,0)</f>
        <v>0</v>
      </c>
      <c r="N27" s="21"/>
    </row>
    <row r="28" spans="1:14" ht="14.25" x14ac:dyDescent="0.2">
      <c r="A28" s="42"/>
      <c r="B28" s="169"/>
      <c r="C28" s="22"/>
      <c r="D28" s="53">
        <f>IFERROR((VLOOKUP($B28,'Tabela de alimentos'!$A$3:$K$936,2,FALSE))*$C28/100,0)</f>
        <v>0</v>
      </c>
      <c r="E28" s="56">
        <f>IFERROR((VLOOKUP($B28,'Tabela de alimentos'!$A$3:$K$936,3,FALSE))*$C28/100,0)</f>
        <v>0</v>
      </c>
      <c r="F28" s="53">
        <f>IFERROR((VLOOKUP($B28,'Tabela de alimentos'!$A$3:$K$936,4,FALSE))*$C28/100,0)</f>
        <v>0</v>
      </c>
      <c r="G28" s="53">
        <f>IFERROR((VLOOKUP($B28,'Tabela de alimentos'!$A$3:$K$936,5,FALSE))*$C28/100,0)</f>
        <v>0</v>
      </c>
      <c r="H28" s="53">
        <f>IFERROR((VLOOKUP($B28,'Tabela de alimentos'!$A$3:$K$936,6,FALSE))*$C28/100,0)</f>
        <v>0</v>
      </c>
      <c r="I28" s="56">
        <f>IFERROR((VLOOKUP($B28,'Tabela de alimentos'!$A$3:$K$936,7,FALSE))*$C28/100,0)</f>
        <v>0</v>
      </c>
      <c r="J28" s="55">
        <f>IFERROR((VLOOKUP($B28,'Tabela de alimentos'!$A$3:$K$936,8,FALSE))*$C28/100,0)</f>
        <v>0</v>
      </c>
      <c r="K28" s="55">
        <f>IFERROR((VLOOKUP($B28,'Tabela de alimentos'!$A$3:$K$936,9,FALSE))*$C28/100,0)</f>
        <v>0</v>
      </c>
      <c r="L28" s="55">
        <f>IFERROR((VLOOKUP($B28,'Tabela de alimentos'!$A$3:$K$936,10,FALSE))*$C28/100,0)</f>
        <v>0</v>
      </c>
      <c r="M28" s="55">
        <f>IFERROR((VLOOKUP($B28,'Tabela de alimentos'!$A$3:$K$936,11,FALSE))*$C28/100,0)</f>
        <v>0</v>
      </c>
      <c r="N28" s="21"/>
    </row>
    <row r="29" spans="1:14" ht="14.25" x14ac:dyDescent="0.2">
      <c r="A29" s="42"/>
      <c r="B29" s="169"/>
      <c r="C29" s="22"/>
      <c r="D29" s="53">
        <f>IFERROR((VLOOKUP($B29,'Tabela de alimentos'!$A$3:$K$936,2,FALSE))*$C29/100,0)</f>
        <v>0</v>
      </c>
      <c r="E29" s="56">
        <f>IFERROR((VLOOKUP($B29,'Tabela de alimentos'!$A$3:$K$936,3,FALSE))*$C29/100,0)</f>
        <v>0</v>
      </c>
      <c r="F29" s="53">
        <f>IFERROR((VLOOKUP($B29,'Tabela de alimentos'!$A$3:$K$936,4,FALSE))*$C29/100,0)</f>
        <v>0</v>
      </c>
      <c r="G29" s="53">
        <f>IFERROR((VLOOKUP($B29,'Tabela de alimentos'!$A$3:$K$936,5,FALSE))*$C29/100,0)</f>
        <v>0</v>
      </c>
      <c r="H29" s="53">
        <f>IFERROR((VLOOKUP($B29,'Tabela de alimentos'!$A$3:$K$936,6,FALSE))*$C29/100,0)</f>
        <v>0</v>
      </c>
      <c r="I29" s="56">
        <f>IFERROR((VLOOKUP($B29,'Tabela de alimentos'!$A$3:$K$936,7,FALSE))*$C29/100,0)</f>
        <v>0</v>
      </c>
      <c r="J29" s="55">
        <f>IFERROR((VLOOKUP($B29,'Tabela de alimentos'!$A$3:$K$936,8,FALSE))*$C29/100,0)</f>
        <v>0</v>
      </c>
      <c r="K29" s="55">
        <f>IFERROR((VLOOKUP($B29,'Tabela de alimentos'!$A$3:$K$936,9,FALSE))*$C29/100,0)</f>
        <v>0</v>
      </c>
      <c r="L29" s="55">
        <f>IFERROR((VLOOKUP($B29,'Tabela de alimentos'!$A$3:$K$936,10,FALSE))*$C29/100,0)</f>
        <v>0</v>
      </c>
      <c r="M29" s="55">
        <f>IFERROR((VLOOKUP($B29,'Tabela de alimentos'!$A$3:$K$936,11,FALSE))*$C29/100,0)</f>
        <v>0</v>
      </c>
      <c r="N29" s="21"/>
    </row>
    <row r="30" spans="1:14" ht="14.25" x14ac:dyDescent="0.2">
      <c r="A30" s="42"/>
      <c r="B30" s="169"/>
      <c r="C30" s="22"/>
      <c r="D30" s="53">
        <f>IFERROR((VLOOKUP($B30,'Tabela de alimentos'!$A$3:$K$936,2,FALSE))*$C30/100,0)</f>
        <v>0</v>
      </c>
      <c r="E30" s="56">
        <f>IFERROR((VLOOKUP($B30,'Tabela de alimentos'!$A$3:$K$936,3,FALSE))*$C30/100,0)</f>
        <v>0</v>
      </c>
      <c r="F30" s="53">
        <f>IFERROR((VLOOKUP($B30,'Tabela de alimentos'!$A$3:$K$936,4,FALSE))*$C30/100,0)</f>
        <v>0</v>
      </c>
      <c r="G30" s="53">
        <f>IFERROR((VLOOKUP($B30,'Tabela de alimentos'!$A$3:$K$936,5,FALSE))*$C30/100,0)</f>
        <v>0</v>
      </c>
      <c r="H30" s="53">
        <f>IFERROR((VLOOKUP($B30,'Tabela de alimentos'!$A$3:$K$936,6,FALSE))*$C30/100,0)</f>
        <v>0</v>
      </c>
      <c r="I30" s="56">
        <f>IFERROR((VLOOKUP($B30,'Tabela de alimentos'!$A$3:$K$936,7,FALSE))*$C30/100,0)</f>
        <v>0</v>
      </c>
      <c r="J30" s="55">
        <f>IFERROR((VLOOKUP($B30,'Tabela de alimentos'!$A$3:$K$936,8,FALSE))*$C30/100,0)</f>
        <v>0</v>
      </c>
      <c r="K30" s="55">
        <f>IFERROR((VLOOKUP($B30,'Tabela de alimentos'!$A$3:$K$936,9,FALSE))*$C30/100,0)</f>
        <v>0</v>
      </c>
      <c r="L30" s="55">
        <f>IFERROR((VLOOKUP($B30,'Tabela de alimentos'!$A$3:$K$936,10,FALSE))*$C30/100,0)</f>
        <v>0</v>
      </c>
      <c r="M30" s="55">
        <f>IFERROR((VLOOKUP($B30,'Tabela de alimentos'!$A$3:$K$936,11,FALSE))*$C30/100,0)</f>
        <v>0</v>
      </c>
      <c r="N30" s="21"/>
    </row>
    <row r="31" spans="1:14" ht="14.25" x14ac:dyDescent="0.2">
      <c r="A31" s="42"/>
      <c r="B31" s="169"/>
      <c r="C31" s="22"/>
      <c r="D31" s="53">
        <f>IFERROR((VLOOKUP($B31,'Tabela de alimentos'!$A$3:$K$936,2,FALSE))*$C31/100,0)</f>
        <v>0</v>
      </c>
      <c r="E31" s="56">
        <f>IFERROR((VLOOKUP($B31,'Tabela de alimentos'!$A$3:$K$936,3,FALSE))*$C31/100,0)</f>
        <v>0</v>
      </c>
      <c r="F31" s="53">
        <f>IFERROR((VLOOKUP($B31,'Tabela de alimentos'!$A$3:$K$936,4,FALSE))*$C31/100,0)</f>
        <v>0</v>
      </c>
      <c r="G31" s="53">
        <f>IFERROR((VLOOKUP($B31,'Tabela de alimentos'!$A$3:$K$936,5,FALSE))*$C31/100,0)</f>
        <v>0</v>
      </c>
      <c r="H31" s="53">
        <f>IFERROR((VLOOKUP($B31,'Tabela de alimentos'!$A$3:$K$936,6,FALSE))*$C31/100,0)</f>
        <v>0</v>
      </c>
      <c r="I31" s="56">
        <f>IFERROR((VLOOKUP($B31,'Tabela de alimentos'!$A$3:$K$936,7,FALSE))*$C31/100,0)</f>
        <v>0</v>
      </c>
      <c r="J31" s="55">
        <f>IFERROR((VLOOKUP($B31,'Tabela de alimentos'!$A$3:$K$936,8,FALSE))*$C31/100,0)</f>
        <v>0</v>
      </c>
      <c r="K31" s="55">
        <f>IFERROR((VLOOKUP($B31,'Tabela de alimentos'!$A$3:$K$936,9,FALSE))*$C31/100,0)</f>
        <v>0</v>
      </c>
      <c r="L31" s="55">
        <f>IFERROR((VLOOKUP($B31,'Tabela de alimentos'!$A$3:$K$936,10,FALSE))*$C31/100,0)</f>
        <v>0</v>
      </c>
      <c r="M31" s="55">
        <f>IFERROR((VLOOKUP($B31,'Tabela de alimentos'!$A$3:$K$936,11,FALSE))*$C31/100,0)</f>
        <v>0</v>
      </c>
      <c r="N31" s="21"/>
    </row>
    <row r="32" spans="1:14" ht="14.25" x14ac:dyDescent="0.2">
      <c r="A32" s="42"/>
      <c r="B32" s="169"/>
      <c r="C32" s="22"/>
      <c r="D32" s="53">
        <f>IFERROR((VLOOKUP($B32,'Tabela de alimentos'!$A$3:$K$936,2,FALSE))*$C32/100,0)</f>
        <v>0</v>
      </c>
      <c r="E32" s="56">
        <f>IFERROR((VLOOKUP($B32,'Tabela de alimentos'!$A$3:$K$936,3,FALSE))*$C32/100,0)</f>
        <v>0</v>
      </c>
      <c r="F32" s="53">
        <f>IFERROR((VLOOKUP($B32,'Tabela de alimentos'!$A$3:$K$936,4,FALSE))*$C32/100,0)</f>
        <v>0</v>
      </c>
      <c r="G32" s="53">
        <f>IFERROR((VLOOKUP($B32,'Tabela de alimentos'!$A$3:$K$936,5,FALSE))*$C32/100,0)</f>
        <v>0</v>
      </c>
      <c r="H32" s="53">
        <f>IFERROR((VLOOKUP($B32,'Tabela de alimentos'!$A$3:$K$936,6,FALSE))*$C32/100,0)</f>
        <v>0</v>
      </c>
      <c r="I32" s="56">
        <f>IFERROR((VLOOKUP($B32,'Tabela de alimentos'!$A$3:$K$936,7,FALSE))*$C32/100,0)</f>
        <v>0</v>
      </c>
      <c r="J32" s="55">
        <f>IFERROR((VLOOKUP($B32,'Tabela de alimentos'!$A$3:$K$936,8,FALSE))*$C32/100,0)</f>
        <v>0</v>
      </c>
      <c r="K32" s="55">
        <f>IFERROR((VLOOKUP($B32,'Tabela de alimentos'!$A$3:$K$936,9,FALSE))*$C32/100,0)</f>
        <v>0</v>
      </c>
      <c r="L32" s="55">
        <f>IFERROR((VLOOKUP($B32,'Tabela de alimentos'!$A$3:$K$936,10,FALSE))*$C32/100,0)</f>
        <v>0</v>
      </c>
      <c r="M32" s="55">
        <f>IFERROR((VLOOKUP($B32,'Tabela de alimentos'!$A$3:$K$936,11,FALSE))*$C32/100,0)</f>
        <v>0</v>
      </c>
      <c r="N32" s="21"/>
    </row>
    <row r="33" spans="1:14" ht="14.25" x14ac:dyDescent="0.2">
      <c r="A33" s="42"/>
      <c r="B33" s="169"/>
      <c r="C33" s="22"/>
      <c r="D33" s="53">
        <f>IFERROR((VLOOKUP($B33,'Tabela de alimentos'!$A$3:$K$936,2,FALSE))*$C33/100,0)</f>
        <v>0</v>
      </c>
      <c r="E33" s="56">
        <f>IFERROR((VLOOKUP($B33,'Tabela de alimentos'!$A$3:$K$936,3,FALSE))*$C33/100,0)</f>
        <v>0</v>
      </c>
      <c r="F33" s="53">
        <f>IFERROR((VLOOKUP($B33,'Tabela de alimentos'!$A$3:$K$936,4,FALSE))*$C33/100,0)</f>
        <v>0</v>
      </c>
      <c r="G33" s="53">
        <f>IFERROR((VLOOKUP($B33,'Tabela de alimentos'!$A$3:$K$936,5,FALSE))*$C33/100,0)</f>
        <v>0</v>
      </c>
      <c r="H33" s="53">
        <f>IFERROR((VLOOKUP($B33,'Tabela de alimentos'!$A$3:$K$936,6,FALSE))*$C33/100,0)</f>
        <v>0</v>
      </c>
      <c r="I33" s="56">
        <f>IFERROR((VLOOKUP($B33,'Tabela de alimentos'!$A$3:$K$936,7,FALSE))*$C33/100,0)</f>
        <v>0</v>
      </c>
      <c r="J33" s="55">
        <f>IFERROR((VLOOKUP($B33,'Tabela de alimentos'!$A$3:$K$936,8,FALSE))*$C33/100,0)</f>
        <v>0</v>
      </c>
      <c r="K33" s="55">
        <f>IFERROR((VLOOKUP($B33,'Tabela de alimentos'!$A$3:$K$936,9,FALSE))*$C33/100,0)</f>
        <v>0</v>
      </c>
      <c r="L33" s="55">
        <f>IFERROR((VLOOKUP($B33,'Tabela de alimentos'!$A$3:$K$936,10,FALSE))*$C33/100,0)</f>
        <v>0</v>
      </c>
      <c r="M33" s="55">
        <f>IFERROR((VLOOKUP($B33,'Tabela de alimentos'!$A$3:$K$936,11,FALSE))*$C33/100,0)</f>
        <v>0</v>
      </c>
      <c r="N33" s="21"/>
    </row>
    <row r="34" spans="1:14" ht="14.25" x14ac:dyDescent="0.2">
      <c r="A34" s="42"/>
      <c r="B34" s="169"/>
      <c r="C34" s="22"/>
      <c r="D34" s="53">
        <f>IFERROR((VLOOKUP($B34,'Tabela de alimentos'!$A$3:$K$936,2,FALSE))*$C34/100,0)</f>
        <v>0</v>
      </c>
      <c r="E34" s="56">
        <f>IFERROR((VLOOKUP($B34,'Tabela de alimentos'!$A$3:$K$936,3,FALSE))*$C34/100,0)</f>
        <v>0</v>
      </c>
      <c r="F34" s="53">
        <f>IFERROR((VLOOKUP($B34,'Tabela de alimentos'!$A$3:$K$936,4,FALSE))*$C34/100,0)</f>
        <v>0</v>
      </c>
      <c r="G34" s="53">
        <f>IFERROR((VLOOKUP($B34,'Tabela de alimentos'!$A$3:$K$936,5,FALSE))*$C34/100,0)</f>
        <v>0</v>
      </c>
      <c r="H34" s="53">
        <f>IFERROR((VLOOKUP($B34,'Tabela de alimentos'!$A$3:$K$936,6,FALSE))*$C34/100,0)</f>
        <v>0</v>
      </c>
      <c r="I34" s="56">
        <f>IFERROR((VLOOKUP($B34,'Tabela de alimentos'!$A$3:$K$936,7,FALSE))*$C34/100,0)</f>
        <v>0</v>
      </c>
      <c r="J34" s="55">
        <f>IFERROR((VLOOKUP($B34,'Tabela de alimentos'!$A$3:$K$936,8,FALSE))*$C34/100,0)</f>
        <v>0</v>
      </c>
      <c r="K34" s="55">
        <f>IFERROR((VLOOKUP($B34,'Tabela de alimentos'!$A$3:$K$936,9,FALSE))*$C34/100,0)</f>
        <v>0</v>
      </c>
      <c r="L34" s="55">
        <f>IFERROR((VLOOKUP($B34,'Tabela de alimentos'!$A$3:$K$936,10,FALSE))*$C34/100,0)</f>
        <v>0</v>
      </c>
      <c r="M34" s="55">
        <f>IFERROR((VLOOKUP($B34,'Tabela de alimentos'!$A$3:$K$936,11,FALSE))*$C34/100,0)</f>
        <v>0</v>
      </c>
      <c r="N34" s="21"/>
    </row>
    <row r="35" spans="1:14" ht="14.25" x14ac:dyDescent="0.2">
      <c r="A35" s="42"/>
      <c r="B35" s="169"/>
      <c r="C35" s="22"/>
      <c r="D35" s="53">
        <f>IFERROR((VLOOKUP($B35,'Tabela de alimentos'!$A$3:$K$936,2,FALSE))*$C35/100,0)</f>
        <v>0</v>
      </c>
      <c r="E35" s="56">
        <f>IFERROR((VLOOKUP($B35,'Tabela de alimentos'!$A$3:$K$936,3,FALSE))*$C35/100,0)</f>
        <v>0</v>
      </c>
      <c r="F35" s="53">
        <f>IFERROR((VLOOKUP($B35,'Tabela de alimentos'!$A$3:$K$936,4,FALSE))*$C35/100,0)</f>
        <v>0</v>
      </c>
      <c r="G35" s="53">
        <f>IFERROR((VLOOKUP($B35,'Tabela de alimentos'!$A$3:$K$936,5,FALSE))*$C35/100,0)</f>
        <v>0</v>
      </c>
      <c r="H35" s="53">
        <f>IFERROR((VLOOKUP($B35,'Tabela de alimentos'!$A$3:$K$936,6,FALSE))*$C35/100,0)</f>
        <v>0</v>
      </c>
      <c r="I35" s="56">
        <f>IFERROR((VLOOKUP($B35,'Tabela de alimentos'!$A$3:$K$936,7,FALSE))*$C35/100,0)</f>
        <v>0</v>
      </c>
      <c r="J35" s="55">
        <f>IFERROR((VLOOKUP($B35,'Tabela de alimentos'!$A$3:$K$936,8,FALSE))*$C35/100,0)</f>
        <v>0</v>
      </c>
      <c r="K35" s="55">
        <f>IFERROR((VLOOKUP($B35,'Tabela de alimentos'!$A$3:$K$936,9,FALSE))*$C35/100,0)</f>
        <v>0</v>
      </c>
      <c r="L35" s="55">
        <f>IFERROR((VLOOKUP($B35,'Tabela de alimentos'!$A$3:$K$936,10,FALSE))*$C35/100,0)</f>
        <v>0</v>
      </c>
      <c r="M35" s="55">
        <f>IFERROR((VLOOKUP($B35,'Tabela de alimentos'!$A$3:$K$936,11,FALSE))*$C35/100,0)</f>
        <v>0</v>
      </c>
      <c r="N35" s="21"/>
    </row>
    <row r="36" spans="1:14" ht="14.25" x14ac:dyDescent="0.2">
      <c r="A36" s="42"/>
      <c r="B36" s="169"/>
      <c r="C36" s="22"/>
      <c r="D36" s="53">
        <f>IFERROR((VLOOKUP($B36,'Tabela de alimentos'!$A$3:$K$936,2,FALSE))*$C36/100,0)</f>
        <v>0</v>
      </c>
      <c r="E36" s="56">
        <f>IFERROR((VLOOKUP($B36,'Tabela de alimentos'!$A$3:$K$936,3,FALSE))*$C36/100,0)</f>
        <v>0</v>
      </c>
      <c r="F36" s="53">
        <f>IFERROR((VLOOKUP($B36,'Tabela de alimentos'!$A$3:$K$936,4,FALSE))*$C36/100,0)</f>
        <v>0</v>
      </c>
      <c r="G36" s="53">
        <f>IFERROR((VLOOKUP($B36,'Tabela de alimentos'!$A$3:$K$936,5,FALSE))*$C36/100,0)</f>
        <v>0</v>
      </c>
      <c r="H36" s="53">
        <f>IFERROR((VLOOKUP($B36,'Tabela de alimentos'!$A$3:$K$936,6,FALSE))*$C36/100,0)</f>
        <v>0</v>
      </c>
      <c r="I36" s="56">
        <f>IFERROR((VLOOKUP($B36,'Tabela de alimentos'!$A$3:$K$936,7,FALSE))*$C36/100,0)</f>
        <v>0</v>
      </c>
      <c r="J36" s="55">
        <f>IFERROR((VLOOKUP($B36,'Tabela de alimentos'!$A$3:$K$936,8,FALSE))*$C36/100,0)</f>
        <v>0</v>
      </c>
      <c r="K36" s="55">
        <f>IFERROR((VLOOKUP($B36,'Tabela de alimentos'!$A$3:$K$936,9,FALSE))*$C36/100,0)</f>
        <v>0</v>
      </c>
      <c r="L36" s="55">
        <f>IFERROR((VLOOKUP($B36,'Tabela de alimentos'!$A$3:$K$936,10,FALSE))*$C36/100,0)</f>
        <v>0</v>
      </c>
      <c r="M36" s="55">
        <f>IFERROR((VLOOKUP($B36,'Tabela de alimentos'!$A$3:$K$936,11,FALSE))*$C36/100,0)</f>
        <v>0</v>
      </c>
      <c r="N36" s="21"/>
    </row>
    <row r="37" spans="1:14" ht="14.25" x14ac:dyDescent="0.2">
      <c r="A37" s="42"/>
      <c r="B37" s="169"/>
      <c r="C37" s="22"/>
      <c r="D37" s="53">
        <f>IFERROR((VLOOKUP($B37,'Tabela de alimentos'!$A$3:$K$936,2,FALSE))*$C37/100,0)</f>
        <v>0</v>
      </c>
      <c r="E37" s="56">
        <f>IFERROR((VLOOKUP($B37,'Tabela de alimentos'!$A$3:$K$936,3,FALSE))*$C37/100,0)</f>
        <v>0</v>
      </c>
      <c r="F37" s="53">
        <f>IFERROR((VLOOKUP($B37,'Tabela de alimentos'!$A$3:$K$936,4,FALSE))*$C37/100,0)</f>
        <v>0</v>
      </c>
      <c r="G37" s="53">
        <f>IFERROR((VLOOKUP($B37,'Tabela de alimentos'!$A$3:$K$936,5,FALSE))*$C37/100,0)</f>
        <v>0</v>
      </c>
      <c r="H37" s="53">
        <f>IFERROR((VLOOKUP($B37,'Tabela de alimentos'!$A$3:$K$936,6,FALSE))*$C37/100,0)</f>
        <v>0</v>
      </c>
      <c r="I37" s="56">
        <f>IFERROR((VLOOKUP($B37,'Tabela de alimentos'!$A$3:$K$936,7,FALSE))*$C37/100,0)</f>
        <v>0</v>
      </c>
      <c r="J37" s="55">
        <f>IFERROR((VLOOKUP($B37,'Tabela de alimentos'!$A$3:$K$936,8,FALSE))*$C37/100,0)</f>
        <v>0</v>
      </c>
      <c r="K37" s="55">
        <f>IFERROR((VLOOKUP($B37,'Tabela de alimentos'!$A$3:$K$936,9,FALSE))*$C37/100,0)</f>
        <v>0</v>
      </c>
      <c r="L37" s="55">
        <f>IFERROR((VLOOKUP($B37,'Tabela de alimentos'!$A$3:$K$936,10,FALSE))*$C37/100,0)</f>
        <v>0</v>
      </c>
      <c r="M37" s="55">
        <f>IFERROR((VLOOKUP($B37,'Tabela de alimentos'!$A$3:$K$936,11,FALSE))*$C37/100,0)</f>
        <v>0</v>
      </c>
      <c r="N37" s="21"/>
    </row>
    <row r="38" spans="1:14" ht="14.25" x14ac:dyDescent="0.2">
      <c r="A38" s="42"/>
      <c r="B38" s="169"/>
      <c r="C38" s="22"/>
      <c r="D38" s="53">
        <f>IFERROR((VLOOKUP($B38,'Tabela de alimentos'!$A$3:$K$936,2,FALSE))*$C38/100,0)</f>
        <v>0</v>
      </c>
      <c r="E38" s="56">
        <f>IFERROR((VLOOKUP($B38,'Tabela de alimentos'!$A$3:$K$936,3,FALSE))*$C38/100,0)</f>
        <v>0</v>
      </c>
      <c r="F38" s="53">
        <f>IFERROR((VLOOKUP($B38,'Tabela de alimentos'!$A$3:$K$936,4,FALSE))*$C38/100,0)</f>
        <v>0</v>
      </c>
      <c r="G38" s="53">
        <f>IFERROR((VLOOKUP($B38,'Tabela de alimentos'!$A$3:$K$936,5,FALSE))*$C38/100,0)</f>
        <v>0</v>
      </c>
      <c r="H38" s="53">
        <f>IFERROR((VLOOKUP($B38,'Tabela de alimentos'!$A$3:$K$936,6,FALSE))*$C38/100,0)</f>
        <v>0</v>
      </c>
      <c r="I38" s="56">
        <f>IFERROR((VLOOKUP($B38,'Tabela de alimentos'!$A$3:$K$936,7,FALSE))*$C38/100,0)</f>
        <v>0</v>
      </c>
      <c r="J38" s="55">
        <f>IFERROR((VLOOKUP($B38,'Tabela de alimentos'!$A$3:$K$936,8,FALSE))*$C38/100,0)</f>
        <v>0</v>
      </c>
      <c r="K38" s="55">
        <f>IFERROR((VLOOKUP($B38,'Tabela de alimentos'!$A$3:$K$936,9,FALSE))*$C38/100,0)</f>
        <v>0</v>
      </c>
      <c r="L38" s="55">
        <f>IFERROR((VLOOKUP($B38,'Tabela de alimentos'!$A$3:$K$936,10,FALSE))*$C38/100,0)</f>
        <v>0</v>
      </c>
      <c r="M38" s="55">
        <f>IFERROR((VLOOKUP($B38,'Tabela de alimentos'!$A$3:$K$936,11,FALSE))*$C38/100,0)</f>
        <v>0</v>
      </c>
      <c r="N38" s="21"/>
    </row>
    <row r="39" spans="1:14" ht="14.25" x14ac:dyDescent="0.2">
      <c r="A39" s="42"/>
      <c r="B39" s="169"/>
      <c r="C39" s="22"/>
      <c r="D39" s="53">
        <f>IFERROR((VLOOKUP($B39,'Tabela de alimentos'!$A$3:$K$936,2,FALSE))*$C39/100,0)</f>
        <v>0</v>
      </c>
      <c r="E39" s="56">
        <f>IFERROR((VLOOKUP($B39,'Tabela de alimentos'!$A$3:$K$936,3,FALSE))*$C39/100,0)</f>
        <v>0</v>
      </c>
      <c r="F39" s="53">
        <f>IFERROR((VLOOKUP($B39,'Tabela de alimentos'!$A$3:$K$936,4,FALSE))*$C39/100,0)</f>
        <v>0</v>
      </c>
      <c r="G39" s="53">
        <f>IFERROR((VLOOKUP($B39,'Tabela de alimentos'!$A$3:$K$936,5,FALSE))*$C39/100,0)</f>
        <v>0</v>
      </c>
      <c r="H39" s="53">
        <f>IFERROR((VLOOKUP($B39,'Tabela de alimentos'!$A$3:$K$936,6,FALSE))*$C39/100,0)</f>
        <v>0</v>
      </c>
      <c r="I39" s="56">
        <f>IFERROR((VLOOKUP($B39,'Tabela de alimentos'!$A$3:$K$936,7,FALSE))*$C39/100,0)</f>
        <v>0</v>
      </c>
      <c r="J39" s="55">
        <f>IFERROR((VLOOKUP($B39,'Tabela de alimentos'!$A$3:$K$936,8,FALSE))*$C39/100,0)</f>
        <v>0</v>
      </c>
      <c r="K39" s="55">
        <f>IFERROR((VLOOKUP($B39,'Tabela de alimentos'!$A$3:$K$936,9,FALSE))*$C39/100,0)</f>
        <v>0</v>
      </c>
      <c r="L39" s="55">
        <f>IFERROR((VLOOKUP($B39,'Tabela de alimentos'!$A$3:$K$936,10,FALSE))*$C39/100,0)</f>
        <v>0</v>
      </c>
      <c r="M39" s="55">
        <f>IFERROR((VLOOKUP($B39,'Tabela de alimentos'!$A$3:$K$936,11,FALSE))*$C39/100,0)</f>
        <v>0</v>
      </c>
      <c r="N39" s="21"/>
    </row>
    <row r="40" spans="1:14" ht="14.25" x14ac:dyDescent="0.2">
      <c r="A40" s="42"/>
      <c r="B40" s="169"/>
      <c r="C40" s="22"/>
      <c r="D40" s="53">
        <f>IFERROR((VLOOKUP($B40,'Tabela de alimentos'!$A$3:$K$936,2,FALSE))*$C40/100,0)</f>
        <v>0</v>
      </c>
      <c r="E40" s="56">
        <f>IFERROR((VLOOKUP($B40,'Tabela de alimentos'!$A$3:$K$936,3,FALSE))*$C40/100,0)</f>
        <v>0</v>
      </c>
      <c r="F40" s="53">
        <f>IFERROR((VLOOKUP($B40,'Tabela de alimentos'!$A$3:$K$936,4,FALSE))*$C40/100,0)</f>
        <v>0</v>
      </c>
      <c r="G40" s="53">
        <f>IFERROR((VLOOKUP($B40,'Tabela de alimentos'!$A$3:$K$936,5,FALSE))*$C40/100,0)</f>
        <v>0</v>
      </c>
      <c r="H40" s="53">
        <f>IFERROR((VLOOKUP($B40,'Tabela de alimentos'!$A$3:$K$936,6,FALSE))*$C40/100,0)</f>
        <v>0</v>
      </c>
      <c r="I40" s="56">
        <f>IFERROR((VLOOKUP($B40,'Tabela de alimentos'!$A$3:$K$936,7,FALSE))*$C40/100,0)</f>
        <v>0</v>
      </c>
      <c r="J40" s="55">
        <f>IFERROR((VLOOKUP($B40,'Tabela de alimentos'!$A$3:$K$936,8,FALSE))*$C40/100,0)</f>
        <v>0</v>
      </c>
      <c r="K40" s="55">
        <f>IFERROR((VLOOKUP($B40,'Tabela de alimentos'!$A$3:$K$936,9,FALSE))*$C40/100,0)</f>
        <v>0</v>
      </c>
      <c r="L40" s="55">
        <f>IFERROR((VLOOKUP($B40,'Tabela de alimentos'!$A$3:$K$936,10,FALSE))*$C40/100,0)</f>
        <v>0</v>
      </c>
      <c r="M40" s="55">
        <f>IFERROR((VLOOKUP($B40,'Tabela de alimentos'!$A$3:$K$936,11,FALSE))*$C40/100,0)</f>
        <v>0</v>
      </c>
      <c r="N40" s="21"/>
    </row>
    <row r="41" spans="1:14" ht="14.25" x14ac:dyDescent="0.2">
      <c r="A41" s="42"/>
      <c r="B41" s="169"/>
      <c r="C41" s="22"/>
      <c r="D41" s="53">
        <f>IFERROR((VLOOKUP($B41,'Tabela de alimentos'!$A$3:$K$936,2,FALSE))*$C41/100,0)</f>
        <v>0</v>
      </c>
      <c r="E41" s="56">
        <f>IFERROR((VLOOKUP($B41,'Tabela de alimentos'!$A$3:$K$936,3,FALSE))*$C41/100,0)</f>
        <v>0</v>
      </c>
      <c r="F41" s="53">
        <f>IFERROR((VLOOKUP($B41,'Tabela de alimentos'!$A$3:$K$936,4,FALSE))*$C41/100,0)</f>
        <v>0</v>
      </c>
      <c r="G41" s="53">
        <f>IFERROR((VLOOKUP($B41,'Tabela de alimentos'!$A$3:$K$936,5,FALSE))*$C41/100,0)</f>
        <v>0</v>
      </c>
      <c r="H41" s="53">
        <f>IFERROR((VLOOKUP($B41,'Tabela de alimentos'!$A$3:$K$936,6,FALSE))*$C41/100,0)</f>
        <v>0</v>
      </c>
      <c r="I41" s="56">
        <f>IFERROR((VLOOKUP($B41,'Tabela de alimentos'!$A$3:$K$936,7,FALSE))*$C41/100,0)</f>
        <v>0</v>
      </c>
      <c r="J41" s="55">
        <f>IFERROR((VLOOKUP($B41,'Tabela de alimentos'!$A$3:$K$936,8,FALSE))*$C41/100,0)</f>
        <v>0</v>
      </c>
      <c r="K41" s="55">
        <f>IFERROR((VLOOKUP($B41,'Tabela de alimentos'!$A$3:$K$936,9,FALSE))*$C41/100,0)</f>
        <v>0</v>
      </c>
      <c r="L41" s="55">
        <f>IFERROR((VLOOKUP($B41,'Tabela de alimentos'!$A$3:$K$936,10,FALSE))*$C41/100,0)</f>
        <v>0</v>
      </c>
      <c r="M41" s="55">
        <f>IFERROR((VLOOKUP($B41,'Tabela de alimentos'!$A$3:$K$936,11,FALSE))*$C41/100,0)</f>
        <v>0</v>
      </c>
      <c r="N41" s="21"/>
    </row>
    <row r="42" spans="1:14" ht="14.25" x14ac:dyDescent="0.2">
      <c r="A42" s="42"/>
      <c r="B42" s="169"/>
      <c r="C42" s="22"/>
      <c r="D42" s="53">
        <f>IFERROR((VLOOKUP($B42,'Tabela de alimentos'!$A$3:$K$936,2,FALSE))*$C42/100,0)</f>
        <v>0</v>
      </c>
      <c r="E42" s="56">
        <f>IFERROR((VLOOKUP($B42,'Tabela de alimentos'!$A$3:$K$936,3,FALSE))*$C42/100,0)</f>
        <v>0</v>
      </c>
      <c r="F42" s="53">
        <f>IFERROR((VLOOKUP($B42,'Tabela de alimentos'!$A$3:$K$936,4,FALSE))*$C42/100,0)</f>
        <v>0</v>
      </c>
      <c r="G42" s="53">
        <f>IFERROR((VLOOKUP($B42,'Tabela de alimentos'!$A$3:$K$936,5,FALSE))*$C42/100,0)</f>
        <v>0</v>
      </c>
      <c r="H42" s="53">
        <f>IFERROR((VLOOKUP($B42,'Tabela de alimentos'!$A$3:$K$936,6,FALSE))*$C42/100,0)</f>
        <v>0</v>
      </c>
      <c r="I42" s="56">
        <f>IFERROR((VLOOKUP($B42,'Tabela de alimentos'!$A$3:$K$936,7,FALSE))*$C42/100,0)</f>
        <v>0</v>
      </c>
      <c r="J42" s="55">
        <f>IFERROR((VLOOKUP($B42,'Tabela de alimentos'!$A$3:$K$936,8,FALSE))*$C42/100,0)</f>
        <v>0</v>
      </c>
      <c r="K42" s="55">
        <f>IFERROR((VLOOKUP($B42,'Tabela de alimentos'!$A$3:$K$936,9,FALSE))*$C42/100,0)</f>
        <v>0</v>
      </c>
      <c r="L42" s="55">
        <f>IFERROR((VLOOKUP($B42,'Tabela de alimentos'!$A$3:$K$936,10,FALSE))*$C42/100,0)</f>
        <v>0</v>
      </c>
      <c r="M42" s="55">
        <f>IFERROR((VLOOKUP($B42,'Tabela de alimentos'!$A$3:$K$936,11,FALSE))*$C42/100,0)</f>
        <v>0</v>
      </c>
      <c r="N42" s="21"/>
    </row>
    <row r="43" spans="1:14" ht="14.25" x14ac:dyDescent="0.2">
      <c r="A43" s="42"/>
      <c r="B43" s="169"/>
      <c r="C43" s="22"/>
      <c r="D43" s="53">
        <f>IFERROR((VLOOKUP($B43,'Tabela de alimentos'!$A$3:$K$936,2,FALSE))*$C43/100,0)</f>
        <v>0</v>
      </c>
      <c r="E43" s="56">
        <f>IFERROR((VLOOKUP($B43,'Tabela de alimentos'!$A$3:$K$936,3,FALSE))*$C43/100,0)</f>
        <v>0</v>
      </c>
      <c r="F43" s="53">
        <f>IFERROR((VLOOKUP($B43,'Tabela de alimentos'!$A$3:$K$936,4,FALSE))*$C43/100,0)</f>
        <v>0</v>
      </c>
      <c r="G43" s="53">
        <f>IFERROR((VLOOKUP($B43,'Tabela de alimentos'!$A$3:$K$936,5,FALSE))*$C43/100,0)</f>
        <v>0</v>
      </c>
      <c r="H43" s="53">
        <f>IFERROR((VLOOKUP($B43,'Tabela de alimentos'!$A$3:$K$936,6,FALSE))*$C43/100,0)</f>
        <v>0</v>
      </c>
      <c r="I43" s="56">
        <f>IFERROR((VLOOKUP($B43,'Tabela de alimentos'!$A$3:$K$936,7,FALSE))*$C43/100,0)</f>
        <v>0</v>
      </c>
      <c r="J43" s="55">
        <f>IFERROR((VLOOKUP($B43,'Tabela de alimentos'!$A$3:$K$936,8,FALSE))*$C43/100,0)</f>
        <v>0</v>
      </c>
      <c r="K43" s="55">
        <f>IFERROR((VLOOKUP($B43,'Tabela de alimentos'!$A$3:$K$936,9,FALSE))*$C43/100,0)</f>
        <v>0</v>
      </c>
      <c r="L43" s="55">
        <f>IFERROR((VLOOKUP($B43,'Tabela de alimentos'!$A$3:$K$936,10,FALSE))*$C43/100,0)</f>
        <v>0</v>
      </c>
      <c r="M43" s="55">
        <f>IFERROR((VLOOKUP($B43,'Tabela de alimentos'!$A$3:$K$936,11,FALSE))*$C43/100,0)</f>
        <v>0</v>
      </c>
      <c r="N43" s="21"/>
    </row>
    <row r="44" spans="1:14" ht="14.25" x14ac:dyDescent="0.2">
      <c r="A44" s="42"/>
      <c r="B44" s="169"/>
      <c r="C44" s="22"/>
      <c r="D44" s="53">
        <f>IFERROR((VLOOKUP($B44,'Tabela de alimentos'!$A$3:$K$936,2,FALSE))*$C44/100,0)</f>
        <v>0</v>
      </c>
      <c r="E44" s="56">
        <f>IFERROR((VLOOKUP($B44,'Tabela de alimentos'!$A$3:$K$936,3,FALSE))*$C44/100,0)</f>
        <v>0</v>
      </c>
      <c r="F44" s="53">
        <f>IFERROR((VLOOKUP($B44,'Tabela de alimentos'!$A$3:$K$936,4,FALSE))*$C44/100,0)</f>
        <v>0</v>
      </c>
      <c r="G44" s="53">
        <f>IFERROR((VLOOKUP($B44,'Tabela de alimentos'!$A$3:$K$936,5,FALSE))*$C44/100,0)</f>
        <v>0</v>
      </c>
      <c r="H44" s="53">
        <f>IFERROR((VLOOKUP($B44,'Tabela de alimentos'!$A$3:$K$936,6,FALSE))*$C44/100,0)</f>
        <v>0</v>
      </c>
      <c r="I44" s="56">
        <f>IFERROR((VLOOKUP($B44,'Tabela de alimentos'!$A$3:$K$936,7,FALSE))*$C44/100,0)</f>
        <v>0</v>
      </c>
      <c r="J44" s="55">
        <f>IFERROR((VLOOKUP($B44,'Tabela de alimentos'!$A$3:$K$936,8,FALSE))*$C44/100,0)</f>
        <v>0</v>
      </c>
      <c r="K44" s="55">
        <f>IFERROR((VLOOKUP($B44,'Tabela de alimentos'!$A$3:$K$936,9,FALSE))*$C44/100,0)</f>
        <v>0</v>
      </c>
      <c r="L44" s="55">
        <f>IFERROR((VLOOKUP($B44,'Tabela de alimentos'!$A$3:$K$936,10,FALSE))*$C44/100,0)</f>
        <v>0</v>
      </c>
      <c r="M44" s="55">
        <f>IFERROR((VLOOKUP($B44,'Tabela de alimentos'!$A$3:$K$936,11,FALSE))*$C44/100,0)</f>
        <v>0</v>
      </c>
      <c r="N44" s="21"/>
    </row>
    <row r="45" spans="1:14" ht="14.25" x14ac:dyDescent="0.2">
      <c r="A45" s="42"/>
      <c r="B45" s="249"/>
      <c r="C45" s="22"/>
      <c r="D45" s="53">
        <f>IFERROR((VLOOKUP($B45,'Tabela de alimentos'!$A$3:$K$936,2,FALSE))*$C45/100,0)</f>
        <v>0</v>
      </c>
      <c r="E45" s="56">
        <f>IFERROR((VLOOKUP($B45,'Tabela de alimentos'!$A$3:$K$936,3,FALSE))*$C45/100,0)</f>
        <v>0</v>
      </c>
      <c r="F45" s="53">
        <f>IFERROR((VLOOKUP($B45,'Tabela de alimentos'!$A$3:$K$936,4,FALSE))*$C45/100,0)</f>
        <v>0</v>
      </c>
      <c r="G45" s="53">
        <f>IFERROR((VLOOKUP($B45,'Tabela de alimentos'!$A$3:$K$936,5,FALSE))*$C45/100,0)</f>
        <v>0</v>
      </c>
      <c r="H45" s="53">
        <f>IFERROR((VLOOKUP($B45,'Tabela de alimentos'!$A$3:$K$936,6,FALSE))*$C45/100,0)</f>
        <v>0</v>
      </c>
      <c r="I45" s="56">
        <f>IFERROR((VLOOKUP($B45,'Tabela de alimentos'!$A$3:$K$936,7,FALSE))*$C45/100,0)</f>
        <v>0</v>
      </c>
      <c r="J45" s="55">
        <f>IFERROR((VLOOKUP($B45,'Tabela de alimentos'!$A$3:$K$936,8,FALSE))*$C45/100,0)</f>
        <v>0</v>
      </c>
      <c r="K45" s="55">
        <f>IFERROR((VLOOKUP($B45,'Tabela de alimentos'!$A$3:$K$936,9,FALSE))*$C45/100,0)</f>
        <v>0</v>
      </c>
      <c r="L45" s="55">
        <f>IFERROR((VLOOKUP($B45,'Tabela de alimentos'!$A$3:$K$936,10,FALSE))*$C45/100,0)</f>
        <v>0</v>
      </c>
      <c r="M45" s="55">
        <f>IFERROR((VLOOKUP($B45,'Tabela de alimentos'!$A$3:$K$936,11,FALSE))*$C45/100,0)</f>
        <v>0</v>
      </c>
      <c r="N45" s="21"/>
    </row>
    <row r="46" spans="1:14" s="89" customFormat="1" ht="19.899999999999999" customHeight="1" thickBot="1" x14ac:dyDescent="0.25">
      <c r="A46" s="87"/>
      <c r="B46" s="88"/>
      <c r="C46" s="51" t="s">
        <v>401</v>
      </c>
      <c r="D46" s="57">
        <f t="shared" ref="D46:M46" si="0">SUM(D5:D45)</f>
        <v>0</v>
      </c>
      <c r="E46" s="58">
        <f t="shared" si="0"/>
        <v>0</v>
      </c>
      <c r="F46" s="57">
        <f t="shared" si="0"/>
        <v>0</v>
      </c>
      <c r="G46" s="57">
        <f t="shared" si="0"/>
        <v>0</v>
      </c>
      <c r="H46" s="57">
        <f t="shared" si="0"/>
        <v>0</v>
      </c>
      <c r="I46" s="58">
        <f t="shared" si="0"/>
        <v>0</v>
      </c>
      <c r="J46" s="59">
        <f t="shared" si="0"/>
        <v>0</v>
      </c>
      <c r="K46" s="59">
        <f t="shared" si="0"/>
        <v>0</v>
      </c>
      <c r="L46" s="59">
        <f t="shared" si="0"/>
        <v>0</v>
      </c>
      <c r="M46" s="59">
        <f t="shared" si="0"/>
        <v>0</v>
      </c>
      <c r="N46" s="90"/>
    </row>
    <row r="47" spans="1:14" s="7" customFormat="1" ht="24.95" customHeight="1" x14ac:dyDescent="0.25">
      <c r="A47" s="291" t="s">
        <v>645</v>
      </c>
      <c r="B47" s="291"/>
      <c r="C47" s="291"/>
      <c r="D47" s="291"/>
      <c r="E47" s="291"/>
      <c r="F47" s="291"/>
      <c r="G47" s="291"/>
      <c r="H47" s="291"/>
      <c r="I47" s="291"/>
      <c r="J47" s="291"/>
      <c r="K47" s="291"/>
      <c r="L47" s="291"/>
      <c r="M47" s="291"/>
    </row>
    <row r="48" spans="1:14" s="7" customFormat="1" x14ac:dyDescent="0.2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2:13" x14ac:dyDescent="0.2">
      <c r="B49" s="7"/>
      <c r="D49" s="9"/>
      <c r="E49" s="9"/>
      <c r="F49" s="9"/>
      <c r="G49" s="9"/>
      <c r="H49" s="9"/>
      <c r="I49" s="9"/>
      <c r="J49" s="9"/>
      <c r="K49" s="9"/>
      <c r="L49" s="9"/>
      <c r="M49" s="10"/>
    </row>
    <row r="50" spans="2:13" x14ac:dyDescent="0.2">
      <c r="B50" s="6"/>
      <c r="D50" s="11"/>
      <c r="E50" s="12"/>
      <c r="F50" s="11"/>
      <c r="G50" s="11"/>
      <c r="H50" s="11"/>
      <c r="I50" s="11"/>
      <c r="J50" s="11"/>
      <c r="K50" s="11"/>
      <c r="L50" s="11"/>
      <c r="M50" s="13"/>
    </row>
    <row r="51" spans="2:13" x14ac:dyDescent="0.2">
      <c r="B51" s="6"/>
      <c r="D51" s="11"/>
      <c r="E51" s="12"/>
      <c r="F51" s="11"/>
      <c r="G51" s="11"/>
      <c r="H51" s="11"/>
      <c r="I51" s="11"/>
      <c r="J51" s="11"/>
      <c r="K51" s="11"/>
      <c r="L51" s="11"/>
      <c r="M51" s="13"/>
    </row>
    <row r="52" spans="2:13" x14ac:dyDescent="0.2">
      <c r="B52" s="6"/>
      <c r="D52" s="11"/>
      <c r="E52" s="12"/>
      <c r="F52" s="11"/>
      <c r="G52" s="11"/>
      <c r="H52" s="11"/>
      <c r="I52" s="11"/>
      <c r="J52" s="11"/>
      <c r="K52" s="11"/>
      <c r="L52" s="11"/>
      <c r="M52" s="13"/>
    </row>
  </sheetData>
  <mergeCells count="5">
    <mergeCell ref="D3:E3"/>
    <mergeCell ref="A1:M1"/>
    <mergeCell ref="A2:M2"/>
    <mergeCell ref="A47:M47"/>
    <mergeCell ref="A3:B3"/>
  </mergeCells>
  <pageMargins left="0.511811024" right="0.511811024" top="0.78740157499999996" bottom="0.78740157499999996" header="0.31496062000000002" footer="0.31496062000000002"/>
  <pageSetup paperSize="9" scale="68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'Tabela de alimentos'!$A$3:$A$586</xm:f>
          </x14:formula1>
          <xm:sqref>B5:B45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2"/>
  <sheetViews>
    <sheetView showGridLines="0" zoomScaleNormal="100" workbookViewId="0">
      <pane ySplit="4" topLeftCell="A5" activePane="bottomLeft" state="frozen"/>
      <selection activeCell="B8" sqref="B8"/>
      <selection pane="bottomLeft" activeCell="K11" sqref="K11"/>
    </sheetView>
  </sheetViews>
  <sheetFormatPr defaultColWidth="9.140625" defaultRowHeight="12.75" x14ac:dyDescent="0.2"/>
  <cols>
    <col min="1" max="1" width="20.7109375" style="1" bestFit="1" customWidth="1"/>
    <col min="2" max="2" width="34" style="1" bestFit="1" customWidth="1"/>
    <col min="3" max="3" width="10.7109375" style="1" customWidth="1"/>
    <col min="4" max="5" width="8.7109375" style="1" customWidth="1"/>
    <col min="6" max="6" width="9.28515625" style="1" bestFit="1" customWidth="1"/>
    <col min="7" max="7" width="9.7109375" style="1" bestFit="1" customWidth="1"/>
    <col min="8" max="13" width="8.7109375" style="1" customWidth="1"/>
    <col min="14" max="16384" width="9.140625" style="1"/>
  </cols>
  <sheetData>
    <row r="1" spans="1:13" ht="35.1" customHeight="1" x14ac:dyDescent="0.25">
      <c r="A1" s="273" t="s">
        <v>641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</row>
    <row r="2" spans="1:13" ht="35.1" customHeight="1" x14ac:dyDescent="0.25">
      <c r="A2" s="295" t="s">
        <v>640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</row>
    <row r="3" spans="1:13" ht="28.5" customHeight="1" x14ac:dyDescent="0.2">
      <c r="A3" s="297" t="s">
        <v>653</v>
      </c>
      <c r="B3" s="297"/>
      <c r="C3" s="139"/>
      <c r="D3" s="293" t="s">
        <v>31</v>
      </c>
      <c r="E3" s="293"/>
      <c r="F3" s="128" t="s">
        <v>7</v>
      </c>
      <c r="G3" s="128" t="s">
        <v>32</v>
      </c>
      <c r="H3" s="128" t="s">
        <v>647</v>
      </c>
      <c r="I3" s="129" t="s">
        <v>8</v>
      </c>
      <c r="J3" s="131" t="s">
        <v>9</v>
      </c>
      <c r="K3" s="163" t="s">
        <v>10</v>
      </c>
      <c r="L3" s="131" t="s">
        <v>399</v>
      </c>
      <c r="M3" s="132" t="s">
        <v>629</v>
      </c>
    </row>
    <row r="4" spans="1:13" ht="57" customHeight="1" x14ac:dyDescent="0.2">
      <c r="A4" s="140" t="s">
        <v>642</v>
      </c>
      <c r="B4" s="141" t="s">
        <v>644</v>
      </c>
      <c r="C4" s="142" t="s">
        <v>649</v>
      </c>
      <c r="D4" s="133" t="s">
        <v>34</v>
      </c>
      <c r="E4" s="134" t="s">
        <v>35</v>
      </c>
      <c r="F4" s="135" t="s">
        <v>36</v>
      </c>
      <c r="G4" s="135" t="s">
        <v>36</v>
      </c>
      <c r="H4" s="135" t="s">
        <v>36</v>
      </c>
      <c r="I4" s="134" t="s">
        <v>37</v>
      </c>
      <c r="J4" s="137" t="s">
        <v>37</v>
      </c>
      <c r="K4" s="136" t="s">
        <v>38</v>
      </c>
      <c r="L4" s="137" t="s">
        <v>37</v>
      </c>
      <c r="M4" s="138" t="s">
        <v>37</v>
      </c>
    </row>
    <row r="5" spans="1:13" ht="14.25" x14ac:dyDescent="0.2">
      <c r="A5" s="60"/>
      <c r="B5" s="185"/>
      <c r="C5" s="24"/>
      <c r="D5" s="53">
        <f>IFERROR((VLOOKUP($B5,'Tabela de alimentos'!$A$3:$K$936,2,FALSE))*$C5/100,0)</f>
        <v>0</v>
      </c>
      <c r="E5" s="56">
        <f>IFERROR((VLOOKUP($B5,'Tabela de alimentos'!$A$3:$K$936,3,FALSE))*$C5/100,0)</f>
        <v>0</v>
      </c>
      <c r="F5" s="53">
        <f>IFERROR((VLOOKUP($B5,'Tabela de alimentos'!$A$3:$K$936,4,FALSE))*$C5/100,0)</f>
        <v>0</v>
      </c>
      <c r="G5" s="53">
        <f>IFERROR((VLOOKUP($B5,'Tabela de alimentos'!$A$3:$K$936,5,FALSE))*$C5/100,0)</f>
        <v>0</v>
      </c>
      <c r="H5" s="53">
        <f>IFERROR((VLOOKUP($B5,'Tabela de alimentos'!$A$3:$K$936,6,FALSE))*$C5/100,0)</f>
        <v>0</v>
      </c>
      <c r="I5" s="264">
        <f>IFERROR((VLOOKUP($B5,'Tabela de alimentos'!$A$3:$K$936,7,FALSE))*$C5/100,0)</f>
        <v>0</v>
      </c>
      <c r="J5" s="55">
        <f>IFERROR((VLOOKUP($B5,'Tabela de alimentos'!$A$3:$K$936,8,FALSE))*$C5/100,0)</f>
        <v>0</v>
      </c>
      <c r="K5" s="55">
        <f>IFERROR((VLOOKUP($B5,'Tabela de alimentos'!$A$3:$K$936,9,FALSE))*$C5/100,0)</f>
        <v>0</v>
      </c>
      <c r="L5" s="55">
        <f>IFERROR((VLOOKUP($B5,'Tabela de alimentos'!$A$3:$K$936,10,FALSE))*$C5/100,0)</f>
        <v>0</v>
      </c>
      <c r="M5" s="55">
        <f>IFERROR((VLOOKUP($B5,'Tabela de alimentos'!$A$3:$K$936,11,FALSE))*$C5/100,0)</f>
        <v>0</v>
      </c>
    </row>
    <row r="6" spans="1:13" ht="14.25" x14ac:dyDescent="0.2">
      <c r="A6" s="60"/>
      <c r="B6" s="169"/>
      <c r="C6" s="24"/>
      <c r="D6" s="53">
        <f>IFERROR((VLOOKUP($B6,'Tabela de alimentos'!$A$3:$K$936,2,FALSE))*$C6/100,0)</f>
        <v>0</v>
      </c>
      <c r="E6" s="56">
        <f>IFERROR((VLOOKUP($B6,'Tabela de alimentos'!$A$3:$K$936,3,FALSE))*$C6/100,0)</f>
        <v>0</v>
      </c>
      <c r="F6" s="53">
        <f>IFERROR((VLOOKUP($B6,'Tabela de alimentos'!$A$3:$K$936,4,FALSE))*$C6/100,0)</f>
        <v>0</v>
      </c>
      <c r="G6" s="53">
        <f>IFERROR((VLOOKUP($B6,'Tabela de alimentos'!$A$3:$K$936,5,FALSE))*$C6/100,0)</f>
        <v>0</v>
      </c>
      <c r="H6" s="53">
        <f>IFERROR((VLOOKUP($B6,'Tabela de alimentos'!$A$3:$K$936,6,FALSE))*$C6/100,0)</f>
        <v>0</v>
      </c>
      <c r="I6" s="56">
        <f>IFERROR((VLOOKUP($B6,'Tabela de alimentos'!$A$3:$K$936,7,FALSE))*$C6/100,0)</f>
        <v>0</v>
      </c>
      <c r="J6" s="55">
        <f>IFERROR((VLOOKUP($B6,'Tabela de alimentos'!$A$3:$K$936,8,FALSE))*$C6/100,0)</f>
        <v>0</v>
      </c>
      <c r="K6" s="55">
        <f>IFERROR((VLOOKUP($B6,'Tabela de alimentos'!$A$3:$K$936,9,FALSE))*$C6/100,0)</f>
        <v>0</v>
      </c>
      <c r="L6" s="55">
        <f>IFERROR((VLOOKUP($B6,'Tabela de alimentos'!$A$3:$K$936,10,FALSE))*$C6/100,0)</f>
        <v>0</v>
      </c>
      <c r="M6" s="55">
        <f>IFERROR((VLOOKUP($B6,'Tabela de alimentos'!$A$3:$K$936,11,FALSE))*$C6/100,0)</f>
        <v>0</v>
      </c>
    </row>
    <row r="7" spans="1:13" ht="14.25" x14ac:dyDescent="0.2">
      <c r="A7" s="60"/>
      <c r="B7" s="169"/>
      <c r="C7" s="24"/>
      <c r="D7" s="53">
        <f>IFERROR((VLOOKUP($B7,'Tabela de alimentos'!$A$3:$K$936,2,FALSE))*$C7/100,0)</f>
        <v>0</v>
      </c>
      <c r="E7" s="56">
        <f>IFERROR((VLOOKUP($B7,'Tabela de alimentos'!$A$3:$K$936,3,FALSE))*$C7/100,0)</f>
        <v>0</v>
      </c>
      <c r="F7" s="53">
        <f>IFERROR((VLOOKUP($B7,'Tabela de alimentos'!$A$3:$K$936,4,FALSE))*$C7/100,0)</f>
        <v>0</v>
      </c>
      <c r="G7" s="53">
        <f>IFERROR((VLOOKUP($B7,'Tabela de alimentos'!$A$3:$K$936,5,FALSE))*$C7/100,0)</f>
        <v>0</v>
      </c>
      <c r="H7" s="53">
        <f>IFERROR((VLOOKUP($B7,'Tabela de alimentos'!$A$3:$K$936,6,FALSE))*$C7/100,0)</f>
        <v>0</v>
      </c>
      <c r="I7" s="56">
        <f>IFERROR((VLOOKUP($B7,'Tabela de alimentos'!$A$3:$K$936,7,FALSE))*$C7/100,0)</f>
        <v>0</v>
      </c>
      <c r="J7" s="55">
        <f>IFERROR((VLOOKUP($B7,'Tabela de alimentos'!$A$3:$K$936,8,FALSE))*$C7/100,0)</f>
        <v>0</v>
      </c>
      <c r="K7" s="55">
        <f>IFERROR((VLOOKUP($B7,'Tabela de alimentos'!$A$3:$K$936,9,FALSE))*$C7/100,0)</f>
        <v>0</v>
      </c>
      <c r="L7" s="55">
        <f>IFERROR((VLOOKUP($B7,'Tabela de alimentos'!$A$3:$K$936,10,FALSE))*$C7/100,0)</f>
        <v>0</v>
      </c>
      <c r="M7" s="55">
        <f>IFERROR((VLOOKUP($B7,'Tabela de alimentos'!$A$3:$K$936,11,FALSE))*$C7/100,0)</f>
        <v>0</v>
      </c>
    </row>
    <row r="8" spans="1:13" ht="14.25" x14ac:dyDescent="0.2">
      <c r="A8" s="60"/>
      <c r="B8" s="169"/>
      <c r="C8" s="24"/>
      <c r="D8" s="53">
        <f>IFERROR((VLOOKUP($B8,'Tabela de alimentos'!$A$3:$K$936,2,FALSE))*$C8/100,0)</f>
        <v>0</v>
      </c>
      <c r="E8" s="56">
        <f>IFERROR((VLOOKUP($B8,'Tabela de alimentos'!$A$3:$K$936,3,FALSE))*$C8/100,0)</f>
        <v>0</v>
      </c>
      <c r="F8" s="53">
        <f>IFERROR((VLOOKUP($B8,'Tabela de alimentos'!$A$3:$K$936,4,FALSE))*$C8/100,0)</f>
        <v>0</v>
      </c>
      <c r="G8" s="53">
        <f>IFERROR((VLOOKUP($B8,'Tabela de alimentos'!$A$3:$K$936,5,FALSE))*$C8/100,0)</f>
        <v>0</v>
      </c>
      <c r="H8" s="53">
        <f>IFERROR((VLOOKUP($B8,'Tabela de alimentos'!$A$3:$K$936,6,FALSE))*$C8/100,0)</f>
        <v>0</v>
      </c>
      <c r="I8" s="56">
        <f>IFERROR((VLOOKUP($B8,'Tabela de alimentos'!$A$3:$K$936,7,FALSE))*$C8/100,0)</f>
        <v>0</v>
      </c>
      <c r="J8" s="55">
        <f>IFERROR((VLOOKUP($B8,'Tabela de alimentos'!$A$3:$K$936,8,FALSE))*$C8/100,0)</f>
        <v>0</v>
      </c>
      <c r="K8" s="55">
        <f>IFERROR((VLOOKUP($B8,'Tabela de alimentos'!$A$3:$K$936,9,FALSE))*$C8/100,0)</f>
        <v>0</v>
      </c>
      <c r="L8" s="55">
        <f>IFERROR((VLOOKUP($B8,'Tabela de alimentos'!$A$3:$K$936,10,FALSE))*$C8/100,0)</f>
        <v>0</v>
      </c>
      <c r="M8" s="55">
        <f>IFERROR((VLOOKUP($B8,'Tabela de alimentos'!$A$3:$K$936,11,FALSE))*$C8/100,0)</f>
        <v>0</v>
      </c>
    </row>
    <row r="9" spans="1:13" ht="14.25" x14ac:dyDescent="0.2">
      <c r="A9" s="60"/>
      <c r="B9" s="169"/>
      <c r="C9" s="24"/>
      <c r="D9" s="53">
        <f>IFERROR((VLOOKUP($B9,'Tabela de alimentos'!$A$3:$K$936,2,FALSE))*$C9/100,0)</f>
        <v>0</v>
      </c>
      <c r="E9" s="56">
        <f>IFERROR((VLOOKUP($B9,'Tabela de alimentos'!$A$3:$K$936,3,FALSE))*$C9/100,0)</f>
        <v>0</v>
      </c>
      <c r="F9" s="53">
        <f>IFERROR((VLOOKUP($B9,'Tabela de alimentos'!$A$3:$K$936,4,FALSE))*$C9/100,0)</f>
        <v>0</v>
      </c>
      <c r="G9" s="53">
        <f>IFERROR((VLOOKUP($B9,'Tabela de alimentos'!$A$3:$K$936,5,FALSE))*$C9/100,0)</f>
        <v>0</v>
      </c>
      <c r="H9" s="53">
        <f>IFERROR((VLOOKUP($B9,'Tabela de alimentos'!$A$3:$K$936,6,FALSE))*$C9/100,0)</f>
        <v>0</v>
      </c>
      <c r="I9" s="56">
        <f>IFERROR((VLOOKUP($B9,'Tabela de alimentos'!$A$3:$K$936,7,FALSE))*$C9/100,0)</f>
        <v>0</v>
      </c>
      <c r="J9" s="55">
        <f>IFERROR((VLOOKUP($B9,'Tabela de alimentos'!$A$3:$K$936,8,FALSE))*$C9/100,0)</f>
        <v>0</v>
      </c>
      <c r="K9" s="55">
        <f>IFERROR((VLOOKUP($B9,'Tabela de alimentos'!$A$3:$K$936,9,FALSE))*$C9/100,0)</f>
        <v>0</v>
      </c>
      <c r="L9" s="55">
        <f>IFERROR((VLOOKUP($B9,'Tabela de alimentos'!$A$3:$K$936,10,FALSE))*$C9/100,0)</f>
        <v>0</v>
      </c>
      <c r="M9" s="55">
        <f>IFERROR((VLOOKUP($B9,'Tabela de alimentos'!$A$3:$K$936,11,FALSE))*$C9/100,0)</f>
        <v>0</v>
      </c>
    </row>
    <row r="10" spans="1:13" ht="14.25" x14ac:dyDescent="0.2">
      <c r="A10" s="60"/>
      <c r="B10" s="169"/>
      <c r="C10" s="24"/>
      <c r="D10" s="53">
        <f>IFERROR((VLOOKUP($B10,'Tabela de alimentos'!$A$3:$K$936,2,FALSE))*$C10/100,0)</f>
        <v>0</v>
      </c>
      <c r="E10" s="56">
        <f>IFERROR((VLOOKUP($B10,'Tabela de alimentos'!$A$3:$K$936,3,FALSE))*$C10/100,0)</f>
        <v>0</v>
      </c>
      <c r="F10" s="53">
        <f>IFERROR((VLOOKUP($B10,'Tabela de alimentos'!$A$3:$K$936,4,FALSE))*$C10/100,0)</f>
        <v>0</v>
      </c>
      <c r="G10" s="53">
        <f>IFERROR((VLOOKUP($B10,'Tabela de alimentos'!$A$3:$K$936,5,FALSE))*$C10/100,0)</f>
        <v>0</v>
      </c>
      <c r="H10" s="53">
        <f>IFERROR((VLOOKUP($B10,'Tabela de alimentos'!$A$3:$K$936,6,FALSE))*$C10/100,0)</f>
        <v>0</v>
      </c>
      <c r="I10" s="56">
        <f>IFERROR((VLOOKUP($B10,'Tabela de alimentos'!$A$3:$K$936,7,FALSE))*$C10/100,0)</f>
        <v>0</v>
      </c>
      <c r="J10" s="55">
        <f>IFERROR((VLOOKUP($B10,'Tabela de alimentos'!$A$3:$K$936,8,FALSE))*$C10/100,0)</f>
        <v>0</v>
      </c>
      <c r="K10" s="55">
        <f>IFERROR((VLOOKUP($B10,'Tabela de alimentos'!$A$3:$K$936,9,FALSE))*$C10/100,0)</f>
        <v>0</v>
      </c>
      <c r="L10" s="55">
        <f>IFERROR((VLOOKUP($B10,'Tabela de alimentos'!$A$3:$K$936,10,FALSE))*$C10/100,0)</f>
        <v>0</v>
      </c>
      <c r="M10" s="55">
        <f>IFERROR((VLOOKUP($B10,'Tabela de alimentos'!$A$3:$K$936,11,FALSE))*$C10/100,0)</f>
        <v>0</v>
      </c>
    </row>
    <row r="11" spans="1:13" ht="14.25" x14ac:dyDescent="0.2">
      <c r="A11" s="60"/>
      <c r="B11" s="169"/>
      <c r="C11" s="24"/>
      <c r="D11" s="53">
        <f>IFERROR((VLOOKUP($B11,'Tabela de alimentos'!$A$3:$K$936,2,FALSE))*$C11/100,0)</f>
        <v>0</v>
      </c>
      <c r="E11" s="56">
        <f>IFERROR((VLOOKUP($B11,'Tabela de alimentos'!$A$3:$K$936,3,FALSE))*$C11/100,0)</f>
        <v>0</v>
      </c>
      <c r="F11" s="53">
        <f>IFERROR((VLOOKUP($B11,'Tabela de alimentos'!$A$3:$K$936,4,FALSE))*$C11/100,0)</f>
        <v>0</v>
      </c>
      <c r="G11" s="53">
        <f>IFERROR((VLOOKUP($B11,'Tabela de alimentos'!$A$3:$K$936,5,FALSE))*$C11/100,0)</f>
        <v>0</v>
      </c>
      <c r="H11" s="53">
        <f>IFERROR((VLOOKUP($B11,'Tabela de alimentos'!$A$3:$K$936,6,FALSE))*$C11/100,0)</f>
        <v>0</v>
      </c>
      <c r="I11" s="56">
        <f>IFERROR((VLOOKUP($B11,'Tabela de alimentos'!$A$3:$K$936,7,FALSE))*$C11/100,0)</f>
        <v>0</v>
      </c>
      <c r="J11" s="55">
        <f>IFERROR((VLOOKUP($B11,'Tabela de alimentos'!$A$3:$K$936,8,FALSE))*$C11/100,0)</f>
        <v>0</v>
      </c>
      <c r="K11" s="55">
        <f>IFERROR((VLOOKUP($B11,'Tabela de alimentos'!$A$3:$K$936,9,FALSE))*$C11/100,0)</f>
        <v>0</v>
      </c>
      <c r="L11" s="55">
        <f>IFERROR((VLOOKUP($B11,'Tabela de alimentos'!$A$3:$K$936,10,FALSE))*$C11/100,0)</f>
        <v>0</v>
      </c>
      <c r="M11" s="55">
        <f>IFERROR((VLOOKUP($B11,'Tabela de alimentos'!$A$3:$K$936,11,FALSE))*$C11/100,0)</f>
        <v>0</v>
      </c>
    </row>
    <row r="12" spans="1:13" ht="14.25" x14ac:dyDescent="0.2">
      <c r="A12" s="60"/>
      <c r="B12" s="169"/>
      <c r="C12" s="24"/>
      <c r="D12" s="53">
        <f>IFERROR((VLOOKUP($B12,'Tabela de alimentos'!$A$3:$K$936,2,FALSE))*$C12/100,0)</f>
        <v>0</v>
      </c>
      <c r="E12" s="56">
        <f>IFERROR((VLOOKUP($B12,'Tabela de alimentos'!$A$3:$K$936,3,FALSE))*$C12/100,0)</f>
        <v>0</v>
      </c>
      <c r="F12" s="53">
        <f>IFERROR((VLOOKUP($B12,'Tabela de alimentos'!$A$3:$K$936,4,FALSE))*$C12/100,0)</f>
        <v>0</v>
      </c>
      <c r="G12" s="53">
        <f>IFERROR((VLOOKUP($B12,'Tabela de alimentos'!$A$3:$K$936,5,FALSE))*$C12/100,0)</f>
        <v>0</v>
      </c>
      <c r="H12" s="53">
        <f>IFERROR((VLOOKUP($B12,'Tabela de alimentos'!$A$3:$K$936,6,FALSE))*$C12/100,0)</f>
        <v>0</v>
      </c>
      <c r="I12" s="56">
        <f>IFERROR((VLOOKUP($B12,'Tabela de alimentos'!$A$3:$K$936,7,FALSE))*$C12/100,0)</f>
        <v>0</v>
      </c>
      <c r="J12" s="55">
        <f>IFERROR((VLOOKUP($B12,'Tabela de alimentos'!$A$3:$K$936,8,FALSE))*$C12/100,0)</f>
        <v>0</v>
      </c>
      <c r="K12" s="55">
        <f>IFERROR((VLOOKUP($B12,'Tabela de alimentos'!$A$3:$K$936,9,FALSE))*$C12/100,0)</f>
        <v>0</v>
      </c>
      <c r="L12" s="55">
        <f>IFERROR((VLOOKUP($B12,'Tabela de alimentos'!$A$3:$K$936,10,FALSE))*$C12/100,0)</f>
        <v>0</v>
      </c>
      <c r="M12" s="55">
        <f>IFERROR((VLOOKUP($B12,'Tabela de alimentos'!$A$3:$K$936,11,FALSE))*$C12/100,0)</f>
        <v>0</v>
      </c>
    </row>
    <row r="13" spans="1:13" ht="14.25" x14ac:dyDescent="0.2">
      <c r="A13" s="60"/>
      <c r="B13" s="169"/>
      <c r="C13" s="24"/>
      <c r="D13" s="53">
        <f>IFERROR((VLOOKUP($B13,'Tabela de alimentos'!$A$3:$K$936,2,FALSE))*$C13/100,0)</f>
        <v>0</v>
      </c>
      <c r="E13" s="56">
        <f>IFERROR((VLOOKUP($B13,'Tabela de alimentos'!$A$3:$K$936,3,FALSE))*$C13/100,0)</f>
        <v>0</v>
      </c>
      <c r="F13" s="53">
        <f>IFERROR((VLOOKUP($B13,'Tabela de alimentos'!$A$3:$K$936,4,FALSE))*$C13/100,0)</f>
        <v>0</v>
      </c>
      <c r="G13" s="53">
        <f>IFERROR((VLOOKUP($B13,'Tabela de alimentos'!$A$3:$K$936,5,FALSE))*$C13/100,0)</f>
        <v>0</v>
      </c>
      <c r="H13" s="53">
        <f>IFERROR((VLOOKUP($B13,'Tabela de alimentos'!$A$3:$K$936,6,FALSE))*$C13/100,0)</f>
        <v>0</v>
      </c>
      <c r="I13" s="56">
        <f>IFERROR((VLOOKUP($B13,'Tabela de alimentos'!$A$3:$K$936,7,FALSE))*$C13/100,0)</f>
        <v>0</v>
      </c>
      <c r="J13" s="55">
        <f>IFERROR((VLOOKUP($B13,'Tabela de alimentos'!$A$3:$K$936,8,FALSE))*$C13/100,0)</f>
        <v>0</v>
      </c>
      <c r="K13" s="55">
        <f>IFERROR((VLOOKUP($B13,'Tabela de alimentos'!$A$3:$K$936,9,FALSE))*$C13/100,0)</f>
        <v>0</v>
      </c>
      <c r="L13" s="55">
        <f>IFERROR((VLOOKUP($B13,'Tabela de alimentos'!$A$3:$K$936,10,FALSE))*$C13/100,0)</f>
        <v>0</v>
      </c>
      <c r="M13" s="55">
        <f>IFERROR((VLOOKUP($B13,'Tabela de alimentos'!$A$3:$K$936,11,FALSE))*$C13/100,0)</f>
        <v>0</v>
      </c>
    </row>
    <row r="14" spans="1:13" ht="14.25" x14ac:dyDescent="0.2">
      <c r="A14" s="60"/>
      <c r="B14" s="169"/>
      <c r="C14" s="24"/>
      <c r="D14" s="53">
        <f>IFERROR((VLOOKUP($B14,'Tabela de alimentos'!$A$3:$K$936,2,FALSE))*$C14/100,0)</f>
        <v>0</v>
      </c>
      <c r="E14" s="56">
        <f>IFERROR((VLOOKUP($B14,'Tabela de alimentos'!$A$3:$K$936,3,FALSE))*$C14/100,0)</f>
        <v>0</v>
      </c>
      <c r="F14" s="53">
        <f>IFERROR((VLOOKUP($B14,'Tabela de alimentos'!$A$3:$K$936,4,FALSE))*$C14/100,0)</f>
        <v>0</v>
      </c>
      <c r="G14" s="53">
        <f>IFERROR((VLOOKUP($B14,'Tabela de alimentos'!$A$3:$K$936,5,FALSE))*$C14/100,0)</f>
        <v>0</v>
      </c>
      <c r="H14" s="53">
        <f>IFERROR((VLOOKUP($B14,'Tabela de alimentos'!$A$3:$K$936,6,FALSE))*$C14/100,0)</f>
        <v>0</v>
      </c>
      <c r="I14" s="56">
        <f>IFERROR((VLOOKUP($B14,'Tabela de alimentos'!$A$3:$K$936,7,FALSE))*$C14/100,0)</f>
        <v>0</v>
      </c>
      <c r="J14" s="55">
        <f>IFERROR((VLOOKUP($B14,'Tabela de alimentos'!$A$3:$K$936,8,FALSE))*$C14/100,0)</f>
        <v>0</v>
      </c>
      <c r="K14" s="55">
        <f>IFERROR((VLOOKUP($B14,'Tabela de alimentos'!$A$3:$K$936,9,FALSE))*$C14/100,0)</f>
        <v>0</v>
      </c>
      <c r="L14" s="55">
        <f>IFERROR((VLOOKUP($B14,'Tabela de alimentos'!$A$3:$K$936,10,FALSE))*$C14/100,0)</f>
        <v>0</v>
      </c>
      <c r="M14" s="55">
        <f>IFERROR((VLOOKUP($B14,'Tabela de alimentos'!$A$3:$K$936,11,FALSE))*$C14/100,0)</f>
        <v>0</v>
      </c>
    </row>
    <row r="15" spans="1:13" ht="14.25" x14ac:dyDescent="0.2">
      <c r="A15" s="60"/>
      <c r="B15" s="169"/>
      <c r="C15" s="24"/>
      <c r="D15" s="53">
        <f>IFERROR((VLOOKUP($B15,'Tabela de alimentos'!$A$3:$K$936,2,FALSE))*$C15/100,0)</f>
        <v>0</v>
      </c>
      <c r="E15" s="56">
        <f>IFERROR((VLOOKUP($B15,'Tabela de alimentos'!$A$3:$K$936,3,FALSE))*$C15/100,0)</f>
        <v>0</v>
      </c>
      <c r="F15" s="53">
        <f>IFERROR((VLOOKUP($B15,'Tabela de alimentos'!$A$3:$K$936,4,FALSE))*$C15/100,0)</f>
        <v>0</v>
      </c>
      <c r="G15" s="53">
        <f>IFERROR((VLOOKUP($B15,'Tabela de alimentos'!$A$3:$K$936,5,FALSE))*$C15/100,0)</f>
        <v>0</v>
      </c>
      <c r="H15" s="53">
        <f>IFERROR((VLOOKUP($B15,'Tabela de alimentos'!$A$3:$K$936,6,FALSE))*$C15/100,0)</f>
        <v>0</v>
      </c>
      <c r="I15" s="56">
        <f>IFERROR((VLOOKUP($B15,'Tabela de alimentos'!$A$3:$K$936,7,FALSE))*$C15/100,0)</f>
        <v>0</v>
      </c>
      <c r="J15" s="55">
        <f>IFERROR((VLOOKUP($B15,'Tabela de alimentos'!$A$3:$K$936,8,FALSE))*$C15/100,0)</f>
        <v>0</v>
      </c>
      <c r="K15" s="55">
        <f>IFERROR((VLOOKUP($B15,'Tabela de alimentos'!$A$3:$K$936,9,FALSE))*$C15/100,0)</f>
        <v>0</v>
      </c>
      <c r="L15" s="55">
        <f>IFERROR((VLOOKUP($B15,'Tabela de alimentos'!$A$3:$K$936,10,FALSE))*$C15/100,0)</f>
        <v>0</v>
      </c>
      <c r="M15" s="55">
        <f>IFERROR((VLOOKUP($B15,'Tabela de alimentos'!$A$3:$K$936,11,FALSE))*$C15/100,0)</f>
        <v>0</v>
      </c>
    </row>
    <row r="16" spans="1:13" ht="14.25" x14ac:dyDescent="0.2">
      <c r="A16" s="60"/>
      <c r="B16" s="169"/>
      <c r="C16" s="24"/>
      <c r="D16" s="53">
        <f>IFERROR((VLOOKUP($B16,'Tabela de alimentos'!$A$3:$K$936,2,FALSE))*$C16/100,0)</f>
        <v>0</v>
      </c>
      <c r="E16" s="56">
        <f>IFERROR((VLOOKUP($B16,'Tabela de alimentos'!$A$3:$K$936,3,FALSE))*$C16/100,0)</f>
        <v>0</v>
      </c>
      <c r="F16" s="53">
        <f>IFERROR((VLOOKUP($B16,'Tabela de alimentos'!$A$3:$K$936,4,FALSE))*$C16/100,0)</f>
        <v>0</v>
      </c>
      <c r="G16" s="53">
        <f>IFERROR((VLOOKUP($B16,'Tabela de alimentos'!$A$3:$K$936,5,FALSE))*$C16/100,0)</f>
        <v>0</v>
      </c>
      <c r="H16" s="53">
        <f>IFERROR((VLOOKUP($B16,'Tabela de alimentos'!$A$3:$K$936,6,FALSE))*$C16/100,0)</f>
        <v>0</v>
      </c>
      <c r="I16" s="56">
        <f>IFERROR((VLOOKUP($B16,'Tabela de alimentos'!$A$3:$K$936,7,FALSE))*$C16/100,0)</f>
        <v>0</v>
      </c>
      <c r="J16" s="55">
        <f>IFERROR((VLOOKUP($B16,'Tabela de alimentos'!$A$3:$K$936,8,FALSE))*$C16/100,0)</f>
        <v>0</v>
      </c>
      <c r="K16" s="55">
        <f>IFERROR((VLOOKUP($B16,'Tabela de alimentos'!$A$3:$K$936,9,FALSE))*$C16/100,0)</f>
        <v>0</v>
      </c>
      <c r="L16" s="55">
        <f>IFERROR((VLOOKUP($B16,'Tabela de alimentos'!$A$3:$K$936,10,FALSE))*$C16/100,0)</f>
        <v>0</v>
      </c>
      <c r="M16" s="55">
        <f>IFERROR((VLOOKUP($B16,'Tabela de alimentos'!$A$3:$K$936,11,FALSE))*$C16/100,0)</f>
        <v>0</v>
      </c>
    </row>
    <row r="17" spans="1:13" ht="14.25" x14ac:dyDescent="0.2">
      <c r="A17" s="60"/>
      <c r="B17" s="169"/>
      <c r="C17" s="24"/>
      <c r="D17" s="53">
        <f>IFERROR((VLOOKUP($B17,'Tabela de alimentos'!$A$3:$K$936,2,FALSE))*$C17/100,0)</f>
        <v>0</v>
      </c>
      <c r="E17" s="56">
        <f>IFERROR((VLOOKUP($B17,'Tabela de alimentos'!$A$3:$K$936,3,FALSE))*$C17/100,0)</f>
        <v>0</v>
      </c>
      <c r="F17" s="53">
        <f>IFERROR((VLOOKUP($B17,'Tabela de alimentos'!$A$3:$K$936,4,FALSE))*$C17/100,0)</f>
        <v>0</v>
      </c>
      <c r="G17" s="53">
        <f>IFERROR((VLOOKUP($B17,'Tabela de alimentos'!$A$3:$K$936,5,FALSE))*$C17/100,0)</f>
        <v>0</v>
      </c>
      <c r="H17" s="53">
        <f>IFERROR((VLOOKUP($B17,'Tabela de alimentos'!$A$3:$K$936,6,FALSE))*$C17/100,0)</f>
        <v>0</v>
      </c>
      <c r="I17" s="56">
        <f>IFERROR((VLOOKUP($B17,'Tabela de alimentos'!$A$3:$K$936,7,FALSE))*$C17/100,0)</f>
        <v>0</v>
      </c>
      <c r="J17" s="55">
        <f>IFERROR((VLOOKUP($B17,'Tabela de alimentos'!$A$3:$K$936,8,FALSE))*$C17/100,0)</f>
        <v>0</v>
      </c>
      <c r="K17" s="55">
        <f>IFERROR((VLOOKUP($B17,'Tabela de alimentos'!$A$3:$K$936,9,FALSE))*$C17/100,0)</f>
        <v>0</v>
      </c>
      <c r="L17" s="55">
        <f>IFERROR((VLOOKUP($B17,'Tabela de alimentos'!$A$3:$K$936,10,FALSE))*$C17/100,0)</f>
        <v>0</v>
      </c>
      <c r="M17" s="55">
        <f>IFERROR((VLOOKUP($B17,'Tabela de alimentos'!$A$3:$K$936,11,FALSE))*$C17/100,0)</f>
        <v>0</v>
      </c>
    </row>
    <row r="18" spans="1:13" ht="14.25" x14ac:dyDescent="0.2">
      <c r="A18" s="60"/>
      <c r="B18" s="169"/>
      <c r="C18" s="24"/>
      <c r="D18" s="53">
        <f>IFERROR((VLOOKUP($B18,'Tabela de alimentos'!$A$3:$K$936,2,FALSE))*$C18/100,0)</f>
        <v>0</v>
      </c>
      <c r="E18" s="56">
        <f>IFERROR((VLOOKUP($B18,'Tabela de alimentos'!$A$3:$K$936,3,FALSE))*$C18/100,0)</f>
        <v>0</v>
      </c>
      <c r="F18" s="53">
        <f>IFERROR((VLOOKUP($B18,'Tabela de alimentos'!$A$3:$K$936,4,FALSE))*$C18/100,0)</f>
        <v>0</v>
      </c>
      <c r="G18" s="53">
        <f>IFERROR((VLOOKUP($B18,'Tabela de alimentos'!$A$3:$K$936,5,FALSE))*$C18/100,0)</f>
        <v>0</v>
      </c>
      <c r="H18" s="53">
        <f>IFERROR((VLOOKUP($B18,'Tabela de alimentos'!$A$3:$K$936,6,FALSE))*$C18/100,0)</f>
        <v>0</v>
      </c>
      <c r="I18" s="56">
        <f>IFERROR((VLOOKUP($B18,'Tabela de alimentos'!$A$3:$K$936,7,FALSE))*$C18/100,0)</f>
        <v>0</v>
      </c>
      <c r="J18" s="55">
        <f>IFERROR((VLOOKUP($B18,'Tabela de alimentos'!$A$3:$K$936,8,FALSE))*$C18/100,0)</f>
        <v>0</v>
      </c>
      <c r="K18" s="55">
        <f>IFERROR((VLOOKUP($B18,'Tabela de alimentos'!$A$3:$K$936,9,FALSE))*$C18/100,0)</f>
        <v>0</v>
      </c>
      <c r="L18" s="55">
        <f>IFERROR((VLOOKUP($B18,'Tabela de alimentos'!$A$3:$K$936,10,FALSE))*$C18/100,0)</f>
        <v>0</v>
      </c>
      <c r="M18" s="55">
        <f>IFERROR((VLOOKUP($B18,'Tabela de alimentos'!$A$3:$K$936,11,FALSE))*$C18/100,0)</f>
        <v>0</v>
      </c>
    </row>
    <row r="19" spans="1:13" ht="14.25" x14ac:dyDescent="0.2">
      <c r="A19" s="60"/>
      <c r="B19" s="169"/>
      <c r="C19" s="24"/>
      <c r="D19" s="53">
        <f>IFERROR((VLOOKUP($B19,'Tabela de alimentos'!$A$3:$K$936,2,FALSE))*$C19/100,0)</f>
        <v>0</v>
      </c>
      <c r="E19" s="56">
        <f>IFERROR((VLOOKUP($B19,'Tabela de alimentos'!$A$3:$K$936,3,FALSE))*$C19/100,0)</f>
        <v>0</v>
      </c>
      <c r="F19" s="53">
        <f>IFERROR((VLOOKUP($B19,'Tabela de alimentos'!$A$3:$K$936,4,FALSE))*$C19/100,0)</f>
        <v>0</v>
      </c>
      <c r="G19" s="53">
        <f>IFERROR((VLOOKUP($B19,'Tabela de alimentos'!$A$3:$K$936,5,FALSE))*$C19/100,0)</f>
        <v>0</v>
      </c>
      <c r="H19" s="53">
        <f>IFERROR((VLOOKUP($B19,'Tabela de alimentos'!$A$3:$K$936,6,FALSE))*$C19/100,0)</f>
        <v>0</v>
      </c>
      <c r="I19" s="56">
        <f>IFERROR((VLOOKUP($B19,'Tabela de alimentos'!$A$3:$K$936,7,FALSE))*$C19/100,0)</f>
        <v>0</v>
      </c>
      <c r="J19" s="55">
        <f>IFERROR((VLOOKUP($B19,'Tabela de alimentos'!$A$3:$K$936,8,FALSE))*$C19/100,0)</f>
        <v>0</v>
      </c>
      <c r="K19" s="55">
        <f>IFERROR((VLOOKUP($B19,'Tabela de alimentos'!$A$3:$K$936,9,FALSE))*$C19/100,0)</f>
        <v>0</v>
      </c>
      <c r="L19" s="55">
        <f>IFERROR((VLOOKUP($B19,'Tabela de alimentos'!$A$3:$K$936,10,FALSE))*$C19/100,0)</f>
        <v>0</v>
      </c>
      <c r="M19" s="55">
        <f>IFERROR((VLOOKUP($B19,'Tabela de alimentos'!$A$3:$K$936,11,FALSE))*$C19/100,0)</f>
        <v>0</v>
      </c>
    </row>
    <row r="20" spans="1:13" ht="14.25" x14ac:dyDescent="0.2">
      <c r="A20" s="60"/>
      <c r="B20" s="169"/>
      <c r="C20" s="24"/>
      <c r="D20" s="53">
        <f>IFERROR((VLOOKUP($B20,'Tabela de alimentos'!$A$3:$K$936,2,FALSE))*$C20/100,0)</f>
        <v>0</v>
      </c>
      <c r="E20" s="56">
        <f>IFERROR((VLOOKUP($B20,'Tabela de alimentos'!$A$3:$K$936,3,FALSE))*$C20/100,0)</f>
        <v>0</v>
      </c>
      <c r="F20" s="53">
        <f>IFERROR((VLOOKUP($B20,'Tabela de alimentos'!$A$3:$K$936,4,FALSE))*$C20/100,0)</f>
        <v>0</v>
      </c>
      <c r="G20" s="53">
        <f>IFERROR((VLOOKUP($B20,'Tabela de alimentos'!$A$3:$K$936,5,FALSE))*$C20/100,0)</f>
        <v>0</v>
      </c>
      <c r="H20" s="53">
        <f>IFERROR((VLOOKUP($B20,'Tabela de alimentos'!$A$3:$K$936,6,FALSE))*$C20/100,0)</f>
        <v>0</v>
      </c>
      <c r="I20" s="56">
        <f>IFERROR((VLOOKUP($B20,'Tabela de alimentos'!$A$3:$K$936,7,FALSE))*$C20/100,0)</f>
        <v>0</v>
      </c>
      <c r="J20" s="55">
        <f>IFERROR((VLOOKUP($B20,'Tabela de alimentos'!$A$3:$K$936,8,FALSE))*$C20/100,0)</f>
        <v>0</v>
      </c>
      <c r="K20" s="55">
        <f>IFERROR((VLOOKUP($B20,'Tabela de alimentos'!$A$3:$K$936,9,FALSE))*$C20/100,0)</f>
        <v>0</v>
      </c>
      <c r="L20" s="55">
        <f>IFERROR((VLOOKUP($B20,'Tabela de alimentos'!$A$3:$K$936,10,FALSE))*$C20/100,0)</f>
        <v>0</v>
      </c>
      <c r="M20" s="55">
        <f>IFERROR((VLOOKUP($B20,'Tabela de alimentos'!$A$3:$K$936,11,FALSE))*$C20/100,0)</f>
        <v>0</v>
      </c>
    </row>
    <row r="21" spans="1:13" ht="14.25" x14ac:dyDescent="0.2">
      <c r="A21" s="60"/>
      <c r="B21" s="169"/>
      <c r="C21" s="24"/>
      <c r="D21" s="53">
        <f>IFERROR((VLOOKUP($B21,'Tabela de alimentos'!$A$3:$K$936,2,FALSE))*$C21/100,0)</f>
        <v>0</v>
      </c>
      <c r="E21" s="56">
        <f>IFERROR((VLOOKUP($B21,'Tabela de alimentos'!$A$3:$K$936,3,FALSE))*$C21/100,0)</f>
        <v>0</v>
      </c>
      <c r="F21" s="53">
        <f>IFERROR((VLOOKUP($B21,'Tabela de alimentos'!$A$3:$K$936,4,FALSE))*$C21/100,0)</f>
        <v>0</v>
      </c>
      <c r="G21" s="53">
        <f>IFERROR((VLOOKUP($B21,'Tabela de alimentos'!$A$3:$K$936,5,FALSE))*$C21/100,0)</f>
        <v>0</v>
      </c>
      <c r="H21" s="53">
        <f>IFERROR((VLOOKUP($B21,'Tabela de alimentos'!$A$3:$K$936,6,FALSE))*$C21/100,0)</f>
        <v>0</v>
      </c>
      <c r="I21" s="56">
        <f>IFERROR((VLOOKUP($B21,'Tabela de alimentos'!$A$3:$K$936,7,FALSE))*$C21/100,0)</f>
        <v>0</v>
      </c>
      <c r="J21" s="55">
        <f>IFERROR((VLOOKUP($B21,'Tabela de alimentos'!$A$3:$K$936,8,FALSE))*$C21/100,0)</f>
        <v>0</v>
      </c>
      <c r="K21" s="55">
        <f>IFERROR((VLOOKUP($B21,'Tabela de alimentos'!$A$3:$K$936,9,FALSE))*$C21/100,0)</f>
        <v>0</v>
      </c>
      <c r="L21" s="55">
        <f>IFERROR((VLOOKUP($B21,'Tabela de alimentos'!$A$3:$K$936,10,FALSE))*$C21/100,0)</f>
        <v>0</v>
      </c>
      <c r="M21" s="55">
        <f>IFERROR((VLOOKUP($B21,'Tabela de alimentos'!$A$3:$K$936,11,FALSE))*$C21/100,0)</f>
        <v>0</v>
      </c>
    </row>
    <row r="22" spans="1:13" ht="14.25" x14ac:dyDescent="0.2">
      <c r="A22" s="60"/>
      <c r="B22" s="169"/>
      <c r="C22" s="24"/>
      <c r="D22" s="53">
        <f>IFERROR((VLOOKUP($B22,'Tabela de alimentos'!$A$3:$K$936,2,FALSE))*$C22/100,0)</f>
        <v>0</v>
      </c>
      <c r="E22" s="56">
        <f>IFERROR((VLOOKUP($B22,'Tabela de alimentos'!$A$3:$K$936,3,FALSE))*$C22/100,0)</f>
        <v>0</v>
      </c>
      <c r="F22" s="53">
        <f>IFERROR((VLOOKUP($B22,'Tabela de alimentos'!$A$3:$K$936,4,FALSE))*$C22/100,0)</f>
        <v>0</v>
      </c>
      <c r="G22" s="53">
        <f>IFERROR((VLOOKUP($B22,'Tabela de alimentos'!$A$3:$K$936,5,FALSE))*$C22/100,0)</f>
        <v>0</v>
      </c>
      <c r="H22" s="53">
        <f>IFERROR((VLOOKUP($B22,'Tabela de alimentos'!$A$3:$K$936,6,FALSE))*$C22/100,0)</f>
        <v>0</v>
      </c>
      <c r="I22" s="56">
        <f>IFERROR((VLOOKUP($B22,'Tabela de alimentos'!$A$3:$K$936,7,FALSE))*$C22/100,0)</f>
        <v>0</v>
      </c>
      <c r="J22" s="55">
        <f>IFERROR((VLOOKUP($B22,'Tabela de alimentos'!$A$3:$K$936,8,FALSE))*$C22/100,0)</f>
        <v>0</v>
      </c>
      <c r="K22" s="55">
        <f>IFERROR((VLOOKUP($B22,'Tabela de alimentos'!$A$3:$K$936,9,FALSE))*$C22/100,0)</f>
        <v>0</v>
      </c>
      <c r="L22" s="55">
        <f>IFERROR((VLOOKUP($B22,'Tabela de alimentos'!$A$3:$K$936,10,FALSE))*$C22/100,0)</f>
        <v>0</v>
      </c>
      <c r="M22" s="55">
        <f>IFERROR((VLOOKUP($B22,'Tabela de alimentos'!$A$3:$K$936,11,FALSE))*$C22/100,0)</f>
        <v>0</v>
      </c>
    </row>
    <row r="23" spans="1:13" ht="14.25" x14ac:dyDescent="0.2">
      <c r="A23" s="60"/>
      <c r="B23" s="169"/>
      <c r="C23" s="24"/>
      <c r="D23" s="53">
        <f>IFERROR((VLOOKUP($B23,'Tabela de alimentos'!$A$3:$K$936,2,FALSE))*$C23/100,0)</f>
        <v>0</v>
      </c>
      <c r="E23" s="56">
        <f>IFERROR((VLOOKUP($B23,'Tabela de alimentos'!$A$3:$K$936,3,FALSE))*$C23/100,0)</f>
        <v>0</v>
      </c>
      <c r="F23" s="53">
        <f>IFERROR((VLOOKUP($B23,'Tabela de alimentos'!$A$3:$K$936,4,FALSE))*$C23/100,0)</f>
        <v>0</v>
      </c>
      <c r="G23" s="53">
        <f>IFERROR((VLOOKUP($B23,'Tabela de alimentos'!$A$3:$K$936,5,FALSE))*$C23/100,0)</f>
        <v>0</v>
      </c>
      <c r="H23" s="53">
        <f>IFERROR((VLOOKUP($B23,'Tabela de alimentos'!$A$3:$K$936,6,FALSE))*$C23/100,0)</f>
        <v>0</v>
      </c>
      <c r="I23" s="56">
        <f>IFERROR((VLOOKUP($B23,'Tabela de alimentos'!$A$3:$K$936,7,FALSE))*$C23/100,0)</f>
        <v>0</v>
      </c>
      <c r="J23" s="55">
        <f>IFERROR((VLOOKUP($B23,'Tabela de alimentos'!$A$3:$K$936,8,FALSE))*$C23/100,0)</f>
        <v>0</v>
      </c>
      <c r="K23" s="55">
        <f>IFERROR((VLOOKUP($B23,'Tabela de alimentos'!$A$3:$K$936,9,FALSE))*$C23/100,0)</f>
        <v>0</v>
      </c>
      <c r="L23" s="55">
        <f>IFERROR((VLOOKUP($B23,'Tabela de alimentos'!$A$3:$K$936,10,FALSE))*$C23/100,0)</f>
        <v>0</v>
      </c>
      <c r="M23" s="55">
        <f>IFERROR((VLOOKUP($B23,'Tabela de alimentos'!$A$3:$K$936,11,FALSE))*$C23/100,0)</f>
        <v>0</v>
      </c>
    </row>
    <row r="24" spans="1:13" ht="14.25" x14ac:dyDescent="0.2">
      <c r="A24" s="60"/>
      <c r="B24" s="169"/>
      <c r="C24" s="24"/>
      <c r="D24" s="53">
        <f>IFERROR((VLOOKUP($B24,'Tabela de alimentos'!$A$3:$K$936,2,FALSE))*$C24/100,0)</f>
        <v>0</v>
      </c>
      <c r="E24" s="56">
        <f>IFERROR((VLOOKUP($B24,'Tabela de alimentos'!$A$3:$K$936,3,FALSE))*$C24/100,0)</f>
        <v>0</v>
      </c>
      <c r="F24" s="53">
        <f>IFERROR((VLOOKUP($B24,'Tabela de alimentos'!$A$3:$K$936,4,FALSE))*$C24/100,0)</f>
        <v>0</v>
      </c>
      <c r="G24" s="53">
        <f>IFERROR((VLOOKUP($B24,'Tabela de alimentos'!$A$3:$K$936,5,FALSE))*$C24/100,0)</f>
        <v>0</v>
      </c>
      <c r="H24" s="53">
        <f>IFERROR((VLOOKUP($B24,'Tabela de alimentos'!$A$3:$K$936,6,FALSE))*$C24/100,0)</f>
        <v>0</v>
      </c>
      <c r="I24" s="56">
        <f>IFERROR((VLOOKUP($B24,'Tabela de alimentos'!$A$3:$K$936,7,FALSE))*$C24/100,0)</f>
        <v>0</v>
      </c>
      <c r="J24" s="55">
        <f>IFERROR((VLOOKUP($B24,'Tabela de alimentos'!$A$3:$K$936,8,FALSE))*$C24/100,0)</f>
        <v>0</v>
      </c>
      <c r="K24" s="55">
        <f>IFERROR((VLOOKUP($B24,'Tabela de alimentos'!$A$3:$K$936,9,FALSE))*$C24/100,0)</f>
        <v>0</v>
      </c>
      <c r="L24" s="55">
        <f>IFERROR((VLOOKUP($B24,'Tabela de alimentos'!$A$3:$K$936,10,FALSE))*$C24/100,0)</f>
        <v>0</v>
      </c>
      <c r="M24" s="55">
        <f>IFERROR((VLOOKUP($B24,'Tabela de alimentos'!$A$3:$K$936,11,FALSE))*$C24/100,0)</f>
        <v>0</v>
      </c>
    </row>
    <row r="25" spans="1:13" ht="14.25" x14ac:dyDescent="0.2">
      <c r="A25" s="60"/>
      <c r="B25" s="169"/>
      <c r="C25" s="24"/>
      <c r="D25" s="53">
        <f>IFERROR((VLOOKUP($B25,'Tabela de alimentos'!$A$3:$K$936,2,FALSE))*$C25/100,0)</f>
        <v>0</v>
      </c>
      <c r="E25" s="56">
        <f>IFERROR((VLOOKUP($B25,'Tabela de alimentos'!$A$3:$K$936,3,FALSE))*$C25/100,0)</f>
        <v>0</v>
      </c>
      <c r="F25" s="53">
        <f>IFERROR((VLOOKUP($B25,'Tabela de alimentos'!$A$3:$K$936,4,FALSE))*$C25/100,0)</f>
        <v>0</v>
      </c>
      <c r="G25" s="53">
        <f>IFERROR((VLOOKUP($B25,'Tabela de alimentos'!$A$3:$K$936,5,FALSE))*$C25/100,0)</f>
        <v>0</v>
      </c>
      <c r="H25" s="53">
        <f>IFERROR((VLOOKUP($B25,'Tabela de alimentos'!$A$3:$K$936,6,FALSE))*$C25/100,0)</f>
        <v>0</v>
      </c>
      <c r="I25" s="56">
        <f>IFERROR((VLOOKUP($B25,'Tabela de alimentos'!$A$3:$K$936,7,FALSE))*$C25/100,0)</f>
        <v>0</v>
      </c>
      <c r="J25" s="55">
        <f>IFERROR((VLOOKUP($B25,'Tabela de alimentos'!$A$3:$K$936,8,FALSE))*$C25/100,0)</f>
        <v>0</v>
      </c>
      <c r="K25" s="55">
        <f>IFERROR((VLOOKUP($B25,'Tabela de alimentos'!$A$3:$K$936,9,FALSE))*$C25/100,0)</f>
        <v>0</v>
      </c>
      <c r="L25" s="55">
        <f>IFERROR((VLOOKUP($B25,'Tabela de alimentos'!$A$3:$K$936,10,FALSE))*$C25/100,0)</f>
        <v>0</v>
      </c>
      <c r="M25" s="55">
        <f>IFERROR((VLOOKUP($B25,'Tabela de alimentos'!$A$3:$K$936,11,FALSE))*$C25/100,0)</f>
        <v>0</v>
      </c>
    </row>
    <row r="26" spans="1:13" ht="14.25" x14ac:dyDescent="0.2">
      <c r="A26" s="60"/>
      <c r="B26" s="169"/>
      <c r="C26" s="24"/>
      <c r="D26" s="53">
        <f>IFERROR((VLOOKUP($B26,'Tabela de alimentos'!$A$3:$K$936,2,FALSE))*$C26/100,0)</f>
        <v>0</v>
      </c>
      <c r="E26" s="56">
        <f>IFERROR((VLOOKUP($B26,'Tabela de alimentos'!$A$3:$K$936,3,FALSE))*$C26/100,0)</f>
        <v>0</v>
      </c>
      <c r="F26" s="53">
        <f>IFERROR((VLOOKUP($B26,'Tabela de alimentos'!$A$3:$K$936,4,FALSE))*$C26/100,0)</f>
        <v>0</v>
      </c>
      <c r="G26" s="53">
        <f>IFERROR((VLOOKUP($B26,'Tabela de alimentos'!$A$3:$K$936,5,FALSE))*$C26/100,0)</f>
        <v>0</v>
      </c>
      <c r="H26" s="53">
        <f>IFERROR((VLOOKUP($B26,'Tabela de alimentos'!$A$3:$K$936,6,FALSE))*$C26/100,0)</f>
        <v>0</v>
      </c>
      <c r="I26" s="56">
        <f>IFERROR((VLOOKUP($B26,'Tabela de alimentos'!$A$3:$K$936,7,FALSE))*$C26/100,0)</f>
        <v>0</v>
      </c>
      <c r="J26" s="55">
        <f>IFERROR((VLOOKUP($B26,'Tabela de alimentos'!$A$3:$K$936,8,FALSE))*$C26/100,0)</f>
        <v>0</v>
      </c>
      <c r="K26" s="55">
        <f>IFERROR((VLOOKUP($B26,'Tabela de alimentos'!$A$3:$K$936,9,FALSE))*$C26/100,0)</f>
        <v>0</v>
      </c>
      <c r="L26" s="55">
        <f>IFERROR((VLOOKUP($B26,'Tabela de alimentos'!$A$3:$K$936,10,FALSE))*$C26/100,0)</f>
        <v>0</v>
      </c>
      <c r="M26" s="55">
        <f>IFERROR((VLOOKUP($B26,'Tabela de alimentos'!$A$3:$K$936,11,FALSE))*$C26/100,0)</f>
        <v>0</v>
      </c>
    </row>
    <row r="27" spans="1:13" ht="14.25" x14ac:dyDescent="0.2">
      <c r="A27" s="60"/>
      <c r="B27" s="169"/>
      <c r="C27" s="24"/>
      <c r="D27" s="53">
        <f>IFERROR((VLOOKUP($B27,'Tabela de alimentos'!$A$3:$K$936,2,FALSE))*$C27/100,0)</f>
        <v>0</v>
      </c>
      <c r="E27" s="56">
        <f>IFERROR((VLOOKUP($B27,'Tabela de alimentos'!$A$3:$K$936,3,FALSE))*$C27/100,0)</f>
        <v>0</v>
      </c>
      <c r="F27" s="53">
        <f>IFERROR((VLOOKUP($B27,'Tabela de alimentos'!$A$3:$K$936,4,FALSE))*$C27/100,0)</f>
        <v>0</v>
      </c>
      <c r="G27" s="53">
        <f>IFERROR((VLOOKUP($B27,'Tabela de alimentos'!$A$3:$K$936,5,FALSE))*$C27/100,0)</f>
        <v>0</v>
      </c>
      <c r="H27" s="53">
        <f>IFERROR((VLOOKUP($B27,'Tabela de alimentos'!$A$3:$K$936,6,FALSE))*$C27/100,0)</f>
        <v>0</v>
      </c>
      <c r="I27" s="56">
        <f>IFERROR((VLOOKUP($B27,'Tabela de alimentos'!$A$3:$K$936,7,FALSE))*$C27/100,0)</f>
        <v>0</v>
      </c>
      <c r="J27" s="55">
        <f>IFERROR((VLOOKUP($B27,'Tabela de alimentos'!$A$3:$K$936,8,FALSE))*$C27/100,0)</f>
        <v>0</v>
      </c>
      <c r="K27" s="55">
        <f>IFERROR((VLOOKUP($B27,'Tabela de alimentos'!$A$3:$K$936,9,FALSE))*$C27/100,0)</f>
        <v>0</v>
      </c>
      <c r="L27" s="55">
        <f>IFERROR((VLOOKUP($B27,'Tabela de alimentos'!$A$3:$K$936,10,FALSE))*$C27/100,0)</f>
        <v>0</v>
      </c>
      <c r="M27" s="55">
        <f>IFERROR((VLOOKUP($B27,'Tabela de alimentos'!$A$3:$K$936,11,FALSE))*$C27/100,0)</f>
        <v>0</v>
      </c>
    </row>
    <row r="28" spans="1:13" ht="14.25" x14ac:dyDescent="0.2">
      <c r="A28" s="60"/>
      <c r="B28" s="169"/>
      <c r="C28" s="24"/>
      <c r="D28" s="53">
        <f>IFERROR((VLOOKUP($B28,'Tabela de alimentos'!$A$3:$K$936,2,FALSE))*$C28/100,0)</f>
        <v>0</v>
      </c>
      <c r="E28" s="56">
        <f>IFERROR((VLOOKUP($B28,'Tabela de alimentos'!$A$3:$K$936,3,FALSE))*$C28/100,0)</f>
        <v>0</v>
      </c>
      <c r="F28" s="53">
        <f>IFERROR((VLOOKUP($B28,'Tabela de alimentos'!$A$3:$K$936,4,FALSE))*$C28/100,0)</f>
        <v>0</v>
      </c>
      <c r="G28" s="53">
        <f>IFERROR((VLOOKUP($B28,'Tabela de alimentos'!$A$3:$K$936,5,FALSE))*$C28/100,0)</f>
        <v>0</v>
      </c>
      <c r="H28" s="53">
        <f>IFERROR((VLOOKUP($B28,'Tabela de alimentos'!$A$3:$K$936,6,FALSE))*$C28/100,0)</f>
        <v>0</v>
      </c>
      <c r="I28" s="56">
        <f>IFERROR((VLOOKUP($B28,'Tabela de alimentos'!$A$3:$K$936,7,FALSE))*$C28/100,0)</f>
        <v>0</v>
      </c>
      <c r="J28" s="55">
        <f>IFERROR((VLOOKUP($B28,'Tabela de alimentos'!$A$3:$K$936,8,FALSE))*$C28/100,0)</f>
        <v>0</v>
      </c>
      <c r="K28" s="55">
        <f>IFERROR((VLOOKUP($B28,'Tabela de alimentos'!$A$3:$K$936,9,FALSE))*$C28/100,0)</f>
        <v>0</v>
      </c>
      <c r="L28" s="55">
        <f>IFERROR((VLOOKUP($B28,'Tabela de alimentos'!$A$3:$K$936,10,FALSE))*$C28/100,0)</f>
        <v>0</v>
      </c>
      <c r="M28" s="55">
        <f>IFERROR((VLOOKUP($B28,'Tabela de alimentos'!$A$3:$K$936,11,FALSE))*$C28/100,0)</f>
        <v>0</v>
      </c>
    </row>
    <row r="29" spans="1:13" ht="14.25" x14ac:dyDescent="0.2">
      <c r="A29" s="60"/>
      <c r="B29" s="169"/>
      <c r="C29" s="24"/>
      <c r="D29" s="53">
        <f>IFERROR((VLOOKUP($B29,'Tabela de alimentos'!$A$3:$K$936,2,FALSE))*$C29/100,0)</f>
        <v>0</v>
      </c>
      <c r="E29" s="56">
        <f>IFERROR((VLOOKUP($B29,'Tabela de alimentos'!$A$3:$K$936,3,FALSE))*$C29/100,0)</f>
        <v>0</v>
      </c>
      <c r="F29" s="53">
        <f>IFERROR((VLOOKUP($B29,'Tabela de alimentos'!$A$3:$K$936,4,FALSE))*$C29/100,0)</f>
        <v>0</v>
      </c>
      <c r="G29" s="53">
        <f>IFERROR((VLOOKUP($B29,'Tabela de alimentos'!$A$3:$K$936,5,FALSE))*$C29/100,0)</f>
        <v>0</v>
      </c>
      <c r="H29" s="53">
        <f>IFERROR((VLOOKUP($B29,'Tabela de alimentos'!$A$3:$K$936,6,FALSE))*$C29/100,0)</f>
        <v>0</v>
      </c>
      <c r="I29" s="56">
        <f>IFERROR((VLOOKUP($B29,'Tabela de alimentos'!$A$3:$K$936,7,FALSE))*$C29/100,0)</f>
        <v>0</v>
      </c>
      <c r="J29" s="55">
        <f>IFERROR((VLOOKUP($B29,'Tabela de alimentos'!$A$3:$K$936,8,FALSE))*$C29/100,0)</f>
        <v>0</v>
      </c>
      <c r="K29" s="55">
        <f>IFERROR((VLOOKUP($B29,'Tabela de alimentos'!$A$3:$K$936,9,FALSE))*$C29/100,0)</f>
        <v>0</v>
      </c>
      <c r="L29" s="55">
        <f>IFERROR((VLOOKUP($B29,'Tabela de alimentos'!$A$3:$K$936,10,FALSE))*$C29/100,0)</f>
        <v>0</v>
      </c>
      <c r="M29" s="55">
        <f>IFERROR((VLOOKUP($B29,'Tabela de alimentos'!$A$3:$K$936,11,FALSE))*$C29/100,0)</f>
        <v>0</v>
      </c>
    </row>
    <row r="30" spans="1:13" ht="14.25" x14ac:dyDescent="0.2">
      <c r="A30" s="60"/>
      <c r="B30" s="169"/>
      <c r="C30" s="24"/>
      <c r="D30" s="53">
        <f>IFERROR((VLOOKUP($B30,'Tabela de alimentos'!$A$3:$K$936,2,FALSE))*$C30/100,0)</f>
        <v>0</v>
      </c>
      <c r="E30" s="56">
        <f>IFERROR((VLOOKUP($B30,'Tabela de alimentos'!$A$3:$K$936,3,FALSE))*$C30/100,0)</f>
        <v>0</v>
      </c>
      <c r="F30" s="53">
        <f>IFERROR((VLOOKUP($B30,'Tabela de alimentos'!$A$3:$K$936,4,FALSE))*$C30/100,0)</f>
        <v>0</v>
      </c>
      <c r="G30" s="53">
        <f>IFERROR((VLOOKUP($B30,'Tabela de alimentos'!$A$3:$K$936,5,FALSE))*$C30/100,0)</f>
        <v>0</v>
      </c>
      <c r="H30" s="53">
        <f>IFERROR((VLOOKUP($B30,'Tabela de alimentos'!$A$3:$K$936,6,FALSE))*$C30/100,0)</f>
        <v>0</v>
      </c>
      <c r="I30" s="56">
        <f>IFERROR((VLOOKUP($B30,'Tabela de alimentos'!$A$3:$K$936,7,FALSE))*$C30/100,0)</f>
        <v>0</v>
      </c>
      <c r="J30" s="55">
        <f>IFERROR((VLOOKUP($B30,'Tabela de alimentos'!$A$3:$K$936,8,FALSE))*$C30/100,0)</f>
        <v>0</v>
      </c>
      <c r="K30" s="55">
        <f>IFERROR((VLOOKUP($B30,'Tabela de alimentos'!$A$3:$K$936,9,FALSE))*$C30/100,0)</f>
        <v>0</v>
      </c>
      <c r="L30" s="55">
        <f>IFERROR((VLOOKUP($B30,'Tabela de alimentos'!$A$3:$K$936,10,FALSE))*$C30/100,0)</f>
        <v>0</v>
      </c>
      <c r="M30" s="55">
        <f>IFERROR((VLOOKUP($B30,'Tabela de alimentos'!$A$3:$K$936,11,FALSE))*$C30/100,0)</f>
        <v>0</v>
      </c>
    </row>
    <row r="31" spans="1:13" ht="14.25" x14ac:dyDescent="0.2">
      <c r="A31" s="60"/>
      <c r="B31" s="169"/>
      <c r="C31" s="24"/>
      <c r="D31" s="53">
        <f>IFERROR((VLOOKUP($B31,'Tabela de alimentos'!$A$3:$K$936,2,FALSE))*$C31/100,0)</f>
        <v>0</v>
      </c>
      <c r="E31" s="56">
        <f>IFERROR((VLOOKUP($B31,'Tabela de alimentos'!$A$3:$K$936,3,FALSE))*$C31/100,0)</f>
        <v>0</v>
      </c>
      <c r="F31" s="53">
        <f>IFERROR((VLOOKUP($B31,'Tabela de alimentos'!$A$3:$K$936,4,FALSE))*$C31/100,0)</f>
        <v>0</v>
      </c>
      <c r="G31" s="53">
        <f>IFERROR((VLOOKUP($B31,'Tabela de alimentos'!$A$3:$K$936,5,FALSE))*$C31/100,0)</f>
        <v>0</v>
      </c>
      <c r="H31" s="53">
        <f>IFERROR((VLOOKUP($B31,'Tabela de alimentos'!$A$3:$K$936,6,FALSE))*$C31/100,0)</f>
        <v>0</v>
      </c>
      <c r="I31" s="56">
        <f>IFERROR((VLOOKUP($B31,'Tabela de alimentos'!$A$3:$K$936,7,FALSE))*$C31/100,0)</f>
        <v>0</v>
      </c>
      <c r="J31" s="55">
        <f>IFERROR((VLOOKUP($B31,'Tabela de alimentos'!$A$3:$K$936,8,FALSE))*$C31/100,0)</f>
        <v>0</v>
      </c>
      <c r="K31" s="55">
        <f>IFERROR((VLOOKUP($B31,'Tabela de alimentos'!$A$3:$K$936,9,FALSE))*$C31/100,0)</f>
        <v>0</v>
      </c>
      <c r="L31" s="55">
        <f>IFERROR((VLOOKUP($B31,'Tabela de alimentos'!$A$3:$K$936,10,FALSE))*$C31/100,0)</f>
        <v>0</v>
      </c>
      <c r="M31" s="55">
        <f>IFERROR((VLOOKUP($B31,'Tabela de alimentos'!$A$3:$K$936,11,FALSE))*$C31/100,0)</f>
        <v>0</v>
      </c>
    </row>
    <row r="32" spans="1:13" ht="14.25" x14ac:dyDescent="0.2">
      <c r="A32" s="60"/>
      <c r="B32" s="169"/>
      <c r="C32" s="24"/>
      <c r="D32" s="53">
        <f>IFERROR((VLOOKUP($B32,'Tabela de alimentos'!$A$3:$K$936,2,FALSE))*$C32/100,0)</f>
        <v>0</v>
      </c>
      <c r="E32" s="56">
        <f>IFERROR((VLOOKUP($B32,'Tabela de alimentos'!$A$3:$K$936,3,FALSE))*$C32/100,0)</f>
        <v>0</v>
      </c>
      <c r="F32" s="53">
        <f>IFERROR((VLOOKUP($B32,'Tabela de alimentos'!$A$3:$K$936,4,FALSE))*$C32/100,0)</f>
        <v>0</v>
      </c>
      <c r="G32" s="53">
        <f>IFERROR((VLOOKUP($B32,'Tabela de alimentos'!$A$3:$K$936,5,FALSE))*$C32/100,0)</f>
        <v>0</v>
      </c>
      <c r="H32" s="53">
        <f>IFERROR((VLOOKUP($B32,'Tabela de alimentos'!$A$3:$K$936,6,FALSE))*$C32/100,0)</f>
        <v>0</v>
      </c>
      <c r="I32" s="56">
        <f>IFERROR((VLOOKUP($B32,'Tabela de alimentos'!$A$3:$K$936,7,FALSE))*$C32/100,0)</f>
        <v>0</v>
      </c>
      <c r="J32" s="55">
        <f>IFERROR((VLOOKUP($B32,'Tabela de alimentos'!$A$3:$K$936,8,FALSE))*$C32/100,0)</f>
        <v>0</v>
      </c>
      <c r="K32" s="55">
        <f>IFERROR((VLOOKUP($B32,'Tabela de alimentos'!$A$3:$K$936,9,FALSE))*$C32/100,0)</f>
        <v>0</v>
      </c>
      <c r="L32" s="55">
        <f>IFERROR((VLOOKUP($B32,'Tabela de alimentos'!$A$3:$K$936,10,FALSE))*$C32/100,0)</f>
        <v>0</v>
      </c>
      <c r="M32" s="55">
        <f>IFERROR((VLOOKUP($B32,'Tabela de alimentos'!$A$3:$K$936,11,FALSE))*$C32/100,0)</f>
        <v>0</v>
      </c>
    </row>
    <row r="33" spans="1:13" ht="14.25" x14ac:dyDescent="0.2">
      <c r="A33" s="60"/>
      <c r="B33" s="169"/>
      <c r="C33" s="24"/>
      <c r="D33" s="53">
        <f>IFERROR((VLOOKUP($B33,'Tabela de alimentos'!$A$3:$K$936,2,FALSE))*$C33/100,0)</f>
        <v>0</v>
      </c>
      <c r="E33" s="56">
        <f>IFERROR((VLOOKUP($B33,'Tabela de alimentos'!$A$3:$K$936,3,FALSE))*$C33/100,0)</f>
        <v>0</v>
      </c>
      <c r="F33" s="53">
        <f>IFERROR((VLOOKUP($B33,'Tabela de alimentos'!$A$3:$K$936,4,FALSE))*$C33/100,0)</f>
        <v>0</v>
      </c>
      <c r="G33" s="53">
        <f>IFERROR((VLOOKUP($B33,'Tabela de alimentos'!$A$3:$K$936,5,FALSE))*$C33/100,0)</f>
        <v>0</v>
      </c>
      <c r="H33" s="53">
        <f>IFERROR((VLOOKUP($B33,'Tabela de alimentos'!$A$3:$K$936,6,FALSE))*$C33/100,0)</f>
        <v>0</v>
      </c>
      <c r="I33" s="56">
        <f>IFERROR((VLOOKUP($B33,'Tabela de alimentos'!$A$3:$K$936,7,FALSE))*$C33/100,0)</f>
        <v>0</v>
      </c>
      <c r="J33" s="55">
        <f>IFERROR((VLOOKUP($B33,'Tabela de alimentos'!$A$3:$K$936,8,FALSE))*$C33/100,0)</f>
        <v>0</v>
      </c>
      <c r="K33" s="55">
        <f>IFERROR((VLOOKUP($B33,'Tabela de alimentos'!$A$3:$K$936,9,FALSE))*$C33/100,0)</f>
        <v>0</v>
      </c>
      <c r="L33" s="55">
        <f>IFERROR((VLOOKUP($B33,'Tabela de alimentos'!$A$3:$K$936,10,FALSE))*$C33/100,0)</f>
        <v>0</v>
      </c>
      <c r="M33" s="55">
        <f>IFERROR((VLOOKUP($B33,'Tabela de alimentos'!$A$3:$K$936,11,FALSE))*$C33/100,0)</f>
        <v>0</v>
      </c>
    </row>
    <row r="34" spans="1:13" ht="14.25" x14ac:dyDescent="0.2">
      <c r="A34" s="60"/>
      <c r="B34" s="169"/>
      <c r="C34" s="24"/>
      <c r="D34" s="53">
        <f>IFERROR((VLOOKUP($B34,'Tabela de alimentos'!$A$3:$K$936,2,FALSE))*$C34/100,0)</f>
        <v>0</v>
      </c>
      <c r="E34" s="56">
        <f>IFERROR((VLOOKUP($B34,'Tabela de alimentos'!$A$3:$K$936,3,FALSE))*$C34/100,0)</f>
        <v>0</v>
      </c>
      <c r="F34" s="53">
        <f>IFERROR((VLOOKUP($B34,'Tabela de alimentos'!$A$3:$K$936,4,FALSE))*$C34/100,0)</f>
        <v>0</v>
      </c>
      <c r="G34" s="53">
        <f>IFERROR((VLOOKUP($B34,'Tabela de alimentos'!$A$3:$K$936,5,FALSE))*$C34/100,0)</f>
        <v>0</v>
      </c>
      <c r="H34" s="53">
        <f>IFERROR((VLOOKUP($B34,'Tabela de alimentos'!$A$3:$K$936,6,FALSE))*$C34/100,0)</f>
        <v>0</v>
      </c>
      <c r="I34" s="56">
        <f>IFERROR((VLOOKUP($B34,'Tabela de alimentos'!$A$3:$K$936,7,FALSE))*$C34/100,0)</f>
        <v>0</v>
      </c>
      <c r="J34" s="55">
        <f>IFERROR((VLOOKUP($B34,'Tabela de alimentos'!$A$3:$K$936,8,FALSE))*$C34/100,0)</f>
        <v>0</v>
      </c>
      <c r="K34" s="55">
        <f>IFERROR((VLOOKUP($B34,'Tabela de alimentos'!$A$3:$K$936,9,FALSE))*$C34/100,0)</f>
        <v>0</v>
      </c>
      <c r="L34" s="55">
        <f>IFERROR((VLOOKUP($B34,'Tabela de alimentos'!$A$3:$K$936,10,FALSE))*$C34/100,0)</f>
        <v>0</v>
      </c>
      <c r="M34" s="55">
        <f>IFERROR((VLOOKUP($B34,'Tabela de alimentos'!$A$3:$K$936,11,FALSE))*$C34/100,0)</f>
        <v>0</v>
      </c>
    </row>
    <row r="35" spans="1:13" ht="14.25" x14ac:dyDescent="0.2">
      <c r="A35" s="60"/>
      <c r="B35" s="169"/>
      <c r="C35" s="24"/>
      <c r="D35" s="53">
        <f>IFERROR((VLOOKUP($B35,'Tabela de alimentos'!$A$3:$K$936,2,FALSE))*$C35/100,0)</f>
        <v>0</v>
      </c>
      <c r="E35" s="56">
        <f>IFERROR((VLOOKUP($B35,'Tabela de alimentos'!$A$3:$K$936,3,FALSE))*$C35/100,0)</f>
        <v>0</v>
      </c>
      <c r="F35" s="53">
        <f>IFERROR((VLOOKUP($B35,'Tabela de alimentos'!$A$3:$K$936,4,FALSE))*$C35/100,0)</f>
        <v>0</v>
      </c>
      <c r="G35" s="53">
        <f>IFERROR((VLOOKUP($B35,'Tabela de alimentos'!$A$3:$K$936,5,FALSE))*$C35/100,0)</f>
        <v>0</v>
      </c>
      <c r="H35" s="53">
        <f>IFERROR((VLOOKUP($B35,'Tabela de alimentos'!$A$3:$K$936,6,FALSE))*$C35/100,0)</f>
        <v>0</v>
      </c>
      <c r="I35" s="56">
        <f>IFERROR((VLOOKUP($B35,'Tabela de alimentos'!$A$3:$K$936,7,FALSE))*$C35/100,0)</f>
        <v>0</v>
      </c>
      <c r="J35" s="55">
        <f>IFERROR((VLOOKUP($B35,'Tabela de alimentos'!$A$3:$K$936,8,FALSE))*$C35/100,0)</f>
        <v>0</v>
      </c>
      <c r="K35" s="55">
        <f>IFERROR((VLOOKUP($B35,'Tabela de alimentos'!$A$3:$K$936,9,FALSE))*$C35/100,0)</f>
        <v>0</v>
      </c>
      <c r="L35" s="55">
        <f>IFERROR((VLOOKUP($B35,'Tabela de alimentos'!$A$3:$K$936,10,FALSE))*$C35/100,0)</f>
        <v>0</v>
      </c>
      <c r="M35" s="55">
        <f>IFERROR((VLOOKUP($B35,'Tabela de alimentos'!$A$3:$K$936,11,FALSE))*$C35/100,0)</f>
        <v>0</v>
      </c>
    </row>
    <row r="36" spans="1:13" ht="14.25" x14ac:dyDescent="0.2">
      <c r="A36" s="60"/>
      <c r="B36" s="169"/>
      <c r="C36" s="24"/>
      <c r="D36" s="53">
        <f>IFERROR((VLOOKUP($B36,'Tabela de alimentos'!$A$3:$K$936,2,FALSE))*$C36/100,0)</f>
        <v>0</v>
      </c>
      <c r="E36" s="56">
        <f>IFERROR((VLOOKUP($B36,'Tabela de alimentos'!$A$3:$K$936,3,FALSE))*$C36/100,0)</f>
        <v>0</v>
      </c>
      <c r="F36" s="53">
        <f>IFERROR((VLOOKUP($B36,'Tabela de alimentos'!$A$3:$K$936,4,FALSE))*$C36/100,0)</f>
        <v>0</v>
      </c>
      <c r="G36" s="53">
        <f>IFERROR((VLOOKUP($B36,'Tabela de alimentos'!$A$3:$K$936,5,FALSE))*$C36/100,0)</f>
        <v>0</v>
      </c>
      <c r="H36" s="53">
        <f>IFERROR((VLOOKUP($B36,'Tabela de alimentos'!$A$3:$K$936,6,FALSE))*$C36/100,0)</f>
        <v>0</v>
      </c>
      <c r="I36" s="56">
        <f>IFERROR((VLOOKUP($B36,'Tabela de alimentos'!$A$3:$K$936,7,FALSE))*$C36/100,0)</f>
        <v>0</v>
      </c>
      <c r="J36" s="55">
        <f>IFERROR((VLOOKUP($B36,'Tabela de alimentos'!$A$3:$K$936,8,FALSE))*$C36/100,0)</f>
        <v>0</v>
      </c>
      <c r="K36" s="55">
        <f>IFERROR((VLOOKUP($B36,'Tabela de alimentos'!$A$3:$K$936,9,FALSE))*$C36/100,0)</f>
        <v>0</v>
      </c>
      <c r="L36" s="55">
        <f>IFERROR((VLOOKUP($B36,'Tabela de alimentos'!$A$3:$K$936,10,FALSE))*$C36/100,0)</f>
        <v>0</v>
      </c>
      <c r="M36" s="55">
        <f>IFERROR((VLOOKUP($B36,'Tabela de alimentos'!$A$3:$K$936,11,FALSE))*$C36/100,0)</f>
        <v>0</v>
      </c>
    </row>
    <row r="37" spans="1:13" ht="14.25" x14ac:dyDescent="0.2">
      <c r="A37" s="60"/>
      <c r="B37" s="169"/>
      <c r="C37" s="24"/>
      <c r="D37" s="53">
        <f>IFERROR((VLOOKUP($B37,'Tabela de alimentos'!$A$3:$K$936,2,FALSE))*$C37/100,0)</f>
        <v>0</v>
      </c>
      <c r="E37" s="56">
        <f>IFERROR((VLOOKUP($B37,'Tabela de alimentos'!$A$3:$K$936,3,FALSE))*$C37/100,0)</f>
        <v>0</v>
      </c>
      <c r="F37" s="53">
        <f>IFERROR((VLOOKUP($B37,'Tabela de alimentos'!$A$3:$K$936,4,FALSE))*$C37/100,0)</f>
        <v>0</v>
      </c>
      <c r="G37" s="53">
        <f>IFERROR((VLOOKUP($B37,'Tabela de alimentos'!$A$3:$K$936,5,FALSE))*$C37/100,0)</f>
        <v>0</v>
      </c>
      <c r="H37" s="53">
        <f>IFERROR((VLOOKUP($B37,'Tabela de alimentos'!$A$3:$K$936,6,FALSE))*$C37/100,0)</f>
        <v>0</v>
      </c>
      <c r="I37" s="56">
        <f>IFERROR((VLOOKUP($B37,'Tabela de alimentos'!$A$3:$K$936,7,FALSE))*$C37/100,0)</f>
        <v>0</v>
      </c>
      <c r="J37" s="55">
        <f>IFERROR((VLOOKUP($B37,'Tabela de alimentos'!$A$3:$K$936,8,FALSE))*$C37/100,0)</f>
        <v>0</v>
      </c>
      <c r="K37" s="55">
        <f>IFERROR((VLOOKUP($B37,'Tabela de alimentos'!$A$3:$K$936,9,FALSE))*$C37/100,0)</f>
        <v>0</v>
      </c>
      <c r="L37" s="55">
        <f>IFERROR((VLOOKUP($B37,'Tabela de alimentos'!$A$3:$K$936,10,FALSE))*$C37/100,0)</f>
        <v>0</v>
      </c>
      <c r="M37" s="55">
        <f>IFERROR((VLOOKUP($B37,'Tabela de alimentos'!$A$3:$K$936,11,FALSE))*$C37/100,0)</f>
        <v>0</v>
      </c>
    </row>
    <row r="38" spans="1:13" ht="14.25" x14ac:dyDescent="0.2">
      <c r="A38" s="60"/>
      <c r="B38" s="169"/>
      <c r="C38" s="24"/>
      <c r="D38" s="53">
        <f>IFERROR((VLOOKUP($B38,'Tabela de alimentos'!$A$3:$K$936,2,FALSE))*$C38/100,0)</f>
        <v>0</v>
      </c>
      <c r="E38" s="56">
        <f>IFERROR((VLOOKUP($B38,'Tabela de alimentos'!$A$3:$K$936,3,FALSE))*$C38/100,0)</f>
        <v>0</v>
      </c>
      <c r="F38" s="53">
        <f>IFERROR((VLOOKUP($B38,'Tabela de alimentos'!$A$3:$K$936,4,FALSE))*$C38/100,0)</f>
        <v>0</v>
      </c>
      <c r="G38" s="53">
        <f>IFERROR((VLOOKUP($B38,'Tabela de alimentos'!$A$3:$K$936,5,FALSE))*$C38/100,0)</f>
        <v>0</v>
      </c>
      <c r="H38" s="53">
        <f>IFERROR((VLOOKUP($B38,'Tabela de alimentos'!$A$3:$K$936,6,FALSE))*$C38/100,0)</f>
        <v>0</v>
      </c>
      <c r="I38" s="56">
        <f>IFERROR((VLOOKUP($B38,'Tabela de alimentos'!$A$3:$K$936,7,FALSE))*$C38/100,0)</f>
        <v>0</v>
      </c>
      <c r="J38" s="55">
        <f>IFERROR((VLOOKUP($B38,'Tabela de alimentos'!$A$3:$K$936,8,FALSE))*$C38/100,0)</f>
        <v>0</v>
      </c>
      <c r="K38" s="55">
        <f>IFERROR((VLOOKUP($B38,'Tabela de alimentos'!$A$3:$K$936,9,FALSE))*$C38/100,0)</f>
        <v>0</v>
      </c>
      <c r="L38" s="55">
        <f>IFERROR((VLOOKUP($B38,'Tabela de alimentos'!$A$3:$K$936,10,FALSE))*$C38/100,0)</f>
        <v>0</v>
      </c>
      <c r="M38" s="55">
        <f>IFERROR((VLOOKUP($B38,'Tabela de alimentos'!$A$3:$K$936,11,FALSE))*$C38/100,0)</f>
        <v>0</v>
      </c>
    </row>
    <row r="39" spans="1:13" ht="14.25" x14ac:dyDescent="0.2">
      <c r="A39" s="60"/>
      <c r="B39" s="169"/>
      <c r="C39" s="24"/>
      <c r="D39" s="53">
        <f>IFERROR((VLOOKUP($B39,'Tabela de alimentos'!$A$3:$K$936,2,FALSE))*$C39/100,0)</f>
        <v>0</v>
      </c>
      <c r="E39" s="56">
        <f>IFERROR((VLOOKUP($B39,'Tabela de alimentos'!$A$3:$K$936,3,FALSE))*$C39/100,0)</f>
        <v>0</v>
      </c>
      <c r="F39" s="53">
        <f>IFERROR((VLOOKUP($B39,'Tabela de alimentos'!$A$3:$K$936,4,FALSE))*$C39/100,0)</f>
        <v>0</v>
      </c>
      <c r="G39" s="53">
        <f>IFERROR((VLOOKUP($B39,'Tabela de alimentos'!$A$3:$K$936,5,FALSE))*$C39/100,0)</f>
        <v>0</v>
      </c>
      <c r="H39" s="53">
        <f>IFERROR((VLOOKUP($B39,'Tabela de alimentos'!$A$3:$K$936,6,FALSE))*$C39/100,0)</f>
        <v>0</v>
      </c>
      <c r="I39" s="56">
        <f>IFERROR((VLOOKUP($B39,'Tabela de alimentos'!$A$3:$K$936,7,FALSE))*$C39/100,0)</f>
        <v>0</v>
      </c>
      <c r="J39" s="55">
        <f>IFERROR((VLOOKUP($B39,'Tabela de alimentos'!$A$3:$K$936,8,FALSE))*$C39/100,0)</f>
        <v>0</v>
      </c>
      <c r="K39" s="55">
        <f>IFERROR((VLOOKUP($B39,'Tabela de alimentos'!$A$3:$K$936,9,FALSE))*$C39/100,0)</f>
        <v>0</v>
      </c>
      <c r="L39" s="55">
        <f>IFERROR((VLOOKUP($B39,'Tabela de alimentos'!$A$3:$K$936,10,FALSE))*$C39/100,0)</f>
        <v>0</v>
      </c>
      <c r="M39" s="55">
        <f>IFERROR((VLOOKUP($B39,'Tabela de alimentos'!$A$3:$K$936,11,FALSE))*$C39/100,0)</f>
        <v>0</v>
      </c>
    </row>
    <row r="40" spans="1:13" ht="14.25" x14ac:dyDescent="0.2">
      <c r="A40" s="60"/>
      <c r="B40" s="169"/>
      <c r="C40" s="24"/>
      <c r="D40" s="53">
        <f>IFERROR((VLOOKUP($B40,'Tabela de alimentos'!$A$3:$K$936,2,FALSE))*$C40/100,0)</f>
        <v>0</v>
      </c>
      <c r="E40" s="56">
        <f>IFERROR((VLOOKUP($B40,'Tabela de alimentos'!$A$3:$K$936,3,FALSE))*$C40/100,0)</f>
        <v>0</v>
      </c>
      <c r="F40" s="53">
        <f>IFERROR((VLOOKUP($B40,'Tabela de alimentos'!$A$3:$K$936,4,FALSE))*$C40/100,0)</f>
        <v>0</v>
      </c>
      <c r="G40" s="53">
        <f>IFERROR((VLOOKUP($B40,'Tabela de alimentos'!$A$3:$K$936,5,FALSE))*$C40/100,0)</f>
        <v>0</v>
      </c>
      <c r="H40" s="53">
        <f>IFERROR((VLOOKUP($B40,'Tabela de alimentos'!$A$3:$K$936,6,FALSE))*$C40/100,0)</f>
        <v>0</v>
      </c>
      <c r="I40" s="56">
        <f>IFERROR((VLOOKUP($B40,'Tabela de alimentos'!$A$3:$K$936,7,FALSE))*$C40/100,0)</f>
        <v>0</v>
      </c>
      <c r="J40" s="55">
        <f>IFERROR((VLOOKUP($B40,'Tabela de alimentos'!$A$3:$K$936,8,FALSE))*$C40/100,0)</f>
        <v>0</v>
      </c>
      <c r="K40" s="55">
        <f>IFERROR((VLOOKUP($B40,'Tabela de alimentos'!$A$3:$K$936,9,FALSE))*$C40/100,0)</f>
        <v>0</v>
      </c>
      <c r="L40" s="55">
        <f>IFERROR((VLOOKUP($B40,'Tabela de alimentos'!$A$3:$K$936,10,FALSE))*$C40/100,0)</f>
        <v>0</v>
      </c>
      <c r="M40" s="55">
        <f>IFERROR((VLOOKUP($B40,'Tabela de alimentos'!$A$3:$K$936,11,FALSE))*$C40/100,0)</f>
        <v>0</v>
      </c>
    </row>
    <row r="41" spans="1:13" ht="14.25" x14ac:dyDescent="0.2">
      <c r="A41" s="60"/>
      <c r="B41" s="169"/>
      <c r="C41" s="24"/>
      <c r="D41" s="53">
        <f>IFERROR((VLOOKUP($B41,'Tabela de alimentos'!$A$3:$K$936,2,FALSE))*$C41/100,0)</f>
        <v>0</v>
      </c>
      <c r="E41" s="56">
        <f>IFERROR((VLOOKUP($B41,'Tabela de alimentos'!$A$3:$K$936,3,FALSE))*$C41/100,0)</f>
        <v>0</v>
      </c>
      <c r="F41" s="53">
        <f>IFERROR((VLOOKUP($B41,'Tabela de alimentos'!$A$3:$K$936,4,FALSE))*$C41/100,0)</f>
        <v>0</v>
      </c>
      <c r="G41" s="53">
        <f>IFERROR((VLOOKUP($B41,'Tabela de alimentos'!$A$3:$K$936,5,FALSE))*$C41/100,0)</f>
        <v>0</v>
      </c>
      <c r="H41" s="53">
        <f>IFERROR((VLOOKUP($B41,'Tabela de alimentos'!$A$3:$K$936,6,FALSE))*$C41/100,0)</f>
        <v>0</v>
      </c>
      <c r="I41" s="56">
        <f>IFERROR((VLOOKUP($B41,'Tabela de alimentos'!$A$3:$K$936,7,FALSE))*$C41/100,0)</f>
        <v>0</v>
      </c>
      <c r="J41" s="55">
        <f>IFERROR((VLOOKUP($B41,'Tabela de alimentos'!$A$3:$K$936,8,FALSE))*$C41/100,0)</f>
        <v>0</v>
      </c>
      <c r="K41" s="55">
        <f>IFERROR((VLOOKUP($B41,'Tabela de alimentos'!$A$3:$K$936,9,FALSE))*$C41/100,0)</f>
        <v>0</v>
      </c>
      <c r="L41" s="55">
        <f>IFERROR((VLOOKUP($B41,'Tabela de alimentos'!$A$3:$K$936,10,FALSE))*$C41/100,0)</f>
        <v>0</v>
      </c>
      <c r="M41" s="55">
        <f>IFERROR((VLOOKUP($B41,'Tabela de alimentos'!$A$3:$K$936,11,FALSE))*$C41/100,0)</f>
        <v>0</v>
      </c>
    </row>
    <row r="42" spans="1:13" ht="14.25" x14ac:dyDescent="0.2">
      <c r="A42" s="60"/>
      <c r="B42" s="169"/>
      <c r="C42" s="24"/>
      <c r="D42" s="53">
        <f>IFERROR((VLOOKUP($B42,'Tabela de alimentos'!$A$3:$K$936,2,FALSE))*$C42/100,0)</f>
        <v>0</v>
      </c>
      <c r="E42" s="56">
        <f>IFERROR((VLOOKUP($B42,'Tabela de alimentos'!$A$3:$K$936,3,FALSE))*$C42/100,0)</f>
        <v>0</v>
      </c>
      <c r="F42" s="53">
        <f>IFERROR((VLOOKUP($B42,'Tabela de alimentos'!$A$3:$K$936,4,FALSE))*$C42/100,0)</f>
        <v>0</v>
      </c>
      <c r="G42" s="53">
        <f>IFERROR((VLOOKUP($B42,'Tabela de alimentos'!$A$3:$K$936,5,FALSE))*$C42/100,0)</f>
        <v>0</v>
      </c>
      <c r="H42" s="53">
        <f>IFERROR((VLOOKUP($B42,'Tabela de alimentos'!$A$3:$K$936,6,FALSE))*$C42/100,0)</f>
        <v>0</v>
      </c>
      <c r="I42" s="56">
        <f>IFERROR((VLOOKUP($B42,'Tabela de alimentos'!$A$3:$K$936,7,FALSE))*$C42/100,0)</f>
        <v>0</v>
      </c>
      <c r="J42" s="55">
        <f>IFERROR((VLOOKUP($B42,'Tabela de alimentos'!$A$3:$K$936,8,FALSE))*$C42/100,0)</f>
        <v>0</v>
      </c>
      <c r="K42" s="55">
        <f>IFERROR((VLOOKUP($B42,'Tabela de alimentos'!$A$3:$K$936,9,FALSE))*$C42/100,0)</f>
        <v>0</v>
      </c>
      <c r="L42" s="55">
        <f>IFERROR((VLOOKUP($B42,'Tabela de alimentos'!$A$3:$K$936,10,FALSE))*$C42/100,0)</f>
        <v>0</v>
      </c>
      <c r="M42" s="55">
        <f>IFERROR((VLOOKUP($B42,'Tabela de alimentos'!$A$3:$K$936,11,FALSE))*$C42/100,0)</f>
        <v>0</v>
      </c>
    </row>
    <row r="43" spans="1:13" ht="14.25" x14ac:dyDescent="0.2">
      <c r="A43" s="60"/>
      <c r="B43" s="169"/>
      <c r="C43" s="24"/>
      <c r="D43" s="53">
        <f>IFERROR((VLOOKUP($B43,'Tabela de alimentos'!$A$3:$K$936,2,FALSE))*$C43/100,0)</f>
        <v>0</v>
      </c>
      <c r="E43" s="56">
        <f>IFERROR((VLOOKUP($B43,'Tabela de alimentos'!$A$3:$K$936,3,FALSE))*$C43/100,0)</f>
        <v>0</v>
      </c>
      <c r="F43" s="53">
        <f>IFERROR((VLOOKUP($B43,'Tabela de alimentos'!$A$3:$K$936,4,FALSE))*$C43/100,0)</f>
        <v>0</v>
      </c>
      <c r="G43" s="53">
        <f>IFERROR((VLOOKUP($B43,'Tabela de alimentos'!$A$3:$K$936,5,FALSE))*$C43/100,0)</f>
        <v>0</v>
      </c>
      <c r="H43" s="53">
        <f>IFERROR((VLOOKUP($B43,'Tabela de alimentos'!$A$3:$K$936,6,FALSE))*$C43/100,0)</f>
        <v>0</v>
      </c>
      <c r="I43" s="56">
        <f>IFERROR((VLOOKUP($B43,'Tabela de alimentos'!$A$3:$K$936,7,FALSE))*$C43/100,0)</f>
        <v>0</v>
      </c>
      <c r="J43" s="55">
        <f>IFERROR((VLOOKUP($B43,'Tabela de alimentos'!$A$3:$K$936,8,FALSE))*$C43/100,0)</f>
        <v>0</v>
      </c>
      <c r="K43" s="55">
        <f>IFERROR((VLOOKUP($B43,'Tabela de alimentos'!$A$3:$K$936,9,FALSE))*$C43/100,0)</f>
        <v>0</v>
      </c>
      <c r="L43" s="55">
        <f>IFERROR((VLOOKUP($B43,'Tabela de alimentos'!$A$3:$K$936,10,FALSE))*$C43/100,0)</f>
        <v>0</v>
      </c>
      <c r="M43" s="55">
        <f>IFERROR((VLOOKUP($B43,'Tabela de alimentos'!$A$3:$K$936,11,FALSE))*$C43/100,0)</f>
        <v>0</v>
      </c>
    </row>
    <row r="44" spans="1:13" ht="14.25" x14ac:dyDescent="0.2">
      <c r="A44" s="60"/>
      <c r="B44" s="169"/>
      <c r="C44" s="24"/>
      <c r="D44" s="53">
        <f>IFERROR((VLOOKUP($B44,'Tabela de alimentos'!$A$3:$K$936,2,FALSE))*$C44/100,0)</f>
        <v>0</v>
      </c>
      <c r="E44" s="56">
        <f>IFERROR((VLOOKUP($B44,'Tabela de alimentos'!$A$3:$K$936,3,FALSE))*$C44/100,0)</f>
        <v>0</v>
      </c>
      <c r="F44" s="53">
        <f>IFERROR((VLOOKUP($B44,'Tabela de alimentos'!$A$3:$K$936,4,FALSE))*$C44/100,0)</f>
        <v>0</v>
      </c>
      <c r="G44" s="53">
        <f>IFERROR((VLOOKUP($B44,'Tabela de alimentos'!$A$3:$K$936,5,FALSE))*$C44/100,0)</f>
        <v>0</v>
      </c>
      <c r="H44" s="53">
        <f>IFERROR((VLOOKUP($B44,'Tabela de alimentos'!$A$3:$K$936,6,FALSE))*$C44/100,0)</f>
        <v>0</v>
      </c>
      <c r="I44" s="56">
        <f>IFERROR((VLOOKUP($B44,'Tabela de alimentos'!$A$3:$K$936,7,FALSE))*$C44/100,0)</f>
        <v>0</v>
      </c>
      <c r="J44" s="55">
        <f>IFERROR((VLOOKUP($B44,'Tabela de alimentos'!$A$3:$K$936,8,FALSE))*$C44/100,0)</f>
        <v>0</v>
      </c>
      <c r="K44" s="55">
        <f>IFERROR((VLOOKUP($B44,'Tabela de alimentos'!$A$3:$K$936,9,FALSE))*$C44/100,0)</f>
        <v>0</v>
      </c>
      <c r="L44" s="55">
        <f>IFERROR((VLOOKUP($B44,'Tabela de alimentos'!$A$3:$K$936,10,FALSE))*$C44/100,0)</f>
        <v>0</v>
      </c>
      <c r="M44" s="55">
        <f>IFERROR((VLOOKUP($B44,'Tabela de alimentos'!$A$3:$K$936,11,FALSE))*$C44/100,0)</f>
        <v>0</v>
      </c>
    </row>
    <row r="45" spans="1:13" ht="14.25" x14ac:dyDescent="0.2">
      <c r="A45" s="60"/>
      <c r="B45" s="249"/>
      <c r="C45" s="24"/>
      <c r="D45" s="53">
        <f>IFERROR((VLOOKUP($B45,'Tabela de alimentos'!$A$3:$K$936,2,FALSE))*$C45/100,0)</f>
        <v>0</v>
      </c>
      <c r="E45" s="56">
        <f>IFERROR((VLOOKUP($B45,'Tabela de alimentos'!$A$3:$K$936,3,FALSE))*$C45/100,0)</f>
        <v>0</v>
      </c>
      <c r="F45" s="53">
        <f>IFERROR((VLOOKUP($B45,'Tabela de alimentos'!$A$3:$K$936,4,FALSE))*$C45/100,0)</f>
        <v>0</v>
      </c>
      <c r="G45" s="53">
        <f>IFERROR((VLOOKUP($B45,'Tabela de alimentos'!$A$3:$K$936,5,FALSE))*$C45/100,0)</f>
        <v>0</v>
      </c>
      <c r="H45" s="53">
        <f>IFERROR((VLOOKUP($B45,'Tabela de alimentos'!$A$3:$K$936,6,FALSE))*$C45/100,0)</f>
        <v>0</v>
      </c>
      <c r="I45" s="62">
        <f>IFERROR((VLOOKUP($B45,'Tabela de alimentos'!$A$3:$K$936,7,FALSE))*$C45/100,0)</f>
        <v>0</v>
      </c>
      <c r="J45" s="55">
        <f>IFERROR((VLOOKUP($B45,'Tabela de alimentos'!$A$3:$K$936,8,FALSE))*$C45/100,0)</f>
        <v>0</v>
      </c>
      <c r="K45" s="55">
        <f>IFERROR((VLOOKUP($B45,'Tabela de alimentos'!$A$3:$K$936,9,FALSE))*$C45/100,0)</f>
        <v>0</v>
      </c>
      <c r="L45" s="55">
        <f>IFERROR((VLOOKUP($B45,'Tabela de alimentos'!$A$3:$K$936,10,FALSE))*$C45/100,0)</f>
        <v>0</v>
      </c>
      <c r="M45" s="55">
        <f>IFERROR((VLOOKUP($B45,'Tabela de alimentos'!$A$3:$K$936,11,FALSE))*$C45/100,0)</f>
        <v>0</v>
      </c>
    </row>
    <row r="46" spans="1:13" s="7" customFormat="1" ht="19.899999999999999" customHeight="1" thickBot="1" x14ac:dyDescent="0.25">
      <c r="A46" s="61"/>
      <c r="B46" s="50"/>
      <c r="C46" s="51" t="s">
        <v>401</v>
      </c>
      <c r="D46" s="57">
        <f t="shared" ref="D46:M46" si="0">SUM(D5:D45)</f>
        <v>0</v>
      </c>
      <c r="E46" s="58">
        <f t="shared" si="0"/>
        <v>0</v>
      </c>
      <c r="F46" s="57">
        <f t="shared" si="0"/>
        <v>0</v>
      </c>
      <c r="G46" s="57">
        <f t="shared" si="0"/>
        <v>0</v>
      </c>
      <c r="H46" s="57">
        <f t="shared" si="0"/>
        <v>0</v>
      </c>
      <c r="I46" s="57">
        <f t="shared" si="0"/>
        <v>0</v>
      </c>
      <c r="J46" s="59">
        <f t="shared" si="0"/>
        <v>0</v>
      </c>
      <c r="K46" s="59">
        <f t="shared" si="0"/>
        <v>0</v>
      </c>
      <c r="L46" s="59">
        <f t="shared" si="0"/>
        <v>0</v>
      </c>
      <c r="M46" s="59">
        <f t="shared" si="0"/>
        <v>0</v>
      </c>
    </row>
    <row r="47" spans="1:13" s="7" customFormat="1" ht="24.95" customHeight="1" x14ac:dyDescent="0.25">
      <c r="A47" s="291" t="s">
        <v>645</v>
      </c>
      <c r="B47" s="291"/>
      <c r="C47" s="291"/>
      <c r="D47" s="291"/>
      <c r="E47" s="291"/>
      <c r="F47" s="291"/>
      <c r="G47" s="291"/>
      <c r="H47" s="291"/>
      <c r="I47" s="291"/>
      <c r="J47" s="291"/>
      <c r="K47" s="291"/>
      <c r="L47" s="291"/>
      <c r="M47" s="291"/>
    </row>
    <row r="48" spans="1:13" s="7" customFormat="1" x14ac:dyDescent="0.2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2:13" x14ac:dyDescent="0.2">
      <c r="B49" s="7"/>
      <c r="D49" s="9"/>
      <c r="E49" s="9"/>
      <c r="F49" s="9"/>
      <c r="G49" s="9"/>
      <c r="H49" s="9"/>
      <c r="I49" s="9"/>
      <c r="J49" s="9"/>
      <c r="K49" s="9"/>
      <c r="L49" s="9"/>
      <c r="M49" s="10"/>
    </row>
    <row r="50" spans="2:13" x14ac:dyDescent="0.2">
      <c r="B50" s="6"/>
      <c r="D50" s="11"/>
      <c r="E50" s="12"/>
      <c r="F50" s="11"/>
      <c r="G50" s="11"/>
      <c r="H50" s="11"/>
      <c r="I50" s="11"/>
      <c r="J50" s="11"/>
      <c r="K50" s="11"/>
      <c r="L50" s="11"/>
      <c r="M50" s="13"/>
    </row>
    <row r="51" spans="2:13" x14ac:dyDescent="0.2">
      <c r="B51" s="6"/>
      <c r="D51" s="11"/>
      <c r="E51" s="12"/>
      <c r="F51" s="11"/>
      <c r="G51" s="11"/>
      <c r="H51" s="11"/>
      <c r="I51" s="11"/>
      <c r="J51" s="11"/>
      <c r="K51" s="11"/>
      <c r="L51" s="11"/>
      <c r="M51" s="13"/>
    </row>
    <row r="52" spans="2:13" x14ac:dyDescent="0.2">
      <c r="B52" s="6"/>
      <c r="D52" s="11"/>
      <c r="E52" s="12"/>
      <c r="F52" s="11"/>
      <c r="G52" s="11"/>
      <c r="H52" s="11"/>
      <c r="I52" s="11"/>
      <c r="J52" s="11"/>
      <c r="K52" s="11"/>
      <c r="L52" s="11"/>
      <c r="M52" s="13"/>
    </row>
  </sheetData>
  <mergeCells count="5">
    <mergeCell ref="D3:E3"/>
    <mergeCell ref="A1:M1"/>
    <mergeCell ref="A2:M2"/>
    <mergeCell ref="A47:M47"/>
    <mergeCell ref="A3:B3"/>
  </mergeCells>
  <pageMargins left="0.511811024" right="0.511811024" top="0.78740157499999996" bottom="0.78740157499999996" header="0.31496062000000002" footer="0.31496062000000002"/>
  <pageSetup paperSize="9" scale="68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'Tabela de alimentos'!$A$3:$A$586</xm:f>
          </x14:formula1>
          <xm:sqref>B5:B45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2"/>
  <sheetViews>
    <sheetView showGridLines="0" zoomScaleNormal="100" workbookViewId="0">
      <pane ySplit="4" topLeftCell="A5" activePane="bottomLeft" state="frozen"/>
      <selection activeCell="B8" sqref="B8"/>
      <selection pane="bottomLeft" activeCell="M11" sqref="M11"/>
    </sheetView>
  </sheetViews>
  <sheetFormatPr defaultColWidth="9.140625" defaultRowHeight="12.75" x14ac:dyDescent="0.2"/>
  <cols>
    <col min="1" max="1" width="20.7109375" style="1" bestFit="1" customWidth="1"/>
    <col min="2" max="2" width="34" style="1" bestFit="1" customWidth="1"/>
    <col min="3" max="3" width="10.7109375" style="1" customWidth="1"/>
    <col min="4" max="5" width="8.7109375" style="1" customWidth="1"/>
    <col min="6" max="6" width="9.28515625" style="1" bestFit="1" customWidth="1"/>
    <col min="7" max="7" width="9.7109375" style="1" bestFit="1" customWidth="1"/>
    <col min="8" max="13" width="8.7109375" style="1" customWidth="1"/>
    <col min="14" max="16384" width="9.140625" style="1"/>
  </cols>
  <sheetData>
    <row r="1" spans="1:13" ht="35.1" customHeight="1" x14ac:dyDescent="0.25">
      <c r="A1" s="273" t="s">
        <v>641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</row>
    <row r="2" spans="1:13" ht="35.1" customHeight="1" x14ac:dyDescent="0.25">
      <c r="A2" s="295" t="s">
        <v>640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</row>
    <row r="3" spans="1:13" ht="28.5" customHeight="1" x14ac:dyDescent="0.2">
      <c r="A3" s="297" t="s">
        <v>653</v>
      </c>
      <c r="B3" s="297"/>
      <c r="C3" s="139"/>
      <c r="D3" s="293" t="s">
        <v>31</v>
      </c>
      <c r="E3" s="293"/>
      <c r="F3" s="128" t="s">
        <v>7</v>
      </c>
      <c r="G3" s="128" t="s">
        <v>32</v>
      </c>
      <c r="H3" s="128" t="s">
        <v>647</v>
      </c>
      <c r="I3" s="129" t="s">
        <v>8</v>
      </c>
      <c r="J3" s="131" t="s">
        <v>9</v>
      </c>
      <c r="K3" s="163" t="s">
        <v>10</v>
      </c>
      <c r="L3" s="131" t="s">
        <v>399</v>
      </c>
      <c r="M3" s="132" t="s">
        <v>629</v>
      </c>
    </row>
    <row r="4" spans="1:13" ht="58.5" customHeight="1" x14ac:dyDescent="0.2">
      <c r="A4" s="140" t="s">
        <v>642</v>
      </c>
      <c r="B4" s="141" t="s">
        <v>644</v>
      </c>
      <c r="C4" s="142" t="s">
        <v>649</v>
      </c>
      <c r="D4" s="133" t="s">
        <v>34</v>
      </c>
      <c r="E4" s="134" t="s">
        <v>35</v>
      </c>
      <c r="F4" s="135" t="s">
        <v>36</v>
      </c>
      <c r="G4" s="135" t="s">
        <v>36</v>
      </c>
      <c r="H4" s="135" t="s">
        <v>36</v>
      </c>
      <c r="I4" s="134" t="s">
        <v>37</v>
      </c>
      <c r="J4" s="137" t="s">
        <v>37</v>
      </c>
      <c r="K4" s="136" t="s">
        <v>38</v>
      </c>
      <c r="L4" s="137" t="s">
        <v>37</v>
      </c>
      <c r="M4" s="138" t="s">
        <v>37</v>
      </c>
    </row>
    <row r="5" spans="1:13" ht="14.25" x14ac:dyDescent="0.2">
      <c r="A5" s="42"/>
      <c r="B5" s="185"/>
      <c r="C5" s="22"/>
      <c r="D5" s="53">
        <f>IFERROR((VLOOKUP($B5,'Tabela de alimentos'!$A$3:$K$936,2,FALSE))*$C5/100,0)</f>
        <v>0</v>
      </c>
      <c r="E5" s="56">
        <f>IFERROR((VLOOKUP($B5,'Tabela de alimentos'!$A$3:$K$936,3,FALSE))*$C5/100,0)</f>
        <v>0</v>
      </c>
      <c r="F5" s="54">
        <f>IFERROR((VLOOKUP($B5,'Tabela de alimentos'!$A$3:$K$936,4,FALSE))*$C5/100,0)</f>
        <v>0</v>
      </c>
      <c r="G5" s="53">
        <f>IFERROR((VLOOKUP($B5,'Tabela de alimentos'!$A$3:$K$936,5,FALSE))*$C5/100,0)</f>
        <v>0</v>
      </c>
      <c r="H5" s="53">
        <f>IFERROR((VLOOKUP($B5,'Tabela de alimentos'!$A$3:$K$936,6,FALSE))*$C5/100,0)</f>
        <v>0</v>
      </c>
      <c r="I5" s="53">
        <f>IFERROR((VLOOKUP($B5,'Tabela de alimentos'!$A$3:$K$936,7,FALSE))*$C5/100,0)</f>
        <v>0</v>
      </c>
      <c r="J5" s="56">
        <f>IFERROR((VLOOKUP($B5,'Tabela de alimentos'!$A$3:$K$936,8,FALSE))*$C5/100,0)</f>
        <v>0</v>
      </c>
      <c r="K5" s="55">
        <f>IFERROR((VLOOKUP($B5,'Tabela de alimentos'!$A$3:$K$936,9,FALSE))*$C5/100,0)</f>
        <v>0</v>
      </c>
      <c r="L5" s="55">
        <f>IFERROR((VLOOKUP($B5,'Tabela de alimentos'!$A$3:$K$936,10,FALSE))*$C5/100,0)</f>
        <v>0</v>
      </c>
      <c r="M5" s="55">
        <f>IFERROR((VLOOKUP($B5,'Tabela de alimentos'!$A$3:$K$936,11,FALSE))*$C5/100,0)</f>
        <v>0</v>
      </c>
    </row>
    <row r="6" spans="1:13" ht="14.25" x14ac:dyDescent="0.2">
      <c r="A6" s="42"/>
      <c r="B6" s="169"/>
      <c r="C6" s="22"/>
      <c r="D6" s="53">
        <f>IFERROR((VLOOKUP($B6,'Tabela de alimentos'!$A$3:$K$936,2,FALSE))*$C6/100,0)</f>
        <v>0</v>
      </c>
      <c r="E6" s="56">
        <f>IFERROR((VLOOKUP($B6,'Tabela de alimentos'!$A$3:$K$936,3,FALSE))*$C6/100,0)</f>
        <v>0</v>
      </c>
      <c r="F6" s="54">
        <f>IFERROR((VLOOKUP($B6,'Tabela de alimentos'!$A$3:$K$936,4,FALSE))*$C6/100,0)</f>
        <v>0</v>
      </c>
      <c r="G6" s="53">
        <f>IFERROR((VLOOKUP($B6,'Tabela de alimentos'!$A$3:$K$936,5,FALSE))*$C6/100,0)</f>
        <v>0</v>
      </c>
      <c r="H6" s="53">
        <f>IFERROR((VLOOKUP($B6,'Tabela de alimentos'!$A$3:$K$936,6,FALSE))*$C6/100,0)</f>
        <v>0</v>
      </c>
      <c r="I6" s="53">
        <f>IFERROR((VLOOKUP($B6,'Tabela de alimentos'!$A$3:$K$936,7,FALSE))*$C6/100,0)</f>
        <v>0</v>
      </c>
      <c r="J6" s="56">
        <f>IFERROR((VLOOKUP($B6,'Tabela de alimentos'!$A$3:$K$936,8,FALSE))*$C6/100,0)</f>
        <v>0</v>
      </c>
      <c r="K6" s="55">
        <f>IFERROR((VLOOKUP($B6,'Tabela de alimentos'!$A$3:$K$936,9,FALSE))*$C6/100,0)</f>
        <v>0</v>
      </c>
      <c r="L6" s="55">
        <f>IFERROR((VLOOKUP($B6,'Tabela de alimentos'!$A$3:$K$936,10,FALSE))*$C6/100,0)</f>
        <v>0</v>
      </c>
      <c r="M6" s="55">
        <f>IFERROR((VLOOKUP($B6,'Tabela de alimentos'!$A$3:$K$936,11,FALSE))*$C6/100,0)</f>
        <v>0</v>
      </c>
    </row>
    <row r="7" spans="1:13" ht="14.25" x14ac:dyDescent="0.2">
      <c r="A7" s="42"/>
      <c r="B7" s="169"/>
      <c r="C7" s="22"/>
      <c r="D7" s="53">
        <f>IFERROR((VLOOKUP($B7,'Tabela de alimentos'!$A$3:$K$936,2,FALSE))*$C7/100,0)</f>
        <v>0</v>
      </c>
      <c r="E7" s="56">
        <f>IFERROR((VLOOKUP($B7,'Tabela de alimentos'!$A$3:$K$936,3,FALSE))*$C7/100,0)</f>
        <v>0</v>
      </c>
      <c r="F7" s="54">
        <f>IFERROR((VLOOKUP($B7,'Tabela de alimentos'!$A$3:$K$936,4,FALSE))*$C7/100,0)</f>
        <v>0</v>
      </c>
      <c r="G7" s="53">
        <f>IFERROR((VLOOKUP($B7,'Tabela de alimentos'!$A$3:$K$936,5,FALSE))*$C7/100,0)</f>
        <v>0</v>
      </c>
      <c r="H7" s="53">
        <f>IFERROR((VLOOKUP($B7,'Tabela de alimentos'!$A$3:$K$936,6,FALSE))*$C7/100,0)</f>
        <v>0</v>
      </c>
      <c r="I7" s="53">
        <f>IFERROR((VLOOKUP($B7,'Tabela de alimentos'!$A$3:$K$936,7,FALSE))*$C7/100,0)</f>
        <v>0</v>
      </c>
      <c r="J7" s="56">
        <f>IFERROR((VLOOKUP($B7,'Tabela de alimentos'!$A$3:$K$936,8,FALSE))*$C7/100,0)</f>
        <v>0</v>
      </c>
      <c r="K7" s="55">
        <f>IFERROR((VLOOKUP($B7,'Tabela de alimentos'!$A$3:$K$936,9,FALSE))*$C7/100,0)</f>
        <v>0</v>
      </c>
      <c r="L7" s="55">
        <f>IFERROR((VLOOKUP($B7,'Tabela de alimentos'!$A$3:$K$936,10,FALSE))*$C7/100,0)</f>
        <v>0</v>
      </c>
      <c r="M7" s="55">
        <f>IFERROR((VLOOKUP($B7,'Tabela de alimentos'!$A$3:$K$936,11,FALSE))*$C7/100,0)</f>
        <v>0</v>
      </c>
    </row>
    <row r="8" spans="1:13" ht="14.25" x14ac:dyDescent="0.2">
      <c r="A8" s="42"/>
      <c r="B8" s="169"/>
      <c r="C8" s="22"/>
      <c r="D8" s="53">
        <f>IFERROR((VLOOKUP($B8,'Tabela de alimentos'!$A$3:$K$936,2,FALSE))*$C8/100,0)</f>
        <v>0</v>
      </c>
      <c r="E8" s="56">
        <f>IFERROR((VLOOKUP($B8,'Tabela de alimentos'!$A$3:$K$936,3,FALSE))*$C8/100,0)</f>
        <v>0</v>
      </c>
      <c r="F8" s="54">
        <f>IFERROR((VLOOKUP($B8,'Tabela de alimentos'!$A$3:$K$936,4,FALSE))*$C8/100,0)</f>
        <v>0</v>
      </c>
      <c r="G8" s="53">
        <f>IFERROR((VLOOKUP($B8,'Tabela de alimentos'!$A$3:$K$936,5,FALSE))*$C8/100,0)</f>
        <v>0</v>
      </c>
      <c r="H8" s="53">
        <f>IFERROR((VLOOKUP($B8,'Tabela de alimentos'!$A$3:$K$936,6,FALSE))*$C8/100,0)</f>
        <v>0</v>
      </c>
      <c r="I8" s="53">
        <f>IFERROR((VLOOKUP($B8,'Tabela de alimentos'!$A$3:$K$936,7,FALSE))*$C8/100,0)</f>
        <v>0</v>
      </c>
      <c r="J8" s="56">
        <f>IFERROR((VLOOKUP($B8,'Tabela de alimentos'!$A$3:$K$936,8,FALSE))*$C8/100,0)</f>
        <v>0</v>
      </c>
      <c r="K8" s="55">
        <f>IFERROR((VLOOKUP($B8,'Tabela de alimentos'!$A$3:$K$936,9,FALSE))*$C8/100,0)</f>
        <v>0</v>
      </c>
      <c r="L8" s="55">
        <f>IFERROR((VLOOKUP($B8,'Tabela de alimentos'!$A$3:$K$936,10,FALSE))*$C8/100,0)</f>
        <v>0</v>
      </c>
      <c r="M8" s="55">
        <f>IFERROR((VLOOKUP($B8,'Tabela de alimentos'!$A$3:$K$936,11,FALSE))*$C8/100,0)</f>
        <v>0</v>
      </c>
    </row>
    <row r="9" spans="1:13" ht="14.25" x14ac:dyDescent="0.2">
      <c r="A9" s="42"/>
      <c r="B9" s="169"/>
      <c r="C9" s="22"/>
      <c r="D9" s="53">
        <f>IFERROR((VLOOKUP($B9,'Tabela de alimentos'!$A$3:$K$936,2,FALSE))*$C9/100,0)</f>
        <v>0</v>
      </c>
      <c r="E9" s="56">
        <f>IFERROR((VLOOKUP($B9,'Tabela de alimentos'!$A$3:$K$936,3,FALSE))*$C9/100,0)</f>
        <v>0</v>
      </c>
      <c r="F9" s="54">
        <f>IFERROR((VLOOKUP($B9,'Tabela de alimentos'!$A$3:$K$936,4,FALSE))*$C9/100,0)</f>
        <v>0</v>
      </c>
      <c r="G9" s="53">
        <f>IFERROR((VLOOKUP($B9,'Tabela de alimentos'!$A$3:$K$936,5,FALSE))*$C9/100,0)</f>
        <v>0</v>
      </c>
      <c r="H9" s="53">
        <f>IFERROR((VLOOKUP($B9,'Tabela de alimentos'!$A$3:$K$936,6,FALSE))*$C9/100,0)</f>
        <v>0</v>
      </c>
      <c r="I9" s="53">
        <f>IFERROR((VLOOKUP($B9,'Tabela de alimentos'!$A$3:$K$936,7,FALSE))*$C9/100,0)</f>
        <v>0</v>
      </c>
      <c r="J9" s="56">
        <f>IFERROR((VLOOKUP($B9,'Tabela de alimentos'!$A$3:$K$936,8,FALSE))*$C9/100,0)</f>
        <v>0</v>
      </c>
      <c r="K9" s="55">
        <f>IFERROR((VLOOKUP($B9,'Tabela de alimentos'!$A$3:$K$936,9,FALSE))*$C9/100,0)</f>
        <v>0</v>
      </c>
      <c r="L9" s="55">
        <f>IFERROR((VLOOKUP($B9,'Tabela de alimentos'!$A$3:$K$936,10,FALSE))*$C9/100,0)</f>
        <v>0</v>
      </c>
      <c r="M9" s="55">
        <f>IFERROR((VLOOKUP($B9,'Tabela de alimentos'!$A$3:$K$936,11,FALSE))*$C9/100,0)</f>
        <v>0</v>
      </c>
    </row>
    <row r="10" spans="1:13" ht="14.25" x14ac:dyDescent="0.2">
      <c r="A10" s="42"/>
      <c r="B10" s="169"/>
      <c r="C10" s="22"/>
      <c r="D10" s="53">
        <f>IFERROR((VLOOKUP($B10,'Tabela de alimentos'!$A$3:$K$936,2,FALSE))*$C10/100,0)</f>
        <v>0</v>
      </c>
      <c r="E10" s="56">
        <f>IFERROR((VLOOKUP($B10,'Tabela de alimentos'!$A$3:$K$936,3,FALSE))*$C10/100,0)</f>
        <v>0</v>
      </c>
      <c r="F10" s="54">
        <f>IFERROR((VLOOKUP($B10,'Tabela de alimentos'!$A$3:$K$936,4,FALSE))*$C10/100,0)</f>
        <v>0</v>
      </c>
      <c r="G10" s="53">
        <f>IFERROR((VLOOKUP($B10,'Tabela de alimentos'!$A$3:$K$936,5,FALSE))*$C10/100,0)</f>
        <v>0</v>
      </c>
      <c r="H10" s="53">
        <f>IFERROR((VLOOKUP($B10,'Tabela de alimentos'!$A$3:$K$936,6,FALSE))*$C10/100,0)</f>
        <v>0</v>
      </c>
      <c r="I10" s="53">
        <f>IFERROR((VLOOKUP($B10,'Tabela de alimentos'!$A$3:$K$936,7,FALSE))*$C10/100,0)</f>
        <v>0</v>
      </c>
      <c r="J10" s="56">
        <f>IFERROR((VLOOKUP($B10,'Tabela de alimentos'!$A$3:$K$936,8,FALSE))*$C10/100,0)</f>
        <v>0</v>
      </c>
      <c r="K10" s="55">
        <f>IFERROR((VLOOKUP($B10,'Tabela de alimentos'!$A$3:$K$936,9,FALSE))*$C10/100,0)</f>
        <v>0</v>
      </c>
      <c r="L10" s="55">
        <f>IFERROR((VLOOKUP($B10,'Tabela de alimentos'!$A$3:$K$936,10,FALSE))*$C10/100,0)</f>
        <v>0</v>
      </c>
      <c r="M10" s="55">
        <f>IFERROR((VLOOKUP($B10,'Tabela de alimentos'!$A$3:$K$936,11,FALSE))*$C10/100,0)</f>
        <v>0</v>
      </c>
    </row>
    <row r="11" spans="1:13" ht="14.25" x14ac:dyDescent="0.2">
      <c r="A11" s="42"/>
      <c r="B11" s="169"/>
      <c r="C11" s="22"/>
      <c r="D11" s="53">
        <f>IFERROR((VLOOKUP($B11,'Tabela de alimentos'!$A$3:$K$936,2,FALSE))*$C11/100,0)</f>
        <v>0</v>
      </c>
      <c r="E11" s="56">
        <f>IFERROR((VLOOKUP($B11,'Tabela de alimentos'!$A$3:$K$936,3,FALSE))*$C11/100,0)</f>
        <v>0</v>
      </c>
      <c r="F11" s="54">
        <f>IFERROR((VLOOKUP($B11,'Tabela de alimentos'!$A$3:$K$936,4,FALSE))*$C11/100,0)</f>
        <v>0</v>
      </c>
      <c r="G11" s="53">
        <f>IFERROR((VLOOKUP($B11,'Tabela de alimentos'!$A$3:$K$936,5,FALSE))*$C11/100,0)</f>
        <v>0</v>
      </c>
      <c r="H11" s="53">
        <f>IFERROR((VLOOKUP($B11,'Tabela de alimentos'!$A$3:$K$936,6,FALSE))*$C11/100,0)</f>
        <v>0</v>
      </c>
      <c r="I11" s="53">
        <f>IFERROR((VLOOKUP($B11,'Tabela de alimentos'!$A$3:$K$936,7,FALSE))*$C11/100,0)</f>
        <v>0</v>
      </c>
      <c r="J11" s="56">
        <f>IFERROR((VLOOKUP($B11,'Tabela de alimentos'!$A$3:$K$936,8,FALSE))*$C11/100,0)</f>
        <v>0</v>
      </c>
      <c r="K11" s="55">
        <f>IFERROR((VLOOKUP($B11,'Tabela de alimentos'!$A$3:$K$936,9,FALSE))*$C11/100,0)</f>
        <v>0</v>
      </c>
      <c r="L11" s="55">
        <f>IFERROR((VLOOKUP($B11,'Tabela de alimentos'!$A$3:$K$936,10,FALSE))*$C11/100,0)</f>
        <v>0</v>
      </c>
      <c r="M11" s="55">
        <f>IFERROR((VLOOKUP($B11,'Tabela de alimentos'!$A$3:$K$936,11,FALSE))*$C11/100,0)</f>
        <v>0</v>
      </c>
    </row>
    <row r="12" spans="1:13" ht="14.25" x14ac:dyDescent="0.2">
      <c r="A12" s="42"/>
      <c r="B12" s="169"/>
      <c r="C12" s="22"/>
      <c r="D12" s="53">
        <f>IFERROR((VLOOKUP($B12,'Tabela de alimentos'!$A$3:$K$936,2,FALSE))*$C12/100,0)</f>
        <v>0</v>
      </c>
      <c r="E12" s="56">
        <f>IFERROR((VLOOKUP($B12,'Tabela de alimentos'!$A$3:$K$936,3,FALSE))*$C12/100,0)</f>
        <v>0</v>
      </c>
      <c r="F12" s="54">
        <f>IFERROR((VLOOKUP($B12,'Tabela de alimentos'!$A$3:$K$936,4,FALSE))*$C12/100,0)</f>
        <v>0</v>
      </c>
      <c r="G12" s="53">
        <f>IFERROR((VLOOKUP($B12,'Tabela de alimentos'!$A$3:$K$936,5,FALSE))*$C12/100,0)</f>
        <v>0</v>
      </c>
      <c r="H12" s="53">
        <f>IFERROR((VLOOKUP($B12,'Tabela de alimentos'!$A$3:$K$936,6,FALSE))*$C12/100,0)</f>
        <v>0</v>
      </c>
      <c r="I12" s="53">
        <f>IFERROR((VLOOKUP($B12,'Tabela de alimentos'!$A$3:$K$936,7,FALSE))*$C12/100,0)</f>
        <v>0</v>
      </c>
      <c r="J12" s="56">
        <f>IFERROR((VLOOKUP($B12,'Tabela de alimentos'!$A$3:$K$936,8,FALSE))*$C12/100,0)</f>
        <v>0</v>
      </c>
      <c r="K12" s="55">
        <f>IFERROR((VLOOKUP($B12,'Tabela de alimentos'!$A$3:$K$936,9,FALSE))*$C12/100,0)</f>
        <v>0</v>
      </c>
      <c r="L12" s="55">
        <f>IFERROR((VLOOKUP($B12,'Tabela de alimentos'!$A$3:$K$936,10,FALSE))*$C12/100,0)</f>
        <v>0</v>
      </c>
      <c r="M12" s="55">
        <f>IFERROR((VLOOKUP($B12,'Tabela de alimentos'!$A$3:$K$936,11,FALSE))*$C12/100,0)</f>
        <v>0</v>
      </c>
    </row>
    <row r="13" spans="1:13" ht="14.25" x14ac:dyDescent="0.2">
      <c r="A13" s="42"/>
      <c r="B13" s="169"/>
      <c r="C13" s="22"/>
      <c r="D13" s="53">
        <f>IFERROR((VLOOKUP($B13,'Tabela de alimentos'!$A$3:$K$936,2,FALSE))*$C13/100,0)</f>
        <v>0</v>
      </c>
      <c r="E13" s="56">
        <f>IFERROR((VLOOKUP($B13,'Tabela de alimentos'!$A$3:$K$936,3,FALSE))*$C13/100,0)</f>
        <v>0</v>
      </c>
      <c r="F13" s="54">
        <f>IFERROR((VLOOKUP($B13,'Tabela de alimentos'!$A$3:$K$936,4,FALSE))*$C13/100,0)</f>
        <v>0</v>
      </c>
      <c r="G13" s="53">
        <f>IFERROR((VLOOKUP($B13,'Tabela de alimentos'!$A$3:$K$936,5,FALSE))*$C13/100,0)</f>
        <v>0</v>
      </c>
      <c r="H13" s="53">
        <f>IFERROR((VLOOKUP($B13,'Tabela de alimentos'!$A$3:$K$936,6,FALSE))*$C13/100,0)</f>
        <v>0</v>
      </c>
      <c r="I13" s="53">
        <f>IFERROR((VLOOKUP($B13,'Tabela de alimentos'!$A$3:$K$936,7,FALSE))*$C13/100,0)</f>
        <v>0</v>
      </c>
      <c r="J13" s="56">
        <f>IFERROR((VLOOKUP($B13,'Tabela de alimentos'!$A$3:$K$936,8,FALSE))*$C13/100,0)</f>
        <v>0</v>
      </c>
      <c r="K13" s="55">
        <f>IFERROR((VLOOKUP($B13,'Tabela de alimentos'!$A$3:$K$936,9,FALSE))*$C13/100,0)</f>
        <v>0</v>
      </c>
      <c r="L13" s="55">
        <f>IFERROR((VLOOKUP($B13,'Tabela de alimentos'!$A$3:$K$936,10,FALSE))*$C13/100,0)</f>
        <v>0</v>
      </c>
      <c r="M13" s="55">
        <f>IFERROR((VLOOKUP($B13,'Tabela de alimentos'!$A$3:$K$936,11,FALSE))*$C13/100,0)</f>
        <v>0</v>
      </c>
    </row>
    <row r="14" spans="1:13" ht="14.25" x14ac:dyDescent="0.2">
      <c r="A14" s="42"/>
      <c r="B14" s="169"/>
      <c r="C14" s="22"/>
      <c r="D14" s="53">
        <f>IFERROR((VLOOKUP($B14,'Tabela de alimentos'!$A$3:$K$936,2,FALSE))*$C14/100,0)</f>
        <v>0</v>
      </c>
      <c r="E14" s="56">
        <f>IFERROR((VLOOKUP($B14,'Tabela de alimentos'!$A$3:$K$936,3,FALSE))*$C14/100,0)</f>
        <v>0</v>
      </c>
      <c r="F14" s="54">
        <f>IFERROR((VLOOKUP($B14,'Tabela de alimentos'!$A$3:$K$936,4,FALSE))*$C14/100,0)</f>
        <v>0</v>
      </c>
      <c r="G14" s="53">
        <f>IFERROR((VLOOKUP($B14,'Tabela de alimentos'!$A$3:$K$936,5,FALSE))*$C14/100,0)</f>
        <v>0</v>
      </c>
      <c r="H14" s="53">
        <f>IFERROR((VLOOKUP($B14,'Tabela de alimentos'!$A$3:$K$936,6,FALSE))*$C14/100,0)</f>
        <v>0</v>
      </c>
      <c r="I14" s="53">
        <f>IFERROR((VLOOKUP($B14,'Tabela de alimentos'!$A$3:$K$936,7,FALSE))*$C14/100,0)</f>
        <v>0</v>
      </c>
      <c r="J14" s="56">
        <f>IFERROR((VLOOKUP($B14,'Tabela de alimentos'!$A$3:$K$936,8,FALSE))*$C14/100,0)</f>
        <v>0</v>
      </c>
      <c r="K14" s="55">
        <f>IFERROR((VLOOKUP($B14,'Tabela de alimentos'!$A$3:$K$936,9,FALSE))*$C14/100,0)</f>
        <v>0</v>
      </c>
      <c r="L14" s="55">
        <f>IFERROR((VLOOKUP($B14,'Tabela de alimentos'!$A$3:$K$936,10,FALSE))*$C14/100,0)</f>
        <v>0</v>
      </c>
      <c r="M14" s="55">
        <f>IFERROR((VLOOKUP($B14,'Tabela de alimentos'!$A$3:$K$936,11,FALSE))*$C14/100,0)</f>
        <v>0</v>
      </c>
    </row>
    <row r="15" spans="1:13" ht="14.25" x14ac:dyDescent="0.2">
      <c r="A15" s="42"/>
      <c r="B15" s="169"/>
      <c r="C15" s="22"/>
      <c r="D15" s="53">
        <f>IFERROR((VLOOKUP($B15,'Tabela de alimentos'!$A$3:$K$936,2,FALSE))*$C15/100,0)</f>
        <v>0</v>
      </c>
      <c r="E15" s="56">
        <f>IFERROR((VLOOKUP($B15,'Tabela de alimentos'!$A$3:$K$936,3,FALSE))*$C15/100,0)</f>
        <v>0</v>
      </c>
      <c r="F15" s="54">
        <f>IFERROR((VLOOKUP($B15,'Tabela de alimentos'!$A$3:$K$936,4,FALSE))*$C15/100,0)</f>
        <v>0</v>
      </c>
      <c r="G15" s="53">
        <f>IFERROR((VLOOKUP($B15,'Tabela de alimentos'!$A$3:$K$936,5,FALSE))*$C15/100,0)</f>
        <v>0</v>
      </c>
      <c r="H15" s="53">
        <f>IFERROR((VLOOKUP($B15,'Tabela de alimentos'!$A$3:$K$936,6,FALSE))*$C15/100,0)</f>
        <v>0</v>
      </c>
      <c r="I15" s="53">
        <f>IFERROR((VLOOKUP($B15,'Tabela de alimentos'!$A$3:$K$936,7,FALSE))*$C15/100,0)</f>
        <v>0</v>
      </c>
      <c r="J15" s="56">
        <f>IFERROR((VLOOKUP($B15,'Tabela de alimentos'!$A$3:$K$936,8,FALSE))*$C15/100,0)</f>
        <v>0</v>
      </c>
      <c r="K15" s="55">
        <f>IFERROR((VLOOKUP($B15,'Tabela de alimentos'!$A$3:$K$936,9,FALSE))*$C15/100,0)</f>
        <v>0</v>
      </c>
      <c r="L15" s="55">
        <f>IFERROR((VLOOKUP($B15,'Tabela de alimentos'!$A$3:$K$936,10,FALSE))*$C15/100,0)</f>
        <v>0</v>
      </c>
      <c r="M15" s="55">
        <f>IFERROR((VLOOKUP($B15,'Tabela de alimentos'!$A$3:$K$936,11,FALSE))*$C15/100,0)</f>
        <v>0</v>
      </c>
    </row>
    <row r="16" spans="1:13" ht="14.25" x14ac:dyDescent="0.2">
      <c r="A16" s="42"/>
      <c r="B16" s="169"/>
      <c r="C16" s="22"/>
      <c r="D16" s="53">
        <f>IFERROR((VLOOKUP($B16,'Tabela de alimentos'!$A$3:$K$936,2,FALSE))*$C16/100,0)</f>
        <v>0</v>
      </c>
      <c r="E16" s="56">
        <f>IFERROR((VLOOKUP($B16,'Tabela de alimentos'!$A$3:$K$936,3,FALSE))*$C16/100,0)</f>
        <v>0</v>
      </c>
      <c r="F16" s="54">
        <f>IFERROR((VLOOKUP($B16,'Tabela de alimentos'!$A$3:$K$936,4,FALSE))*$C16/100,0)</f>
        <v>0</v>
      </c>
      <c r="G16" s="53">
        <f>IFERROR((VLOOKUP($B16,'Tabela de alimentos'!$A$3:$K$936,5,FALSE))*$C16/100,0)</f>
        <v>0</v>
      </c>
      <c r="H16" s="53">
        <f>IFERROR((VLOOKUP($B16,'Tabela de alimentos'!$A$3:$K$936,6,FALSE))*$C16/100,0)</f>
        <v>0</v>
      </c>
      <c r="I16" s="53">
        <f>IFERROR((VLOOKUP($B16,'Tabela de alimentos'!$A$3:$K$936,7,FALSE))*$C16/100,0)</f>
        <v>0</v>
      </c>
      <c r="J16" s="56">
        <f>IFERROR((VLOOKUP($B16,'Tabela de alimentos'!$A$3:$K$936,8,FALSE))*$C16/100,0)</f>
        <v>0</v>
      </c>
      <c r="K16" s="55">
        <f>IFERROR((VLOOKUP($B16,'Tabela de alimentos'!$A$3:$K$936,9,FALSE))*$C16/100,0)</f>
        <v>0</v>
      </c>
      <c r="L16" s="55">
        <f>IFERROR((VLOOKUP($B16,'Tabela de alimentos'!$A$3:$K$936,10,FALSE))*$C16/100,0)</f>
        <v>0</v>
      </c>
      <c r="M16" s="55">
        <f>IFERROR((VLOOKUP($B16,'Tabela de alimentos'!$A$3:$K$936,11,FALSE))*$C16/100,0)</f>
        <v>0</v>
      </c>
    </row>
    <row r="17" spans="1:13" ht="14.25" x14ac:dyDescent="0.2">
      <c r="A17" s="42"/>
      <c r="B17" s="169"/>
      <c r="C17" s="22"/>
      <c r="D17" s="53">
        <f>IFERROR((VLOOKUP($B17,'Tabela de alimentos'!$A$3:$K$936,2,FALSE))*$C17/100,0)</f>
        <v>0</v>
      </c>
      <c r="E17" s="56">
        <f>IFERROR((VLOOKUP($B17,'Tabela de alimentos'!$A$3:$K$936,3,FALSE))*$C17/100,0)</f>
        <v>0</v>
      </c>
      <c r="F17" s="54">
        <f>IFERROR((VLOOKUP($B17,'Tabela de alimentos'!$A$3:$K$936,4,FALSE))*$C17/100,0)</f>
        <v>0</v>
      </c>
      <c r="G17" s="53">
        <f>IFERROR((VLOOKUP($B17,'Tabela de alimentos'!$A$3:$K$936,5,FALSE))*$C17/100,0)</f>
        <v>0</v>
      </c>
      <c r="H17" s="53">
        <f>IFERROR((VLOOKUP($B17,'Tabela de alimentos'!$A$3:$K$936,6,FALSE))*$C17/100,0)</f>
        <v>0</v>
      </c>
      <c r="I17" s="53">
        <f>IFERROR((VLOOKUP($B17,'Tabela de alimentos'!$A$3:$K$936,7,FALSE))*$C17/100,0)</f>
        <v>0</v>
      </c>
      <c r="J17" s="56">
        <f>IFERROR((VLOOKUP($B17,'Tabela de alimentos'!$A$3:$K$936,8,FALSE))*$C17/100,0)</f>
        <v>0</v>
      </c>
      <c r="K17" s="55">
        <f>IFERROR((VLOOKUP($B17,'Tabela de alimentos'!$A$3:$K$936,9,FALSE))*$C17/100,0)</f>
        <v>0</v>
      </c>
      <c r="L17" s="55">
        <f>IFERROR((VLOOKUP($B17,'Tabela de alimentos'!$A$3:$K$936,10,FALSE))*$C17/100,0)</f>
        <v>0</v>
      </c>
      <c r="M17" s="55">
        <f>IFERROR((VLOOKUP($B17,'Tabela de alimentos'!$A$3:$K$936,11,FALSE))*$C17/100,0)</f>
        <v>0</v>
      </c>
    </row>
    <row r="18" spans="1:13" ht="14.25" x14ac:dyDescent="0.2">
      <c r="A18" s="42"/>
      <c r="B18" s="169"/>
      <c r="C18" s="22"/>
      <c r="D18" s="53">
        <f>IFERROR((VLOOKUP($B18,'Tabela de alimentos'!$A$3:$K$936,2,FALSE))*$C18/100,0)</f>
        <v>0</v>
      </c>
      <c r="E18" s="56">
        <f>IFERROR((VLOOKUP($B18,'Tabela de alimentos'!$A$3:$K$936,3,FALSE))*$C18/100,0)</f>
        <v>0</v>
      </c>
      <c r="F18" s="54">
        <f>IFERROR((VLOOKUP($B18,'Tabela de alimentos'!$A$3:$K$936,4,FALSE))*$C18/100,0)</f>
        <v>0</v>
      </c>
      <c r="G18" s="53">
        <f>IFERROR((VLOOKUP($B18,'Tabela de alimentos'!$A$3:$K$936,5,FALSE))*$C18/100,0)</f>
        <v>0</v>
      </c>
      <c r="H18" s="53">
        <f>IFERROR((VLOOKUP($B18,'Tabela de alimentos'!$A$3:$K$936,6,FALSE))*$C18/100,0)</f>
        <v>0</v>
      </c>
      <c r="I18" s="53">
        <f>IFERROR((VLOOKUP($B18,'Tabela de alimentos'!$A$3:$K$936,7,FALSE))*$C18/100,0)</f>
        <v>0</v>
      </c>
      <c r="J18" s="56">
        <f>IFERROR((VLOOKUP($B18,'Tabela de alimentos'!$A$3:$K$936,8,FALSE))*$C18/100,0)</f>
        <v>0</v>
      </c>
      <c r="K18" s="55">
        <f>IFERROR((VLOOKUP($B18,'Tabela de alimentos'!$A$3:$K$936,9,FALSE))*$C18/100,0)</f>
        <v>0</v>
      </c>
      <c r="L18" s="55">
        <f>IFERROR((VLOOKUP($B18,'Tabela de alimentos'!$A$3:$K$936,10,FALSE))*$C18/100,0)</f>
        <v>0</v>
      </c>
      <c r="M18" s="55">
        <f>IFERROR((VLOOKUP($B18,'Tabela de alimentos'!$A$3:$K$936,11,FALSE))*$C18/100,0)</f>
        <v>0</v>
      </c>
    </row>
    <row r="19" spans="1:13" ht="14.25" x14ac:dyDescent="0.2">
      <c r="A19" s="42"/>
      <c r="B19" s="169"/>
      <c r="C19" s="22"/>
      <c r="D19" s="53">
        <f>IFERROR((VLOOKUP($B19,'Tabela de alimentos'!$A$3:$K$936,2,FALSE))*$C19/100,0)</f>
        <v>0</v>
      </c>
      <c r="E19" s="56">
        <f>IFERROR((VLOOKUP($B19,'Tabela de alimentos'!$A$3:$K$936,3,FALSE))*$C19/100,0)</f>
        <v>0</v>
      </c>
      <c r="F19" s="54">
        <f>IFERROR((VLOOKUP($B19,'Tabela de alimentos'!$A$3:$K$936,4,FALSE))*$C19/100,0)</f>
        <v>0</v>
      </c>
      <c r="G19" s="53">
        <f>IFERROR((VLOOKUP($B19,'Tabela de alimentos'!$A$3:$K$936,5,FALSE))*$C19/100,0)</f>
        <v>0</v>
      </c>
      <c r="H19" s="53">
        <f>IFERROR((VLOOKUP($B19,'Tabela de alimentos'!$A$3:$K$936,6,FALSE))*$C19/100,0)</f>
        <v>0</v>
      </c>
      <c r="I19" s="53">
        <f>IFERROR((VLOOKUP($B19,'Tabela de alimentos'!$A$3:$K$936,7,FALSE))*$C19/100,0)</f>
        <v>0</v>
      </c>
      <c r="J19" s="56">
        <f>IFERROR((VLOOKUP($B19,'Tabela de alimentos'!$A$3:$K$936,8,FALSE))*$C19/100,0)</f>
        <v>0</v>
      </c>
      <c r="K19" s="55">
        <f>IFERROR((VLOOKUP($B19,'Tabela de alimentos'!$A$3:$K$936,9,FALSE))*$C19/100,0)</f>
        <v>0</v>
      </c>
      <c r="L19" s="55">
        <f>IFERROR((VLOOKUP($B19,'Tabela de alimentos'!$A$3:$K$936,10,FALSE))*$C19/100,0)</f>
        <v>0</v>
      </c>
      <c r="M19" s="55">
        <f>IFERROR((VLOOKUP($B19,'Tabela de alimentos'!$A$3:$K$936,11,FALSE))*$C19/100,0)</f>
        <v>0</v>
      </c>
    </row>
    <row r="20" spans="1:13" ht="14.25" x14ac:dyDescent="0.2">
      <c r="A20" s="42"/>
      <c r="B20" s="169"/>
      <c r="C20" s="22"/>
      <c r="D20" s="53">
        <f>IFERROR((VLOOKUP($B20,'Tabela de alimentos'!$A$3:$K$936,2,FALSE))*$C20/100,0)</f>
        <v>0</v>
      </c>
      <c r="E20" s="56">
        <f>IFERROR((VLOOKUP($B20,'Tabela de alimentos'!$A$3:$K$936,3,FALSE))*$C20/100,0)</f>
        <v>0</v>
      </c>
      <c r="F20" s="54">
        <f>IFERROR((VLOOKUP($B20,'Tabela de alimentos'!$A$3:$K$936,4,FALSE))*$C20/100,0)</f>
        <v>0</v>
      </c>
      <c r="G20" s="53">
        <f>IFERROR((VLOOKUP($B20,'Tabela de alimentos'!$A$3:$K$936,5,FALSE))*$C20/100,0)</f>
        <v>0</v>
      </c>
      <c r="H20" s="53">
        <f>IFERROR((VLOOKUP($B20,'Tabela de alimentos'!$A$3:$K$936,6,FALSE))*$C20/100,0)</f>
        <v>0</v>
      </c>
      <c r="I20" s="53">
        <f>IFERROR((VLOOKUP($B20,'Tabela de alimentos'!$A$3:$K$936,7,FALSE))*$C20/100,0)</f>
        <v>0</v>
      </c>
      <c r="J20" s="56">
        <f>IFERROR((VLOOKUP($B20,'Tabela de alimentos'!$A$3:$K$936,8,FALSE))*$C20/100,0)</f>
        <v>0</v>
      </c>
      <c r="K20" s="55">
        <f>IFERROR((VLOOKUP($B20,'Tabela de alimentos'!$A$3:$K$936,9,FALSE))*$C20/100,0)</f>
        <v>0</v>
      </c>
      <c r="L20" s="55">
        <f>IFERROR((VLOOKUP($B20,'Tabela de alimentos'!$A$3:$K$936,10,FALSE))*$C20/100,0)</f>
        <v>0</v>
      </c>
      <c r="M20" s="55">
        <f>IFERROR((VLOOKUP($B20,'Tabela de alimentos'!$A$3:$K$936,11,FALSE))*$C20/100,0)</f>
        <v>0</v>
      </c>
    </row>
    <row r="21" spans="1:13" ht="14.25" x14ac:dyDescent="0.2">
      <c r="A21" s="42"/>
      <c r="B21" s="169"/>
      <c r="C21" s="22"/>
      <c r="D21" s="53">
        <f>IFERROR((VLOOKUP($B21,'Tabela de alimentos'!$A$3:$K$936,2,FALSE))*$C21/100,0)</f>
        <v>0</v>
      </c>
      <c r="E21" s="56">
        <f>IFERROR((VLOOKUP($B21,'Tabela de alimentos'!$A$3:$K$936,3,FALSE))*$C21/100,0)</f>
        <v>0</v>
      </c>
      <c r="F21" s="54">
        <f>IFERROR((VLOOKUP($B21,'Tabela de alimentos'!$A$3:$K$936,4,FALSE))*$C21/100,0)</f>
        <v>0</v>
      </c>
      <c r="G21" s="53">
        <f>IFERROR((VLOOKUP($B21,'Tabela de alimentos'!$A$3:$K$936,5,FALSE))*$C21/100,0)</f>
        <v>0</v>
      </c>
      <c r="H21" s="53">
        <f>IFERROR((VLOOKUP($B21,'Tabela de alimentos'!$A$3:$K$936,6,FALSE))*$C21/100,0)</f>
        <v>0</v>
      </c>
      <c r="I21" s="53">
        <f>IFERROR((VLOOKUP($B21,'Tabela de alimentos'!$A$3:$K$936,7,FALSE))*$C21/100,0)</f>
        <v>0</v>
      </c>
      <c r="J21" s="56">
        <f>IFERROR((VLOOKUP($B21,'Tabela de alimentos'!$A$3:$K$936,8,FALSE))*$C21/100,0)</f>
        <v>0</v>
      </c>
      <c r="K21" s="55">
        <f>IFERROR((VLOOKUP($B21,'Tabela de alimentos'!$A$3:$K$936,9,FALSE))*$C21/100,0)</f>
        <v>0</v>
      </c>
      <c r="L21" s="55">
        <f>IFERROR((VLOOKUP($B21,'Tabela de alimentos'!$A$3:$K$936,10,FALSE))*$C21/100,0)</f>
        <v>0</v>
      </c>
      <c r="M21" s="55">
        <f>IFERROR((VLOOKUP($B21,'Tabela de alimentos'!$A$3:$K$936,11,FALSE))*$C21/100,0)</f>
        <v>0</v>
      </c>
    </row>
    <row r="22" spans="1:13" ht="14.25" x14ac:dyDescent="0.2">
      <c r="A22" s="42"/>
      <c r="B22" s="169"/>
      <c r="C22" s="22"/>
      <c r="D22" s="53">
        <f>IFERROR((VLOOKUP($B22,'Tabela de alimentos'!$A$3:$K$936,2,FALSE))*$C22/100,0)</f>
        <v>0</v>
      </c>
      <c r="E22" s="56">
        <f>IFERROR((VLOOKUP($B22,'Tabela de alimentos'!$A$3:$K$936,3,FALSE))*$C22/100,0)</f>
        <v>0</v>
      </c>
      <c r="F22" s="54">
        <f>IFERROR((VLOOKUP($B22,'Tabela de alimentos'!$A$3:$K$936,4,FALSE))*$C22/100,0)</f>
        <v>0</v>
      </c>
      <c r="G22" s="53">
        <f>IFERROR((VLOOKUP($B22,'Tabela de alimentos'!$A$3:$K$936,5,FALSE))*$C22/100,0)</f>
        <v>0</v>
      </c>
      <c r="H22" s="53">
        <f>IFERROR((VLOOKUP($B22,'Tabela de alimentos'!$A$3:$K$936,6,FALSE))*$C22/100,0)</f>
        <v>0</v>
      </c>
      <c r="I22" s="53">
        <f>IFERROR((VLOOKUP($B22,'Tabela de alimentos'!$A$3:$K$936,7,FALSE))*$C22/100,0)</f>
        <v>0</v>
      </c>
      <c r="J22" s="56">
        <f>IFERROR((VLOOKUP($B22,'Tabela de alimentos'!$A$3:$K$936,8,FALSE))*$C22/100,0)</f>
        <v>0</v>
      </c>
      <c r="K22" s="55">
        <f>IFERROR((VLOOKUP($B22,'Tabela de alimentos'!$A$3:$K$936,9,FALSE))*$C22/100,0)</f>
        <v>0</v>
      </c>
      <c r="L22" s="55">
        <f>IFERROR((VLOOKUP($B22,'Tabela de alimentos'!$A$3:$K$936,10,FALSE))*$C22/100,0)</f>
        <v>0</v>
      </c>
      <c r="M22" s="55">
        <f>IFERROR((VLOOKUP($B22,'Tabela de alimentos'!$A$3:$K$936,11,FALSE))*$C22/100,0)</f>
        <v>0</v>
      </c>
    </row>
    <row r="23" spans="1:13" ht="14.25" x14ac:dyDescent="0.2">
      <c r="A23" s="42"/>
      <c r="B23" s="169"/>
      <c r="C23" s="22"/>
      <c r="D23" s="53">
        <f>IFERROR((VLOOKUP($B23,'Tabela de alimentos'!$A$3:$K$936,2,FALSE))*$C23/100,0)</f>
        <v>0</v>
      </c>
      <c r="E23" s="56">
        <f>IFERROR((VLOOKUP($B23,'Tabela de alimentos'!$A$3:$K$936,3,FALSE))*$C23/100,0)</f>
        <v>0</v>
      </c>
      <c r="F23" s="54">
        <f>IFERROR((VLOOKUP($B23,'Tabela de alimentos'!$A$3:$K$936,4,FALSE))*$C23/100,0)</f>
        <v>0</v>
      </c>
      <c r="G23" s="53">
        <f>IFERROR((VLOOKUP($B23,'Tabela de alimentos'!$A$3:$K$936,5,FALSE))*$C23/100,0)</f>
        <v>0</v>
      </c>
      <c r="H23" s="53">
        <f>IFERROR((VLOOKUP($B23,'Tabela de alimentos'!$A$3:$K$936,6,FALSE))*$C23/100,0)</f>
        <v>0</v>
      </c>
      <c r="I23" s="53">
        <f>IFERROR((VLOOKUP($B23,'Tabela de alimentos'!$A$3:$K$936,7,FALSE))*$C23/100,0)</f>
        <v>0</v>
      </c>
      <c r="J23" s="56">
        <f>IFERROR((VLOOKUP($B23,'Tabela de alimentos'!$A$3:$K$936,8,FALSE))*$C23/100,0)</f>
        <v>0</v>
      </c>
      <c r="K23" s="55">
        <f>IFERROR((VLOOKUP($B23,'Tabela de alimentos'!$A$3:$K$936,9,FALSE))*$C23/100,0)</f>
        <v>0</v>
      </c>
      <c r="L23" s="55">
        <f>IFERROR((VLOOKUP($B23,'Tabela de alimentos'!$A$3:$K$936,10,FALSE))*$C23/100,0)</f>
        <v>0</v>
      </c>
      <c r="M23" s="55">
        <f>IFERROR((VLOOKUP($B23,'Tabela de alimentos'!$A$3:$K$936,11,FALSE))*$C23/100,0)</f>
        <v>0</v>
      </c>
    </row>
    <row r="24" spans="1:13" ht="14.25" x14ac:dyDescent="0.2">
      <c r="A24" s="42"/>
      <c r="B24" s="169"/>
      <c r="C24" s="22"/>
      <c r="D24" s="53">
        <f>IFERROR((VLOOKUP($B24,'Tabela de alimentos'!$A$3:$K$936,2,FALSE))*$C24/100,0)</f>
        <v>0</v>
      </c>
      <c r="E24" s="56">
        <f>IFERROR((VLOOKUP($B24,'Tabela de alimentos'!$A$3:$K$936,3,FALSE))*$C24/100,0)</f>
        <v>0</v>
      </c>
      <c r="F24" s="54">
        <f>IFERROR((VLOOKUP($B24,'Tabela de alimentos'!$A$3:$K$936,4,FALSE))*$C24/100,0)</f>
        <v>0</v>
      </c>
      <c r="G24" s="53">
        <f>IFERROR((VLOOKUP($B24,'Tabela de alimentos'!$A$3:$K$936,5,FALSE))*$C24/100,0)</f>
        <v>0</v>
      </c>
      <c r="H24" s="53">
        <f>IFERROR((VLOOKUP($B24,'Tabela de alimentos'!$A$3:$K$936,6,FALSE))*$C24/100,0)</f>
        <v>0</v>
      </c>
      <c r="I24" s="53">
        <f>IFERROR((VLOOKUP($B24,'Tabela de alimentos'!$A$3:$K$936,7,FALSE))*$C24/100,0)</f>
        <v>0</v>
      </c>
      <c r="J24" s="56">
        <f>IFERROR((VLOOKUP($B24,'Tabela de alimentos'!$A$3:$K$936,8,FALSE))*$C24/100,0)</f>
        <v>0</v>
      </c>
      <c r="K24" s="55">
        <f>IFERROR((VLOOKUP($B24,'Tabela de alimentos'!$A$3:$K$936,9,FALSE))*$C24/100,0)</f>
        <v>0</v>
      </c>
      <c r="L24" s="55">
        <f>IFERROR((VLOOKUP($B24,'Tabela de alimentos'!$A$3:$K$936,10,FALSE))*$C24/100,0)</f>
        <v>0</v>
      </c>
      <c r="M24" s="55">
        <f>IFERROR((VLOOKUP($B24,'Tabela de alimentos'!$A$3:$K$936,11,FALSE))*$C24/100,0)</f>
        <v>0</v>
      </c>
    </row>
    <row r="25" spans="1:13" ht="14.25" x14ac:dyDescent="0.2">
      <c r="A25" s="42"/>
      <c r="B25" s="169"/>
      <c r="C25" s="22"/>
      <c r="D25" s="53">
        <f>IFERROR((VLOOKUP($B25,'Tabela de alimentos'!$A$3:$K$936,2,FALSE))*$C25/100,0)</f>
        <v>0</v>
      </c>
      <c r="E25" s="56">
        <f>IFERROR((VLOOKUP($B25,'Tabela de alimentos'!$A$3:$K$936,3,FALSE))*$C25/100,0)</f>
        <v>0</v>
      </c>
      <c r="F25" s="54">
        <f>IFERROR((VLOOKUP($B25,'Tabela de alimentos'!$A$3:$K$936,4,FALSE))*$C25/100,0)</f>
        <v>0</v>
      </c>
      <c r="G25" s="53">
        <f>IFERROR((VLOOKUP($B25,'Tabela de alimentos'!$A$3:$K$936,5,FALSE))*$C25/100,0)</f>
        <v>0</v>
      </c>
      <c r="H25" s="53">
        <f>IFERROR((VLOOKUP($B25,'Tabela de alimentos'!$A$3:$K$936,6,FALSE))*$C25/100,0)</f>
        <v>0</v>
      </c>
      <c r="I25" s="53">
        <f>IFERROR((VLOOKUP($B25,'Tabela de alimentos'!$A$3:$K$936,7,FALSE))*$C25/100,0)</f>
        <v>0</v>
      </c>
      <c r="J25" s="56">
        <f>IFERROR((VLOOKUP($B25,'Tabela de alimentos'!$A$3:$K$936,8,FALSE))*$C25/100,0)</f>
        <v>0</v>
      </c>
      <c r="K25" s="55">
        <f>IFERROR((VLOOKUP($B25,'Tabela de alimentos'!$A$3:$K$936,9,FALSE))*$C25/100,0)</f>
        <v>0</v>
      </c>
      <c r="L25" s="55">
        <f>IFERROR((VLOOKUP($B25,'Tabela de alimentos'!$A$3:$K$936,10,FALSE))*$C25/100,0)</f>
        <v>0</v>
      </c>
      <c r="M25" s="55">
        <f>IFERROR((VLOOKUP($B25,'Tabela de alimentos'!$A$3:$K$936,11,FALSE))*$C25/100,0)</f>
        <v>0</v>
      </c>
    </row>
    <row r="26" spans="1:13" ht="14.25" x14ac:dyDescent="0.2">
      <c r="A26" s="42"/>
      <c r="B26" s="169"/>
      <c r="C26" s="22"/>
      <c r="D26" s="53">
        <f>IFERROR((VLOOKUP($B26,'Tabela de alimentos'!$A$3:$K$936,2,FALSE))*$C26/100,0)</f>
        <v>0</v>
      </c>
      <c r="E26" s="56">
        <f>IFERROR((VLOOKUP($B26,'Tabela de alimentos'!$A$3:$K$936,3,FALSE))*$C26/100,0)</f>
        <v>0</v>
      </c>
      <c r="F26" s="54">
        <f>IFERROR((VLOOKUP($B26,'Tabela de alimentos'!$A$3:$K$936,4,FALSE))*$C26/100,0)</f>
        <v>0</v>
      </c>
      <c r="G26" s="53">
        <f>IFERROR((VLOOKUP($B26,'Tabela de alimentos'!$A$3:$K$936,5,FALSE))*$C26/100,0)</f>
        <v>0</v>
      </c>
      <c r="H26" s="53">
        <f>IFERROR((VLOOKUP($B26,'Tabela de alimentos'!$A$3:$K$936,6,FALSE))*$C26/100,0)</f>
        <v>0</v>
      </c>
      <c r="I26" s="53">
        <f>IFERROR((VLOOKUP($B26,'Tabela de alimentos'!$A$3:$K$936,7,FALSE))*$C26/100,0)</f>
        <v>0</v>
      </c>
      <c r="J26" s="56">
        <f>IFERROR((VLOOKUP($B26,'Tabela de alimentos'!$A$3:$K$936,8,FALSE))*$C26/100,0)</f>
        <v>0</v>
      </c>
      <c r="K26" s="55">
        <f>IFERROR((VLOOKUP($B26,'Tabela de alimentos'!$A$3:$K$936,9,FALSE))*$C26/100,0)</f>
        <v>0</v>
      </c>
      <c r="L26" s="55">
        <f>IFERROR((VLOOKUP($B26,'Tabela de alimentos'!$A$3:$K$936,10,FALSE))*$C26/100,0)</f>
        <v>0</v>
      </c>
      <c r="M26" s="55">
        <f>IFERROR((VLOOKUP($B26,'Tabela de alimentos'!$A$3:$K$936,11,FALSE))*$C26/100,0)</f>
        <v>0</v>
      </c>
    </row>
    <row r="27" spans="1:13" ht="14.25" x14ac:dyDescent="0.2">
      <c r="A27" s="42"/>
      <c r="B27" s="169"/>
      <c r="C27" s="22"/>
      <c r="D27" s="53">
        <f>IFERROR((VLOOKUP($B27,'Tabela de alimentos'!$A$3:$K$936,2,FALSE))*$C27/100,0)</f>
        <v>0</v>
      </c>
      <c r="E27" s="56">
        <f>IFERROR((VLOOKUP($B27,'Tabela de alimentos'!$A$3:$K$936,3,FALSE))*$C27/100,0)</f>
        <v>0</v>
      </c>
      <c r="F27" s="54">
        <f>IFERROR((VLOOKUP($B27,'Tabela de alimentos'!$A$3:$K$936,4,FALSE))*$C27/100,0)</f>
        <v>0</v>
      </c>
      <c r="G27" s="53">
        <f>IFERROR((VLOOKUP($B27,'Tabela de alimentos'!$A$3:$K$936,5,FALSE))*$C27/100,0)</f>
        <v>0</v>
      </c>
      <c r="H27" s="53">
        <f>IFERROR((VLOOKUP($B27,'Tabela de alimentos'!$A$3:$K$936,6,FALSE))*$C27/100,0)</f>
        <v>0</v>
      </c>
      <c r="I27" s="53">
        <f>IFERROR((VLOOKUP($B27,'Tabela de alimentos'!$A$3:$K$936,7,FALSE))*$C27/100,0)</f>
        <v>0</v>
      </c>
      <c r="J27" s="56">
        <f>IFERROR((VLOOKUP($B27,'Tabela de alimentos'!$A$3:$K$936,8,FALSE))*$C27/100,0)</f>
        <v>0</v>
      </c>
      <c r="K27" s="55">
        <f>IFERROR((VLOOKUP($B27,'Tabela de alimentos'!$A$3:$K$936,9,FALSE))*$C27/100,0)</f>
        <v>0</v>
      </c>
      <c r="L27" s="55">
        <f>IFERROR((VLOOKUP($B27,'Tabela de alimentos'!$A$3:$K$936,10,FALSE))*$C27/100,0)</f>
        <v>0</v>
      </c>
      <c r="M27" s="55">
        <f>IFERROR((VLOOKUP($B27,'Tabela de alimentos'!$A$3:$K$936,11,FALSE))*$C27/100,0)</f>
        <v>0</v>
      </c>
    </row>
    <row r="28" spans="1:13" ht="14.25" x14ac:dyDescent="0.2">
      <c r="A28" s="42"/>
      <c r="B28" s="169"/>
      <c r="C28" s="22"/>
      <c r="D28" s="53">
        <f>IFERROR((VLOOKUP($B28,'Tabela de alimentos'!$A$3:$K$936,2,FALSE))*$C28/100,0)</f>
        <v>0</v>
      </c>
      <c r="E28" s="56">
        <f>IFERROR((VLOOKUP($B28,'Tabela de alimentos'!$A$3:$K$936,3,FALSE))*$C28/100,0)</f>
        <v>0</v>
      </c>
      <c r="F28" s="54">
        <f>IFERROR((VLOOKUP($B28,'Tabela de alimentos'!$A$3:$K$936,4,FALSE))*$C28/100,0)</f>
        <v>0</v>
      </c>
      <c r="G28" s="53">
        <f>IFERROR((VLOOKUP($B28,'Tabela de alimentos'!$A$3:$K$936,5,FALSE))*$C28/100,0)</f>
        <v>0</v>
      </c>
      <c r="H28" s="53">
        <f>IFERROR((VLOOKUP($B28,'Tabela de alimentos'!$A$3:$K$936,6,FALSE))*$C28/100,0)</f>
        <v>0</v>
      </c>
      <c r="I28" s="53">
        <f>IFERROR((VLOOKUP($B28,'Tabela de alimentos'!$A$3:$K$936,7,FALSE))*$C28/100,0)</f>
        <v>0</v>
      </c>
      <c r="J28" s="56">
        <f>IFERROR((VLOOKUP($B28,'Tabela de alimentos'!$A$3:$K$936,8,FALSE))*$C28/100,0)</f>
        <v>0</v>
      </c>
      <c r="K28" s="55">
        <f>IFERROR((VLOOKUP($B28,'Tabela de alimentos'!$A$3:$K$936,9,FALSE))*$C28/100,0)</f>
        <v>0</v>
      </c>
      <c r="L28" s="55">
        <f>IFERROR((VLOOKUP($B28,'Tabela de alimentos'!$A$3:$K$936,10,FALSE))*$C28/100,0)</f>
        <v>0</v>
      </c>
      <c r="M28" s="55">
        <f>IFERROR((VLOOKUP($B28,'Tabela de alimentos'!$A$3:$K$936,11,FALSE))*$C28/100,0)</f>
        <v>0</v>
      </c>
    </row>
    <row r="29" spans="1:13" ht="14.25" x14ac:dyDescent="0.2">
      <c r="A29" s="42"/>
      <c r="B29" s="169"/>
      <c r="C29" s="22"/>
      <c r="D29" s="53">
        <f>IFERROR((VLOOKUP($B29,'Tabela de alimentos'!$A$3:$K$936,2,FALSE))*$C29/100,0)</f>
        <v>0</v>
      </c>
      <c r="E29" s="56">
        <f>IFERROR((VLOOKUP($B29,'Tabela de alimentos'!$A$3:$K$936,3,FALSE))*$C29/100,0)</f>
        <v>0</v>
      </c>
      <c r="F29" s="54">
        <f>IFERROR((VLOOKUP($B29,'Tabela de alimentos'!$A$3:$K$936,4,FALSE))*$C29/100,0)</f>
        <v>0</v>
      </c>
      <c r="G29" s="53">
        <f>IFERROR((VLOOKUP($B29,'Tabela de alimentos'!$A$3:$K$936,5,FALSE))*$C29/100,0)</f>
        <v>0</v>
      </c>
      <c r="H29" s="53">
        <f>IFERROR((VLOOKUP($B29,'Tabela de alimentos'!$A$3:$K$936,6,FALSE))*$C29/100,0)</f>
        <v>0</v>
      </c>
      <c r="I29" s="53">
        <f>IFERROR((VLOOKUP($B29,'Tabela de alimentos'!$A$3:$K$936,7,FALSE))*$C29/100,0)</f>
        <v>0</v>
      </c>
      <c r="J29" s="56">
        <f>IFERROR((VLOOKUP($B29,'Tabela de alimentos'!$A$3:$K$936,8,FALSE))*$C29/100,0)</f>
        <v>0</v>
      </c>
      <c r="K29" s="55">
        <f>IFERROR((VLOOKUP($B29,'Tabela de alimentos'!$A$3:$K$936,9,FALSE))*$C29/100,0)</f>
        <v>0</v>
      </c>
      <c r="L29" s="55">
        <f>IFERROR((VLOOKUP($B29,'Tabela de alimentos'!$A$3:$K$936,10,FALSE))*$C29/100,0)</f>
        <v>0</v>
      </c>
      <c r="M29" s="55">
        <f>IFERROR((VLOOKUP($B29,'Tabela de alimentos'!$A$3:$K$936,11,FALSE))*$C29/100,0)</f>
        <v>0</v>
      </c>
    </row>
    <row r="30" spans="1:13" ht="14.25" x14ac:dyDescent="0.2">
      <c r="A30" s="42"/>
      <c r="B30" s="169"/>
      <c r="C30" s="22"/>
      <c r="D30" s="53">
        <f>IFERROR((VLOOKUP($B30,'Tabela de alimentos'!$A$3:$K$936,2,FALSE))*$C30/100,0)</f>
        <v>0</v>
      </c>
      <c r="E30" s="56">
        <f>IFERROR((VLOOKUP($B30,'Tabela de alimentos'!$A$3:$K$936,3,FALSE))*$C30/100,0)</f>
        <v>0</v>
      </c>
      <c r="F30" s="54">
        <f>IFERROR((VLOOKUP($B30,'Tabela de alimentos'!$A$3:$K$936,4,FALSE))*$C30/100,0)</f>
        <v>0</v>
      </c>
      <c r="G30" s="53">
        <f>IFERROR((VLOOKUP($B30,'Tabela de alimentos'!$A$3:$K$936,5,FALSE))*$C30/100,0)</f>
        <v>0</v>
      </c>
      <c r="H30" s="53">
        <f>IFERROR((VLOOKUP($B30,'Tabela de alimentos'!$A$3:$K$936,6,FALSE))*$C30/100,0)</f>
        <v>0</v>
      </c>
      <c r="I30" s="53">
        <f>IFERROR((VLOOKUP($B30,'Tabela de alimentos'!$A$3:$K$936,7,FALSE))*$C30/100,0)</f>
        <v>0</v>
      </c>
      <c r="J30" s="56">
        <f>IFERROR((VLOOKUP($B30,'Tabela de alimentos'!$A$3:$K$936,8,FALSE))*$C30/100,0)</f>
        <v>0</v>
      </c>
      <c r="K30" s="55">
        <f>IFERROR((VLOOKUP($B30,'Tabela de alimentos'!$A$3:$K$936,9,FALSE))*$C30/100,0)</f>
        <v>0</v>
      </c>
      <c r="L30" s="55">
        <f>IFERROR((VLOOKUP($B30,'Tabela de alimentos'!$A$3:$K$936,10,FALSE))*$C30/100,0)</f>
        <v>0</v>
      </c>
      <c r="M30" s="55">
        <f>IFERROR((VLOOKUP($B30,'Tabela de alimentos'!$A$3:$K$936,11,FALSE))*$C30/100,0)</f>
        <v>0</v>
      </c>
    </row>
    <row r="31" spans="1:13" ht="14.25" x14ac:dyDescent="0.2">
      <c r="A31" s="42"/>
      <c r="B31" s="169"/>
      <c r="C31" s="22"/>
      <c r="D31" s="53">
        <f>IFERROR((VLOOKUP($B31,'Tabela de alimentos'!$A$3:$K$936,2,FALSE))*$C31/100,0)</f>
        <v>0</v>
      </c>
      <c r="E31" s="56">
        <f>IFERROR((VLOOKUP($B31,'Tabela de alimentos'!$A$3:$K$936,3,FALSE))*$C31/100,0)</f>
        <v>0</v>
      </c>
      <c r="F31" s="54">
        <f>IFERROR((VLOOKUP($B31,'Tabela de alimentos'!$A$3:$K$936,4,FALSE))*$C31/100,0)</f>
        <v>0</v>
      </c>
      <c r="G31" s="53">
        <f>IFERROR((VLOOKUP($B31,'Tabela de alimentos'!$A$3:$K$936,5,FALSE))*$C31/100,0)</f>
        <v>0</v>
      </c>
      <c r="H31" s="53">
        <f>IFERROR((VLOOKUP($B31,'Tabela de alimentos'!$A$3:$K$936,6,FALSE))*$C31/100,0)</f>
        <v>0</v>
      </c>
      <c r="I31" s="53">
        <f>IFERROR((VLOOKUP($B31,'Tabela de alimentos'!$A$3:$K$936,7,FALSE))*$C31/100,0)</f>
        <v>0</v>
      </c>
      <c r="J31" s="56">
        <f>IFERROR((VLOOKUP($B31,'Tabela de alimentos'!$A$3:$K$936,8,FALSE))*$C31/100,0)</f>
        <v>0</v>
      </c>
      <c r="K31" s="55">
        <f>IFERROR((VLOOKUP($B31,'Tabela de alimentos'!$A$3:$K$936,9,FALSE))*$C31/100,0)</f>
        <v>0</v>
      </c>
      <c r="L31" s="55">
        <f>IFERROR((VLOOKUP($B31,'Tabela de alimentos'!$A$3:$K$936,10,FALSE))*$C31/100,0)</f>
        <v>0</v>
      </c>
      <c r="M31" s="55">
        <f>IFERROR((VLOOKUP($B31,'Tabela de alimentos'!$A$3:$K$936,11,FALSE))*$C31/100,0)</f>
        <v>0</v>
      </c>
    </row>
    <row r="32" spans="1:13" ht="14.25" x14ac:dyDescent="0.2">
      <c r="A32" s="42"/>
      <c r="B32" s="169"/>
      <c r="C32" s="22"/>
      <c r="D32" s="53">
        <f>IFERROR((VLOOKUP($B32,'Tabela de alimentos'!$A$3:$K$936,2,FALSE))*$C32/100,0)</f>
        <v>0</v>
      </c>
      <c r="E32" s="56">
        <f>IFERROR((VLOOKUP($B32,'Tabela de alimentos'!$A$3:$K$936,3,FALSE))*$C32/100,0)</f>
        <v>0</v>
      </c>
      <c r="F32" s="54">
        <f>IFERROR((VLOOKUP($B32,'Tabela de alimentos'!$A$3:$K$936,4,FALSE))*$C32/100,0)</f>
        <v>0</v>
      </c>
      <c r="G32" s="53">
        <f>IFERROR((VLOOKUP($B32,'Tabela de alimentos'!$A$3:$K$936,5,FALSE))*$C32/100,0)</f>
        <v>0</v>
      </c>
      <c r="H32" s="53">
        <f>IFERROR((VLOOKUP($B32,'Tabela de alimentos'!$A$3:$K$936,6,FALSE))*$C32/100,0)</f>
        <v>0</v>
      </c>
      <c r="I32" s="53">
        <f>IFERROR((VLOOKUP($B32,'Tabela de alimentos'!$A$3:$K$936,7,FALSE))*$C32/100,0)</f>
        <v>0</v>
      </c>
      <c r="J32" s="56">
        <f>IFERROR((VLOOKUP($B32,'Tabela de alimentos'!$A$3:$K$936,8,FALSE))*$C32/100,0)</f>
        <v>0</v>
      </c>
      <c r="K32" s="55">
        <f>IFERROR((VLOOKUP($B32,'Tabela de alimentos'!$A$3:$K$936,9,FALSE))*$C32/100,0)</f>
        <v>0</v>
      </c>
      <c r="L32" s="55">
        <f>IFERROR((VLOOKUP($B32,'Tabela de alimentos'!$A$3:$K$936,10,FALSE))*$C32/100,0)</f>
        <v>0</v>
      </c>
      <c r="M32" s="55">
        <f>IFERROR((VLOOKUP($B32,'Tabela de alimentos'!$A$3:$K$936,11,FALSE))*$C32/100,0)</f>
        <v>0</v>
      </c>
    </row>
    <row r="33" spans="1:13" ht="14.25" x14ac:dyDescent="0.2">
      <c r="A33" s="42"/>
      <c r="B33" s="169"/>
      <c r="C33" s="22"/>
      <c r="D33" s="53">
        <f>IFERROR((VLOOKUP($B33,'Tabela de alimentos'!$A$3:$K$936,2,FALSE))*$C33/100,0)</f>
        <v>0</v>
      </c>
      <c r="E33" s="56">
        <f>IFERROR((VLOOKUP($B33,'Tabela de alimentos'!$A$3:$K$936,3,FALSE))*$C33/100,0)</f>
        <v>0</v>
      </c>
      <c r="F33" s="54">
        <f>IFERROR((VLOOKUP($B33,'Tabela de alimentos'!$A$3:$K$936,4,FALSE))*$C33/100,0)</f>
        <v>0</v>
      </c>
      <c r="G33" s="53">
        <f>IFERROR((VLOOKUP($B33,'Tabela de alimentos'!$A$3:$K$936,5,FALSE))*$C33/100,0)</f>
        <v>0</v>
      </c>
      <c r="H33" s="53">
        <f>IFERROR((VLOOKUP($B33,'Tabela de alimentos'!$A$3:$K$936,6,FALSE))*$C33/100,0)</f>
        <v>0</v>
      </c>
      <c r="I33" s="53">
        <f>IFERROR((VLOOKUP($B33,'Tabela de alimentos'!$A$3:$K$936,7,FALSE))*$C33/100,0)</f>
        <v>0</v>
      </c>
      <c r="J33" s="56">
        <f>IFERROR((VLOOKUP($B33,'Tabela de alimentos'!$A$3:$K$936,8,FALSE))*$C33/100,0)</f>
        <v>0</v>
      </c>
      <c r="K33" s="55">
        <f>IFERROR((VLOOKUP($B33,'Tabela de alimentos'!$A$3:$K$936,9,FALSE))*$C33/100,0)</f>
        <v>0</v>
      </c>
      <c r="L33" s="55">
        <f>IFERROR((VLOOKUP($B33,'Tabela de alimentos'!$A$3:$K$936,10,FALSE))*$C33/100,0)</f>
        <v>0</v>
      </c>
      <c r="M33" s="55">
        <f>IFERROR((VLOOKUP($B33,'Tabela de alimentos'!$A$3:$K$936,11,FALSE))*$C33/100,0)</f>
        <v>0</v>
      </c>
    </row>
    <row r="34" spans="1:13" ht="14.25" x14ac:dyDescent="0.2">
      <c r="A34" s="42"/>
      <c r="B34" s="169"/>
      <c r="C34" s="22"/>
      <c r="D34" s="53">
        <f>IFERROR((VLOOKUP($B34,'Tabela de alimentos'!$A$3:$K$936,2,FALSE))*$C34/100,0)</f>
        <v>0</v>
      </c>
      <c r="E34" s="56">
        <f>IFERROR((VLOOKUP($B34,'Tabela de alimentos'!$A$3:$K$936,3,FALSE))*$C34/100,0)</f>
        <v>0</v>
      </c>
      <c r="F34" s="54">
        <f>IFERROR((VLOOKUP($B34,'Tabela de alimentos'!$A$3:$K$936,4,FALSE))*$C34/100,0)</f>
        <v>0</v>
      </c>
      <c r="G34" s="53">
        <f>IFERROR((VLOOKUP($B34,'Tabela de alimentos'!$A$3:$K$936,5,FALSE))*$C34/100,0)</f>
        <v>0</v>
      </c>
      <c r="H34" s="53">
        <f>IFERROR((VLOOKUP($B34,'Tabela de alimentos'!$A$3:$K$936,6,FALSE))*$C34/100,0)</f>
        <v>0</v>
      </c>
      <c r="I34" s="53">
        <f>IFERROR((VLOOKUP($B34,'Tabela de alimentos'!$A$3:$K$936,7,FALSE))*$C34/100,0)</f>
        <v>0</v>
      </c>
      <c r="J34" s="56">
        <f>IFERROR((VLOOKUP($B34,'Tabela de alimentos'!$A$3:$K$936,8,FALSE))*$C34/100,0)</f>
        <v>0</v>
      </c>
      <c r="K34" s="55">
        <f>IFERROR((VLOOKUP($B34,'Tabela de alimentos'!$A$3:$K$936,9,FALSE))*$C34/100,0)</f>
        <v>0</v>
      </c>
      <c r="L34" s="55">
        <f>IFERROR((VLOOKUP($B34,'Tabela de alimentos'!$A$3:$K$936,10,FALSE))*$C34/100,0)</f>
        <v>0</v>
      </c>
      <c r="M34" s="55">
        <f>IFERROR((VLOOKUP($B34,'Tabela de alimentos'!$A$3:$K$936,11,FALSE))*$C34/100,0)</f>
        <v>0</v>
      </c>
    </row>
    <row r="35" spans="1:13" ht="14.25" x14ac:dyDescent="0.2">
      <c r="A35" s="42"/>
      <c r="B35" s="169"/>
      <c r="C35" s="22"/>
      <c r="D35" s="53">
        <f>IFERROR((VLOOKUP($B35,'Tabela de alimentos'!$A$3:$K$936,2,FALSE))*$C35/100,0)</f>
        <v>0</v>
      </c>
      <c r="E35" s="56">
        <f>IFERROR((VLOOKUP($B35,'Tabela de alimentos'!$A$3:$K$936,3,FALSE))*$C35/100,0)</f>
        <v>0</v>
      </c>
      <c r="F35" s="54">
        <f>IFERROR((VLOOKUP($B35,'Tabela de alimentos'!$A$3:$K$936,4,FALSE))*$C35/100,0)</f>
        <v>0</v>
      </c>
      <c r="G35" s="53">
        <f>IFERROR((VLOOKUP($B35,'Tabela de alimentos'!$A$3:$K$936,5,FALSE))*$C35/100,0)</f>
        <v>0</v>
      </c>
      <c r="H35" s="53">
        <f>IFERROR((VLOOKUP($B35,'Tabela de alimentos'!$A$3:$K$936,6,FALSE))*$C35/100,0)</f>
        <v>0</v>
      </c>
      <c r="I35" s="53">
        <f>IFERROR((VLOOKUP($B35,'Tabela de alimentos'!$A$3:$K$936,7,FALSE))*$C35/100,0)</f>
        <v>0</v>
      </c>
      <c r="J35" s="56">
        <f>IFERROR((VLOOKUP($B35,'Tabela de alimentos'!$A$3:$K$936,8,FALSE))*$C35/100,0)</f>
        <v>0</v>
      </c>
      <c r="K35" s="55">
        <f>IFERROR((VLOOKUP($B35,'Tabela de alimentos'!$A$3:$K$936,9,FALSE))*$C35/100,0)</f>
        <v>0</v>
      </c>
      <c r="L35" s="55">
        <f>IFERROR((VLOOKUP($B35,'Tabela de alimentos'!$A$3:$K$936,10,FALSE))*$C35/100,0)</f>
        <v>0</v>
      </c>
      <c r="M35" s="55">
        <f>IFERROR((VLOOKUP($B35,'Tabela de alimentos'!$A$3:$K$936,11,FALSE))*$C35/100,0)</f>
        <v>0</v>
      </c>
    </row>
    <row r="36" spans="1:13" ht="14.25" x14ac:dyDescent="0.2">
      <c r="A36" s="42"/>
      <c r="B36" s="169"/>
      <c r="C36" s="22"/>
      <c r="D36" s="53">
        <f>IFERROR((VLOOKUP($B36,'Tabela de alimentos'!$A$3:$K$936,2,FALSE))*$C36/100,0)</f>
        <v>0</v>
      </c>
      <c r="E36" s="56">
        <f>IFERROR((VLOOKUP($B36,'Tabela de alimentos'!$A$3:$K$936,3,FALSE))*$C36/100,0)</f>
        <v>0</v>
      </c>
      <c r="F36" s="54">
        <f>IFERROR((VLOOKUP($B36,'Tabela de alimentos'!$A$3:$K$936,4,FALSE))*$C36/100,0)</f>
        <v>0</v>
      </c>
      <c r="G36" s="53">
        <f>IFERROR((VLOOKUP($B36,'Tabela de alimentos'!$A$3:$K$936,5,FALSE))*$C36/100,0)</f>
        <v>0</v>
      </c>
      <c r="H36" s="53">
        <f>IFERROR((VLOOKUP($B36,'Tabela de alimentos'!$A$3:$K$936,6,FALSE))*$C36/100,0)</f>
        <v>0</v>
      </c>
      <c r="I36" s="53">
        <f>IFERROR((VLOOKUP($B36,'Tabela de alimentos'!$A$3:$K$936,7,FALSE))*$C36/100,0)</f>
        <v>0</v>
      </c>
      <c r="J36" s="56">
        <f>IFERROR((VLOOKUP($B36,'Tabela de alimentos'!$A$3:$K$936,8,FALSE))*$C36/100,0)</f>
        <v>0</v>
      </c>
      <c r="K36" s="55">
        <f>IFERROR((VLOOKUP($B36,'Tabela de alimentos'!$A$3:$K$936,9,FALSE))*$C36/100,0)</f>
        <v>0</v>
      </c>
      <c r="L36" s="55">
        <f>IFERROR((VLOOKUP($B36,'Tabela de alimentos'!$A$3:$K$936,10,FALSE))*$C36/100,0)</f>
        <v>0</v>
      </c>
      <c r="M36" s="55">
        <f>IFERROR((VLOOKUP($B36,'Tabela de alimentos'!$A$3:$K$936,11,FALSE))*$C36/100,0)</f>
        <v>0</v>
      </c>
    </row>
    <row r="37" spans="1:13" ht="14.25" x14ac:dyDescent="0.2">
      <c r="A37" s="42"/>
      <c r="B37" s="169"/>
      <c r="C37" s="22"/>
      <c r="D37" s="53">
        <f>IFERROR((VLOOKUP($B37,'Tabela de alimentos'!$A$3:$K$936,2,FALSE))*$C37/100,0)</f>
        <v>0</v>
      </c>
      <c r="E37" s="56">
        <f>IFERROR((VLOOKUP($B37,'Tabela de alimentos'!$A$3:$K$936,3,FALSE))*$C37/100,0)</f>
        <v>0</v>
      </c>
      <c r="F37" s="54">
        <f>IFERROR((VLOOKUP($B37,'Tabela de alimentos'!$A$3:$K$936,4,FALSE))*$C37/100,0)</f>
        <v>0</v>
      </c>
      <c r="G37" s="53">
        <f>IFERROR((VLOOKUP($B37,'Tabela de alimentos'!$A$3:$K$936,5,FALSE))*$C37/100,0)</f>
        <v>0</v>
      </c>
      <c r="H37" s="53">
        <f>IFERROR((VLOOKUP($B37,'Tabela de alimentos'!$A$3:$K$936,6,FALSE))*$C37/100,0)</f>
        <v>0</v>
      </c>
      <c r="I37" s="53">
        <f>IFERROR((VLOOKUP($B37,'Tabela de alimentos'!$A$3:$K$936,7,FALSE))*$C37/100,0)</f>
        <v>0</v>
      </c>
      <c r="J37" s="56">
        <f>IFERROR((VLOOKUP($B37,'Tabela de alimentos'!$A$3:$K$936,8,FALSE))*$C37/100,0)</f>
        <v>0</v>
      </c>
      <c r="K37" s="55">
        <f>IFERROR((VLOOKUP($B37,'Tabela de alimentos'!$A$3:$K$936,9,FALSE))*$C37/100,0)</f>
        <v>0</v>
      </c>
      <c r="L37" s="55">
        <f>IFERROR((VLOOKUP($B37,'Tabela de alimentos'!$A$3:$K$936,10,FALSE))*$C37/100,0)</f>
        <v>0</v>
      </c>
      <c r="M37" s="55">
        <f>IFERROR((VLOOKUP($B37,'Tabela de alimentos'!$A$3:$K$936,11,FALSE))*$C37/100,0)</f>
        <v>0</v>
      </c>
    </row>
    <row r="38" spans="1:13" ht="14.25" x14ac:dyDescent="0.2">
      <c r="A38" s="42"/>
      <c r="B38" s="169"/>
      <c r="C38" s="22"/>
      <c r="D38" s="53">
        <f>IFERROR((VLOOKUP($B38,'Tabela de alimentos'!$A$3:$K$936,2,FALSE))*$C38/100,0)</f>
        <v>0</v>
      </c>
      <c r="E38" s="56">
        <f>IFERROR((VLOOKUP($B38,'Tabela de alimentos'!$A$3:$K$936,3,FALSE))*$C38/100,0)</f>
        <v>0</v>
      </c>
      <c r="F38" s="54">
        <f>IFERROR((VLOOKUP($B38,'Tabela de alimentos'!$A$3:$K$936,4,FALSE))*$C38/100,0)</f>
        <v>0</v>
      </c>
      <c r="G38" s="53">
        <f>IFERROR((VLOOKUP($B38,'Tabela de alimentos'!$A$3:$K$936,5,FALSE))*$C38/100,0)</f>
        <v>0</v>
      </c>
      <c r="H38" s="53">
        <f>IFERROR((VLOOKUP($B38,'Tabela de alimentos'!$A$3:$K$936,6,FALSE))*$C38/100,0)</f>
        <v>0</v>
      </c>
      <c r="I38" s="53">
        <f>IFERROR((VLOOKUP($B38,'Tabela de alimentos'!$A$3:$K$936,7,FALSE))*$C38/100,0)</f>
        <v>0</v>
      </c>
      <c r="J38" s="56">
        <f>IFERROR((VLOOKUP($B38,'Tabela de alimentos'!$A$3:$K$936,8,FALSE))*$C38/100,0)</f>
        <v>0</v>
      </c>
      <c r="K38" s="55">
        <f>IFERROR((VLOOKUP($B38,'Tabela de alimentos'!$A$3:$K$936,9,FALSE))*$C38/100,0)</f>
        <v>0</v>
      </c>
      <c r="L38" s="55">
        <f>IFERROR((VLOOKUP($B38,'Tabela de alimentos'!$A$3:$K$936,10,FALSE))*$C38/100,0)</f>
        <v>0</v>
      </c>
      <c r="M38" s="55">
        <f>IFERROR((VLOOKUP($B38,'Tabela de alimentos'!$A$3:$K$936,11,FALSE))*$C38/100,0)</f>
        <v>0</v>
      </c>
    </row>
    <row r="39" spans="1:13" ht="14.25" x14ac:dyDescent="0.2">
      <c r="A39" s="42"/>
      <c r="B39" s="169"/>
      <c r="C39" s="22"/>
      <c r="D39" s="53">
        <f>IFERROR((VLOOKUP($B39,'Tabela de alimentos'!$A$3:$K$936,2,FALSE))*$C39/100,0)</f>
        <v>0</v>
      </c>
      <c r="E39" s="56">
        <f>IFERROR((VLOOKUP($B39,'Tabela de alimentos'!$A$3:$K$936,3,FALSE))*$C39/100,0)</f>
        <v>0</v>
      </c>
      <c r="F39" s="54">
        <f>IFERROR((VLOOKUP($B39,'Tabela de alimentos'!$A$3:$K$936,4,FALSE))*$C39/100,0)</f>
        <v>0</v>
      </c>
      <c r="G39" s="53">
        <f>IFERROR((VLOOKUP($B39,'Tabela de alimentos'!$A$3:$K$936,5,FALSE))*$C39/100,0)</f>
        <v>0</v>
      </c>
      <c r="H39" s="53">
        <f>IFERROR((VLOOKUP($B39,'Tabela de alimentos'!$A$3:$K$936,6,FALSE))*$C39/100,0)</f>
        <v>0</v>
      </c>
      <c r="I39" s="53">
        <f>IFERROR((VLOOKUP($B39,'Tabela de alimentos'!$A$3:$K$936,7,FALSE))*$C39/100,0)</f>
        <v>0</v>
      </c>
      <c r="J39" s="56">
        <f>IFERROR((VLOOKUP($B39,'Tabela de alimentos'!$A$3:$K$936,8,FALSE))*$C39/100,0)</f>
        <v>0</v>
      </c>
      <c r="K39" s="55">
        <f>IFERROR((VLOOKUP($B39,'Tabela de alimentos'!$A$3:$K$936,9,FALSE))*$C39/100,0)</f>
        <v>0</v>
      </c>
      <c r="L39" s="55">
        <f>IFERROR((VLOOKUP($B39,'Tabela de alimentos'!$A$3:$K$936,10,FALSE))*$C39/100,0)</f>
        <v>0</v>
      </c>
      <c r="M39" s="55">
        <f>IFERROR((VLOOKUP($B39,'Tabela de alimentos'!$A$3:$K$936,11,FALSE))*$C39/100,0)</f>
        <v>0</v>
      </c>
    </row>
    <row r="40" spans="1:13" ht="14.25" x14ac:dyDescent="0.2">
      <c r="A40" s="42"/>
      <c r="B40" s="169"/>
      <c r="C40" s="22"/>
      <c r="D40" s="53">
        <f>IFERROR((VLOOKUP($B40,'Tabela de alimentos'!$A$3:$K$936,2,FALSE))*$C40/100,0)</f>
        <v>0</v>
      </c>
      <c r="E40" s="56">
        <f>IFERROR((VLOOKUP($B40,'Tabela de alimentos'!$A$3:$K$936,3,FALSE))*$C40/100,0)</f>
        <v>0</v>
      </c>
      <c r="F40" s="54">
        <f>IFERROR((VLOOKUP($B40,'Tabela de alimentos'!$A$3:$K$936,4,FALSE))*$C40/100,0)</f>
        <v>0</v>
      </c>
      <c r="G40" s="53">
        <f>IFERROR((VLOOKUP($B40,'Tabela de alimentos'!$A$3:$K$936,5,FALSE))*$C40/100,0)</f>
        <v>0</v>
      </c>
      <c r="H40" s="53">
        <f>IFERROR((VLOOKUP($B40,'Tabela de alimentos'!$A$3:$K$936,6,FALSE))*$C40/100,0)</f>
        <v>0</v>
      </c>
      <c r="I40" s="53">
        <f>IFERROR((VLOOKUP($B40,'Tabela de alimentos'!$A$3:$K$936,7,FALSE))*$C40/100,0)</f>
        <v>0</v>
      </c>
      <c r="J40" s="56">
        <f>IFERROR((VLOOKUP($B40,'Tabela de alimentos'!$A$3:$K$936,8,FALSE))*$C40/100,0)</f>
        <v>0</v>
      </c>
      <c r="K40" s="55">
        <f>IFERROR((VLOOKUP($B40,'Tabela de alimentos'!$A$3:$K$936,9,FALSE))*$C40/100,0)</f>
        <v>0</v>
      </c>
      <c r="L40" s="55">
        <f>IFERROR((VLOOKUP($B40,'Tabela de alimentos'!$A$3:$K$936,10,FALSE))*$C40/100,0)</f>
        <v>0</v>
      </c>
      <c r="M40" s="55">
        <f>IFERROR((VLOOKUP($B40,'Tabela de alimentos'!$A$3:$K$936,11,FALSE))*$C40/100,0)</f>
        <v>0</v>
      </c>
    </row>
    <row r="41" spans="1:13" ht="14.25" x14ac:dyDescent="0.2">
      <c r="A41" s="42"/>
      <c r="B41" s="169"/>
      <c r="C41" s="22"/>
      <c r="D41" s="53">
        <f>IFERROR((VLOOKUP($B41,'Tabela de alimentos'!$A$3:$K$936,2,FALSE))*$C41/100,0)</f>
        <v>0</v>
      </c>
      <c r="E41" s="56">
        <f>IFERROR((VLOOKUP($B41,'Tabela de alimentos'!$A$3:$K$936,3,FALSE))*$C41/100,0)</f>
        <v>0</v>
      </c>
      <c r="F41" s="54">
        <f>IFERROR((VLOOKUP($B41,'Tabela de alimentos'!$A$3:$K$936,4,FALSE))*$C41/100,0)</f>
        <v>0</v>
      </c>
      <c r="G41" s="53">
        <f>IFERROR((VLOOKUP($B41,'Tabela de alimentos'!$A$3:$K$936,5,FALSE))*$C41/100,0)</f>
        <v>0</v>
      </c>
      <c r="H41" s="53">
        <f>IFERROR((VLOOKUP($B41,'Tabela de alimentos'!$A$3:$K$936,6,FALSE))*$C41/100,0)</f>
        <v>0</v>
      </c>
      <c r="I41" s="53">
        <f>IFERROR((VLOOKUP($B41,'Tabela de alimentos'!$A$3:$K$936,7,FALSE))*$C41/100,0)</f>
        <v>0</v>
      </c>
      <c r="J41" s="56">
        <f>IFERROR((VLOOKUP($B41,'Tabela de alimentos'!$A$3:$K$936,8,FALSE))*$C41/100,0)</f>
        <v>0</v>
      </c>
      <c r="K41" s="55">
        <f>IFERROR((VLOOKUP($B41,'Tabela de alimentos'!$A$3:$K$936,9,FALSE))*$C41/100,0)</f>
        <v>0</v>
      </c>
      <c r="L41" s="55">
        <f>IFERROR((VLOOKUP($B41,'Tabela de alimentos'!$A$3:$K$936,10,FALSE))*$C41/100,0)</f>
        <v>0</v>
      </c>
      <c r="M41" s="55">
        <f>IFERROR((VLOOKUP($B41,'Tabela de alimentos'!$A$3:$K$936,11,FALSE))*$C41/100,0)</f>
        <v>0</v>
      </c>
    </row>
    <row r="42" spans="1:13" ht="14.25" x14ac:dyDescent="0.2">
      <c r="A42" s="42"/>
      <c r="B42" s="169"/>
      <c r="C42" s="22"/>
      <c r="D42" s="53">
        <f>IFERROR((VLOOKUP($B42,'Tabela de alimentos'!$A$3:$K$936,2,FALSE))*$C42/100,0)</f>
        <v>0</v>
      </c>
      <c r="E42" s="56">
        <f>IFERROR((VLOOKUP($B42,'Tabela de alimentos'!$A$3:$K$936,3,FALSE))*$C42/100,0)</f>
        <v>0</v>
      </c>
      <c r="F42" s="54">
        <f>IFERROR((VLOOKUP($B42,'Tabela de alimentos'!$A$3:$K$936,4,FALSE))*$C42/100,0)</f>
        <v>0</v>
      </c>
      <c r="G42" s="53">
        <f>IFERROR((VLOOKUP($B42,'Tabela de alimentos'!$A$3:$K$936,5,FALSE))*$C42/100,0)</f>
        <v>0</v>
      </c>
      <c r="H42" s="53">
        <f>IFERROR((VLOOKUP($B42,'Tabela de alimentos'!$A$3:$K$936,6,FALSE))*$C42/100,0)</f>
        <v>0</v>
      </c>
      <c r="I42" s="53">
        <f>IFERROR((VLOOKUP($B42,'Tabela de alimentos'!$A$3:$K$936,7,FALSE))*$C42/100,0)</f>
        <v>0</v>
      </c>
      <c r="J42" s="56">
        <f>IFERROR((VLOOKUP($B42,'Tabela de alimentos'!$A$3:$K$936,8,FALSE))*$C42/100,0)</f>
        <v>0</v>
      </c>
      <c r="K42" s="55">
        <f>IFERROR((VLOOKUP($B42,'Tabela de alimentos'!$A$3:$K$936,9,FALSE))*$C42/100,0)</f>
        <v>0</v>
      </c>
      <c r="L42" s="55">
        <f>IFERROR((VLOOKUP($B42,'Tabela de alimentos'!$A$3:$K$936,10,FALSE))*$C42/100,0)</f>
        <v>0</v>
      </c>
      <c r="M42" s="55">
        <f>IFERROR((VLOOKUP($B42,'Tabela de alimentos'!$A$3:$K$936,11,FALSE))*$C42/100,0)</f>
        <v>0</v>
      </c>
    </row>
    <row r="43" spans="1:13" ht="14.25" x14ac:dyDescent="0.2">
      <c r="A43" s="42"/>
      <c r="B43" s="169"/>
      <c r="C43" s="22"/>
      <c r="D43" s="53">
        <f>IFERROR((VLOOKUP($B43,'Tabela de alimentos'!$A$3:$K$936,2,FALSE))*$C43/100,0)</f>
        <v>0</v>
      </c>
      <c r="E43" s="56">
        <f>IFERROR((VLOOKUP($B43,'Tabela de alimentos'!$A$3:$K$936,3,FALSE))*$C43/100,0)</f>
        <v>0</v>
      </c>
      <c r="F43" s="54">
        <f>IFERROR((VLOOKUP($B43,'Tabela de alimentos'!$A$3:$K$936,4,FALSE))*$C43/100,0)</f>
        <v>0</v>
      </c>
      <c r="G43" s="53">
        <f>IFERROR((VLOOKUP($B43,'Tabela de alimentos'!$A$3:$K$936,5,FALSE))*$C43/100,0)</f>
        <v>0</v>
      </c>
      <c r="H43" s="53">
        <f>IFERROR((VLOOKUP($B43,'Tabela de alimentos'!$A$3:$K$936,6,FALSE))*$C43/100,0)</f>
        <v>0</v>
      </c>
      <c r="I43" s="53">
        <f>IFERROR((VLOOKUP($B43,'Tabela de alimentos'!$A$3:$K$936,7,FALSE))*$C43/100,0)</f>
        <v>0</v>
      </c>
      <c r="J43" s="56">
        <f>IFERROR((VLOOKUP($B43,'Tabela de alimentos'!$A$3:$K$936,8,FALSE))*$C43/100,0)</f>
        <v>0</v>
      </c>
      <c r="K43" s="55">
        <f>IFERROR((VLOOKUP($B43,'Tabela de alimentos'!$A$3:$K$936,9,FALSE))*$C43/100,0)</f>
        <v>0</v>
      </c>
      <c r="L43" s="55">
        <f>IFERROR((VLOOKUP($B43,'Tabela de alimentos'!$A$3:$K$936,10,FALSE))*$C43/100,0)</f>
        <v>0</v>
      </c>
      <c r="M43" s="55">
        <f>IFERROR((VLOOKUP($B43,'Tabela de alimentos'!$A$3:$K$936,11,FALSE))*$C43/100,0)</f>
        <v>0</v>
      </c>
    </row>
    <row r="44" spans="1:13" ht="14.25" x14ac:dyDescent="0.2">
      <c r="A44" s="42"/>
      <c r="B44" s="169"/>
      <c r="C44" s="22"/>
      <c r="D44" s="53">
        <f>IFERROR((VLOOKUP($B44,'Tabela de alimentos'!$A$3:$K$936,2,FALSE))*$C44/100,0)</f>
        <v>0</v>
      </c>
      <c r="E44" s="56">
        <f>IFERROR((VLOOKUP($B44,'Tabela de alimentos'!$A$3:$K$936,3,FALSE))*$C44/100,0)</f>
        <v>0</v>
      </c>
      <c r="F44" s="54">
        <f>IFERROR((VLOOKUP($B44,'Tabela de alimentos'!$A$3:$K$936,4,FALSE))*$C44/100,0)</f>
        <v>0</v>
      </c>
      <c r="G44" s="53">
        <f>IFERROR((VLOOKUP($B44,'Tabela de alimentos'!$A$3:$K$936,5,FALSE))*$C44/100,0)</f>
        <v>0</v>
      </c>
      <c r="H44" s="53">
        <f>IFERROR((VLOOKUP($B44,'Tabela de alimentos'!$A$3:$K$936,6,FALSE))*$C44/100,0)</f>
        <v>0</v>
      </c>
      <c r="I44" s="53">
        <f>IFERROR((VLOOKUP($B44,'Tabela de alimentos'!$A$3:$K$936,7,FALSE))*$C44/100,0)</f>
        <v>0</v>
      </c>
      <c r="J44" s="56">
        <f>IFERROR((VLOOKUP($B44,'Tabela de alimentos'!$A$3:$K$936,8,FALSE))*$C44/100,0)</f>
        <v>0</v>
      </c>
      <c r="K44" s="55">
        <f>IFERROR((VLOOKUP($B44,'Tabela de alimentos'!$A$3:$K$936,9,FALSE))*$C44/100,0)</f>
        <v>0</v>
      </c>
      <c r="L44" s="55">
        <f>IFERROR((VLOOKUP($B44,'Tabela de alimentos'!$A$3:$K$936,10,FALSE))*$C44/100,0)</f>
        <v>0</v>
      </c>
      <c r="M44" s="55">
        <f>IFERROR((VLOOKUP($B44,'Tabela de alimentos'!$A$3:$K$936,11,FALSE))*$C44/100,0)</f>
        <v>0</v>
      </c>
    </row>
    <row r="45" spans="1:13" ht="14.25" x14ac:dyDescent="0.2">
      <c r="A45" s="42"/>
      <c r="B45" s="249"/>
      <c r="C45" s="22"/>
      <c r="D45" s="53">
        <f>IFERROR((VLOOKUP($B45,'Tabela de alimentos'!$A$3:$K$936,2,FALSE))*$C45/100,0)</f>
        <v>0</v>
      </c>
      <c r="E45" s="56">
        <f>IFERROR((VLOOKUP($B45,'Tabela de alimentos'!$A$3:$K$936,3,FALSE))*$C45/100,0)</f>
        <v>0</v>
      </c>
      <c r="F45" s="54">
        <f>IFERROR((VLOOKUP($B45,'Tabela de alimentos'!$A$3:$K$936,4,FALSE))*$C45/100,0)</f>
        <v>0</v>
      </c>
      <c r="G45" s="53">
        <f>IFERROR((VLOOKUP($B45,'Tabela de alimentos'!$A$3:$K$936,5,FALSE))*$C45/100,0)</f>
        <v>0</v>
      </c>
      <c r="H45" s="53">
        <f>IFERROR((VLOOKUP($B45,'Tabela de alimentos'!$A$3:$K$936,6,FALSE))*$C45/100,0)</f>
        <v>0</v>
      </c>
      <c r="I45" s="53">
        <f>IFERROR((VLOOKUP($B45,'Tabela de alimentos'!$A$3:$K$936,7,FALSE))*$C45/100,0)</f>
        <v>0</v>
      </c>
      <c r="J45" s="56">
        <f>IFERROR((VLOOKUP($B45,'Tabela de alimentos'!$A$3:$K$936,8,FALSE))*$C45/100,0)</f>
        <v>0</v>
      </c>
      <c r="K45" s="55">
        <f>IFERROR((VLOOKUP($B45,'Tabela de alimentos'!$A$3:$K$936,9,FALSE))*$C45/100,0)</f>
        <v>0</v>
      </c>
      <c r="L45" s="55">
        <f>IFERROR((VLOOKUP($B45,'Tabela de alimentos'!$A$3:$K$936,10,FALSE))*$C45/100,0)</f>
        <v>0</v>
      </c>
      <c r="M45" s="55">
        <f>IFERROR((VLOOKUP($B45,'Tabela de alimentos'!$A$3:$K$936,11,FALSE))*$C45/100,0)</f>
        <v>0</v>
      </c>
    </row>
    <row r="46" spans="1:13" s="89" customFormat="1" ht="19.899999999999999" customHeight="1" thickBot="1" x14ac:dyDescent="0.25">
      <c r="A46" s="87"/>
      <c r="B46" s="91"/>
      <c r="C46" s="50" t="s">
        <v>401</v>
      </c>
      <c r="D46" s="57">
        <f t="shared" ref="D46:M46" si="0">SUM(D5:D45)</f>
        <v>0</v>
      </c>
      <c r="E46" s="58">
        <f t="shared" si="0"/>
        <v>0</v>
      </c>
      <c r="F46" s="63">
        <f t="shared" si="0"/>
        <v>0</v>
      </c>
      <c r="G46" s="57">
        <f t="shared" si="0"/>
        <v>0</v>
      </c>
      <c r="H46" s="57">
        <f t="shared" ref="H46:L46" si="1">SUM(H5:H45)</f>
        <v>0</v>
      </c>
      <c r="I46" s="57">
        <f t="shared" si="1"/>
        <v>0</v>
      </c>
      <c r="J46" s="58">
        <f t="shared" si="1"/>
        <v>0</v>
      </c>
      <c r="K46" s="59">
        <f t="shared" si="1"/>
        <v>0</v>
      </c>
      <c r="L46" s="59">
        <f t="shared" si="1"/>
        <v>0</v>
      </c>
      <c r="M46" s="59">
        <f t="shared" si="0"/>
        <v>0</v>
      </c>
    </row>
    <row r="47" spans="1:13" s="7" customFormat="1" ht="24.95" customHeight="1" x14ac:dyDescent="0.25">
      <c r="A47" s="291" t="s">
        <v>645</v>
      </c>
      <c r="B47" s="291"/>
      <c r="C47" s="291"/>
      <c r="D47" s="291"/>
      <c r="E47" s="291"/>
      <c r="F47" s="291"/>
      <c r="G47" s="291"/>
      <c r="H47" s="291"/>
      <c r="I47" s="291"/>
      <c r="J47" s="291"/>
      <c r="K47" s="291"/>
      <c r="L47" s="291"/>
      <c r="M47" s="291"/>
    </row>
    <row r="48" spans="1:13" s="7" customFormat="1" x14ac:dyDescent="0.2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2:13" x14ac:dyDescent="0.2">
      <c r="B49" s="7"/>
      <c r="D49" s="9"/>
      <c r="E49" s="9"/>
      <c r="F49" s="9"/>
      <c r="G49" s="9"/>
      <c r="H49" s="9"/>
      <c r="I49" s="9"/>
      <c r="J49" s="9"/>
      <c r="K49" s="9"/>
      <c r="L49" s="9"/>
      <c r="M49" s="10"/>
    </row>
    <row r="50" spans="2:13" x14ac:dyDescent="0.2">
      <c r="B50" s="6"/>
      <c r="D50" s="11"/>
      <c r="E50" s="12"/>
      <c r="F50" s="11"/>
      <c r="G50" s="11"/>
      <c r="H50" s="11"/>
      <c r="I50" s="11"/>
      <c r="J50" s="11"/>
      <c r="K50" s="11"/>
      <c r="L50" s="11"/>
      <c r="M50" s="13"/>
    </row>
    <row r="51" spans="2:13" x14ac:dyDescent="0.2">
      <c r="B51" s="6"/>
      <c r="D51" s="11"/>
      <c r="E51" s="12"/>
      <c r="F51" s="11"/>
      <c r="G51" s="11"/>
      <c r="H51" s="11"/>
      <c r="I51" s="11"/>
      <c r="J51" s="11"/>
      <c r="K51" s="11"/>
      <c r="L51" s="11"/>
      <c r="M51" s="13"/>
    </row>
    <row r="52" spans="2:13" x14ac:dyDescent="0.2">
      <c r="B52" s="6"/>
      <c r="D52" s="11"/>
      <c r="E52" s="12"/>
      <c r="F52" s="11"/>
      <c r="G52" s="11"/>
      <c r="H52" s="11"/>
      <c r="I52" s="11"/>
      <c r="J52" s="11"/>
      <c r="K52" s="11"/>
      <c r="L52" s="11"/>
      <c r="M52" s="13"/>
    </row>
  </sheetData>
  <mergeCells count="5">
    <mergeCell ref="D3:E3"/>
    <mergeCell ref="A1:M1"/>
    <mergeCell ref="A2:M2"/>
    <mergeCell ref="A47:M47"/>
    <mergeCell ref="A3:B3"/>
  </mergeCells>
  <pageMargins left="0.511811024" right="0.511811024" top="0.78740157499999996" bottom="0.78740157499999996" header="0.31496062000000002" footer="0.31496062000000002"/>
  <pageSetup paperSize="9" scale="68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'Tabela de alimentos'!$A$3:$A$586</xm:f>
          </x14:formula1>
          <xm:sqref>B5:B45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49"/>
  <sheetViews>
    <sheetView showGridLines="0" zoomScaleNormal="100" workbookViewId="0">
      <selection activeCell="J23" sqref="J23"/>
    </sheetView>
  </sheetViews>
  <sheetFormatPr defaultColWidth="9.140625" defaultRowHeight="12.75" x14ac:dyDescent="0.2"/>
  <cols>
    <col min="1" max="1" width="34.42578125" style="1" bestFit="1" customWidth="1"/>
    <col min="2" max="2" width="12.42578125" style="1" customWidth="1"/>
    <col min="3" max="3" width="13.5703125" style="1" bestFit="1" customWidth="1"/>
    <col min="4" max="4" width="11.42578125" style="1" bestFit="1" customWidth="1"/>
    <col min="5" max="5" width="11.5703125" style="1" customWidth="1"/>
    <col min="6" max="6" width="11.42578125" style="1" bestFit="1" customWidth="1"/>
    <col min="7" max="7" width="12" style="1" bestFit="1" customWidth="1"/>
    <col min="8" max="8" width="12.42578125" style="1" customWidth="1"/>
    <col min="9" max="10" width="11.42578125" style="1" bestFit="1" customWidth="1"/>
    <col min="11" max="11" width="10.42578125" style="1" customWidth="1"/>
    <col min="12" max="12" width="10" style="1" bestFit="1" customWidth="1"/>
    <col min="13" max="15" width="9.85546875" style="1" bestFit="1" customWidth="1"/>
    <col min="16" max="16" width="10.42578125" style="1" bestFit="1" customWidth="1"/>
    <col min="17" max="16384" width="9.140625" style="1"/>
  </cols>
  <sheetData>
    <row r="1" spans="1:16" ht="25.9" customHeight="1" x14ac:dyDescent="0.2">
      <c r="A1" s="303" t="s">
        <v>430</v>
      </c>
      <c r="B1" s="304"/>
      <c r="C1" s="171" t="s">
        <v>31</v>
      </c>
      <c r="D1" s="298" t="s">
        <v>7</v>
      </c>
      <c r="E1" s="299"/>
      <c r="F1" s="300"/>
      <c r="G1" s="299" t="s">
        <v>32</v>
      </c>
      <c r="H1" s="299"/>
      <c r="I1" s="299"/>
      <c r="J1" s="298" t="s">
        <v>406</v>
      </c>
      <c r="K1" s="299"/>
      <c r="L1" s="300"/>
      <c r="M1" s="171" t="s">
        <v>8</v>
      </c>
      <c r="N1" s="107" t="s">
        <v>9</v>
      </c>
      <c r="O1" s="108" t="s">
        <v>10</v>
      </c>
      <c r="P1" s="107" t="s">
        <v>399</v>
      </c>
    </row>
    <row r="2" spans="1:16" ht="14.45" customHeight="1" x14ac:dyDescent="0.2">
      <c r="A2" s="305"/>
      <c r="B2" s="306"/>
      <c r="C2" s="172" t="s">
        <v>34</v>
      </c>
      <c r="D2" s="110" t="s">
        <v>36</v>
      </c>
      <c r="E2" s="170" t="s">
        <v>654</v>
      </c>
      <c r="F2" s="112" t="s">
        <v>678</v>
      </c>
      <c r="G2" s="109" t="s">
        <v>36</v>
      </c>
      <c r="H2" s="170" t="s">
        <v>654</v>
      </c>
      <c r="I2" s="170" t="s">
        <v>678</v>
      </c>
      <c r="J2" s="110" t="s">
        <v>36</v>
      </c>
      <c r="K2" s="170" t="s">
        <v>654</v>
      </c>
      <c r="L2" s="112" t="s">
        <v>678</v>
      </c>
      <c r="M2" s="172" t="s">
        <v>37</v>
      </c>
      <c r="N2" s="111" t="s">
        <v>37</v>
      </c>
      <c r="O2" s="112" t="s">
        <v>38</v>
      </c>
      <c r="P2" s="111" t="s">
        <v>37</v>
      </c>
    </row>
    <row r="3" spans="1:16" ht="15" x14ac:dyDescent="0.2">
      <c r="A3" s="92" t="s">
        <v>426</v>
      </c>
      <c r="B3" s="93"/>
      <c r="C3" s="198">
        <f>Segunda!$D$46</f>
        <v>0</v>
      </c>
      <c r="D3" s="179">
        <f>Segunda!F46</f>
        <v>0</v>
      </c>
      <c r="E3" s="182">
        <f>D3*4</f>
        <v>0</v>
      </c>
      <c r="F3" s="189">
        <f>IFERROR(E3/C3,0)</f>
        <v>0</v>
      </c>
      <c r="G3" s="181">
        <f>Segunda!G46</f>
        <v>0</v>
      </c>
      <c r="H3" s="176">
        <f>G3*9</f>
        <v>0</v>
      </c>
      <c r="I3" s="189">
        <f>IFERROR(H3/C3,0)</f>
        <v>0</v>
      </c>
      <c r="J3" s="180">
        <f>Segunda!H46</f>
        <v>0</v>
      </c>
      <c r="K3" s="182">
        <f>J3*4</f>
        <v>0</v>
      </c>
      <c r="L3" s="190">
        <f>IFERROR(K3/C3,0)</f>
        <v>0</v>
      </c>
      <c r="M3" s="198">
        <f>Segunda!I46</f>
        <v>0</v>
      </c>
      <c r="N3" s="199">
        <f>Segunda!J46</f>
        <v>0</v>
      </c>
      <c r="O3" s="199">
        <f>Segunda!K46</f>
        <v>0</v>
      </c>
      <c r="P3" s="199">
        <f>Segunda!L46</f>
        <v>0</v>
      </c>
    </row>
    <row r="4" spans="1:16" ht="15" x14ac:dyDescent="0.2">
      <c r="A4" s="92" t="s">
        <v>431</v>
      </c>
      <c r="B4" s="93"/>
      <c r="C4" s="198">
        <f>Terça!$D$46</f>
        <v>0</v>
      </c>
      <c r="D4" s="180">
        <f>Terça!F46</f>
        <v>0</v>
      </c>
      <c r="E4" s="183">
        <f t="shared" ref="E4:E7" si="0">D4*4</f>
        <v>0</v>
      </c>
      <c r="F4" s="190">
        <f t="shared" ref="F4:F7" si="1">IFERROR(E4/C4,0)</f>
        <v>0</v>
      </c>
      <c r="G4" s="181">
        <f>Terça!G46</f>
        <v>0</v>
      </c>
      <c r="H4" s="177">
        <f t="shared" ref="H4:H7" si="2">G4*9</f>
        <v>0</v>
      </c>
      <c r="I4" s="234">
        <f t="shared" ref="I4:I7" si="3">IFERROR(H4/C4,0)</f>
        <v>0</v>
      </c>
      <c r="J4" s="180">
        <f>Terça!H46</f>
        <v>0</v>
      </c>
      <c r="K4" s="183">
        <f t="shared" ref="K4:K7" si="4">J4*4</f>
        <v>0</v>
      </c>
      <c r="L4" s="190">
        <f>IFERROR(K4/C4,0)</f>
        <v>0</v>
      </c>
      <c r="M4" s="198">
        <f>Terça!I46</f>
        <v>0</v>
      </c>
      <c r="N4" s="199">
        <f>Terça!J46</f>
        <v>0</v>
      </c>
      <c r="O4" s="199">
        <f>Terça!K46</f>
        <v>0</v>
      </c>
      <c r="P4" s="199">
        <f>Terça!L46</f>
        <v>0</v>
      </c>
    </row>
    <row r="5" spans="1:16" ht="15" x14ac:dyDescent="0.2">
      <c r="A5" s="92" t="s">
        <v>427</v>
      </c>
      <c r="B5" s="93"/>
      <c r="C5" s="198">
        <f>Quarta!$D$46</f>
        <v>0</v>
      </c>
      <c r="D5" s="180">
        <f>Quarta!F46</f>
        <v>0</v>
      </c>
      <c r="E5" s="183">
        <f t="shared" si="0"/>
        <v>0</v>
      </c>
      <c r="F5" s="190">
        <f t="shared" si="1"/>
        <v>0</v>
      </c>
      <c r="G5" s="181">
        <f>Quarta!G46</f>
        <v>0</v>
      </c>
      <c r="H5" s="177">
        <f t="shared" si="2"/>
        <v>0</v>
      </c>
      <c r="I5" s="234">
        <f t="shared" si="3"/>
        <v>0</v>
      </c>
      <c r="J5" s="180">
        <f>Quarta!H46</f>
        <v>0</v>
      </c>
      <c r="K5" s="183">
        <f t="shared" si="4"/>
        <v>0</v>
      </c>
      <c r="L5" s="190">
        <f>IFERROR(K5/C5,0)</f>
        <v>0</v>
      </c>
      <c r="M5" s="198">
        <f>Quarta!I46</f>
        <v>0</v>
      </c>
      <c r="N5" s="199">
        <f>Quarta!J46</f>
        <v>0</v>
      </c>
      <c r="O5" s="199">
        <f>Quarta!K46</f>
        <v>0</v>
      </c>
      <c r="P5" s="199">
        <f>Quarta!L46</f>
        <v>0</v>
      </c>
    </row>
    <row r="6" spans="1:16" ht="15" x14ac:dyDescent="0.2">
      <c r="A6" s="92" t="s">
        <v>428</v>
      </c>
      <c r="B6" s="93"/>
      <c r="C6" s="198">
        <f>Quinta!$D$46</f>
        <v>0</v>
      </c>
      <c r="D6" s="180">
        <f>Quinta!F46</f>
        <v>0</v>
      </c>
      <c r="E6" s="183">
        <f t="shared" si="0"/>
        <v>0</v>
      </c>
      <c r="F6" s="190">
        <f t="shared" si="1"/>
        <v>0</v>
      </c>
      <c r="G6" s="180">
        <f>Quinta!G46</f>
        <v>0</v>
      </c>
      <c r="H6" s="177">
        <f t="shared" si="2"/>
        <v>0</v>
      </c>
      <c r="I6" s="234">
        <f t="shared" si="3"/>
        <v>0</v>
      </c>
      <c r="J6" s="180">
        <f>Quinta!H46</f>
        <v>0</v>
      </c>
      <c r="K6" s="183">
        <f t="shared" si="4"/>
        <v>0</v>
      </c>
      <c r="L6" s="190">
        <f>IFERROR(K6/C6,0)</f>
        <v>0</v>
      </c>
      <c r="M6" s="198">
        <f>Quinta!I46</f>
        <v>0</v>
      </c>
      <c r="N6" s="199">
        <f>Quinta!J46</f>
        <v>0</v>
      </c>
      <c r="O6" s="199">
        <f>Quinta!K46</f>
        <v>0</v>
      </c>
      <c r="P6" s="199">
        <f>Quinta!L46</f>
        <v>0</v>
      </c>
    </row>
    <row r="7" spans="1:16" ht="15" x14ac:dyDescent="0.2">
      <c r="A7" s="92" t="s">
        <v>429</v>
      </c>
      <c r="B7" s="93"/>
      <c r="C7" s="198">
        <f>Sexta!$D$46</f>
        <v>0</v>
      </c>
      <c r="D7" s="180">
        <f>Sexta!F46</f>
        <v>0</v>
      </c>
      <c r="E7" s="184">
        <f t="shared" si="0"/>
        <v>0</v>
      </c>
      <c r="F7" s="235">
        <f t="shared" si="1"/>
        <v>0</v>
      </c>
      <c r="G7" s="181">
        <f>Sexta!G46</f>
        <v>0</v>
      </c>
      <c r="H7" s="178">
        <f t="shared" si="2"/>
        <v>0</v>
      </c>
      <c r="I7" s="234">
        <f t="shared" si="3"/>
        <v>0</v>
      </c>
      <c r="J7" s="180">
        <f>Sexta!H46</f>
        <v>0</v>
      </c>
      <c r="K7" s="184">
        <f t="shared" si="4"/>
        <v>0</v>
      </c>
      <c r="L7" s="190">
        <f>IFERROR(K7/C7,0)</f>
        <v>0</v>
      </c>
      <c r="M7" s="198">
        <f>Sexta!I46</f>
        <v>0</v>
      </c>
      <c r="N7" s="199">
        <f>Sexta!J46</f>
        <v>0</v>
      </c>
      <c r="O7" s="199">
        <f>Sexta!K46</f>
        <v>0</v>
      </c>
      <c r="P7" s="199">
        <f>Sexta!L46</f>
        <v>0</v>
      </c>
    </row>
    <row r="8" spans="1:16" ht="16.5" thickBot="1" x14ac:dyDescent="0.3">
      <c r="A8" s="95" t="s">
        <v>432</v>
      </c>
      <c r="B8" s="96"/>
      <c r="C8" s="200">
        <f>AVERAGE(C3:C7)</f>
        <v>0</v>
      </c>
      <c r="D8" s="173">
        <f>AVERAGE(D3:D7)</f>
        <v>0</v>
      </c>
      <c r="E8" s="175">
        <f t="shared" ref="E8:I8" si="5">AVERAGE(E3:E7)</f>
        <v>0</v>
      </c>
      <c r="F8" s="210">
        <f t="shared" si="5"/>
        <v>0</v>
      </c>
      <c r="G8" s="174">
        <f t="shared" si="5"/>
        <v>0</v>
      </c>
      <c r="H8" s="175">
        <f t="shared" si="5"/>
        <v>0</v>
      </c>
      <c r="I8" s="211">
        <f t="shared" si="5"/>
        <v>0</v>
      </c>
      <c r="J8" s="173">
        <f t="shared" ref="J8:P8" si="6">AVERAGE(J3:J7)</f>
        <v>0</v>
      </c>
      <c r="K8" s="175">
        <f t="shared" si="6"/>
        <v>0</v>
      </c>
      <c r="L8" s="210">
        <f t="shared" si="6"/>
        <v>0</v>
      </c>
      <c r="M8" s="200">
        <f t="shared" si="6"/>
        <v>0</v>
      </c>
      <c r="N8" s="201">
        <f t="shared" si="6"/>
        <v>0</v>
      </c>
      <c r="O8" s="201">
        <f t="shared" si="6"/>
        <v>0</v>
      </c>
      <c r="P8" s="201">
        <f t="shared" si="6"/>
        <v>0</v>
      </c>
    </row>
    <row r="9" spans="1:16" ht="15.75" x14ac:dyDescent="0.25">
      <c r="A9" s="97"/>
      <c r="B9" s="93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0" spans="1:16" ht="15.75" x14ac:dyDescent="0.25">
      <c r="A10" s="307" t="s">
        <v>628</v>
      </c>
      <c r="B10" s="308"/>
      <c r="C10" s="308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</row>
    <row r="11" spans="1:16" ht="25.15" customHeight="1" x14ac:dyDescent="0.2">
      <c r="A11" s="202"/>
      <c r="B11" s="203"/>
      <c r="C11" s="315" t="s">
        <v>655</v>
      </c>
      <c r="D11" s="315"/>
      <c r="E11" s="315"/>
      <c r="F11" s="315"/>
      <c r="G11" s="315"/>
      <c r="H11" s="315"/>
      <c r="I11" s="315"/>
      <c r="J11" s="315"/>
      <c r="K11" s="316"/>
      <c r="L11" s="197" t="s">
        <v>407</v>
      </c>
      <c r="M11" s="191" t="s">
        <v>8</v>
      </c>
      <c r="N11" s="100" t="s">
        <v>9</v>
      </c>
      <c r="O11" s="100" t="s">
        <v>10</v>
      </c>
      <c r="P11" s="100" t="s">
        <v>399</v>
      </c>
    </row>
    <row r="12" spans="1:16" ht="15" customHeight="1" x14ac:dyDescent="0.25">
      <c r="A12" s="309" t="s">
        <v>433</v>
      </c>
      <c r="B12" s="310"/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  <c r="P12" s="310"/>
    </row>
    <row r="13" spans="1:16" ht="14.25" x14ac:dyDescent="0.2">
      <c r="A13" s="202"/>
      <c r="B13" s="204"/>
      <c r="C13" s="311" t="s">
        <v>404</v>
      </c>
      <c r="D13" s="311"/>
      <c r="E13" s="311"/>
      <c r="F13" s="311"/>
      <c r="G13" s="311"/>
      <c r="H13" s="311"/>
      <c r="I13" s="311"/>
      <c r="J13" s="311"/>
      <c r="K13" s="312"/>
      <c r="L13" s="98" t="s">
        <v>409</v>
      </c>
      <c r="M13" s="192">
        <f>$M$8/M23</f>
        <v>0</v>
      </c>
      <c r="N13" s="101">
        <f>$N$8/N23</f>
        <v>0</v>
      </c>
      <c r="O13" s="101">
        <f>$O$8/O23</f>
        <v>0</v>
      </c>
      <c r="P13" s="101">
        <f>$P$8/P23</f>
        <v>0</v>
      </c>
    </row>
    <row r="14" spans="1:16" ht="14.25" x14ac:dyDescent="0.2">
      <c r="A14" s="202"/>
      <c r="B14" s="205"/>
      <c r="C14" s="313" t="s">
        <v>405</v>
      </c>
      <c r="D14" s="313"/>
      <c r="E14" s="313"/>
      <c r="F14" s="313"/>
      <c r="G14" s="313"/>
      <c r="H14" s="313"/>
      <c r="I14" s="313"/>
      <c r="J14" s="313"/>
      <c r="K14" s="314"/>
      <c r="L14" s="98" t="s">
        <v>410</v>
      </c>
      <c r="M14" s="192">
        <f>$M$8/M24</f>
        <v>0</v>
      </c>
      <c r="N14" s="101">
        <f>$N$8/N24</f>
        <v>0</v>
      </c>
      <c r="O14" s="101">
        <f>$O$8/O24</f>
        <v>0</v>
      </c>
      <c r="P14" s="101">
        <f>$P$8/P24</f>
        <v>0</v>
      </c>
    </row>
    <row r="15" spans="1:16" ht="15.6" customHeight="1" x14ac:dyDescent="0.25">
      <c r="A15" s="309" t="s">
        <v>434</v>
      </c>
      <c r="B15" s="310"/>
      <c r="C15" s="310"/>
      <c r="D15" s="310"/>
      <c r="E15" s="310"/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0"/>
    </row>
    <row r="16" spans="1:16" ht="14.25" x14ac:dyDescent="0.2">
      <c r="A16" s="206"/>
      <c r="B16" s="207"/>
      <c r="C16" s="311" t="s">
        <v>404</v>
      </c>
      <c r="D16" s="311"/>
      <c r="E16" s="311"/>
      <c r="F16" s="311"/>
      <c r="G16" s="311"/>
      <c r="H16" s="311"/>
      <c r="I16" s="311"/>
      <c r="J16" s="311"/>
      <c r="K16" s="312"/>
      <c r="L16" s="194" t="s">
        <v>409</v>
      </c>
      <c r="M16" s="195">
        <f>$M$8/M28</f>
        <v>0</v>
      </c>
      <c r="N16" s="196">
        <f>$N$8/N28</f>
        <v>0</v>
      </c>
      <c r="O16" s="196">
        <f>$O$8/O28</f>
        <v>0</v>
      </c>
      <c r="P16" s="196">
        <f>$P$8/P28</f>
        <v>0</v>
      </c>
    </row>
    <row r="17" spans="1:16" ht="14.25" x14ac:dyDescent="0.2">
      <c r="A17" s="208"/>
      <c r="B17" s="209"/>
      <c r="C17" s="313" t="s">
        <v>405</v>
      </c>
      <c r="D17" s="313"/>
      <c r="E17" s="313"/>
      <c r="F17" s="313"/>
      <c r="G17" s="313"/>
      <c r="H17" s="313"/>
      <c r="I17" s="313"/>
      <c r="J17" s="313"/>
      <c r="K17" s="314"/>
      <c r="L17" s="99" t="s">
        <v>410</v>
      </c>
      <c r="M17" s="193">
        <f>$M$8/M29</f>
        <v>0</v>
      </c>
      <c r="N17" s="102">
        <f>$N$8/N29</f>
        <v>0</v>
      </c>
      <c r="O17" s="102">
        <f>$O$8/O29</f>
        <v>0</v>
      </c>
      <c r="P17" s="102">
        <f>$P$8/P29</f>
        <v>0</v>
      </c>
    </row>
    <row r="18" spans="1:16" ht="15.6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6" ht="15.75" x14ac:dyDescent="0.25">
      <c r="A19" s="301" t="s">
        <v>436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</row>
    <row r="20" spans="1:16" ht="15" x14ac:dyDescent="0.25">
      <c r="A20" s="302" t="s">
        <v>433</v>
      </c>
      <c r="B20" s="302"/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</row>
    <row r="21" spans="1:16" x14ac:dyDescent="0.2">
      <c r="A21" s="322" t="s">
        <v>402</v>
      </c>
      <c r="B21" s="324" t="s">
        <v>407</v>
      </c>
      <c r="C21" s="324" t="s">
        <v>656</v>
      </c>
      <c r="D21" s="317" t="s">
        <v>657</v>
      </c>
      <c r="E21" s="318"/>
      <c r="F21" s="319"/>
      <c r="G21" s="317" t="s">
        <v>658</v>
      </c>
      <c r="H21" s="318"/>
      <c r="I21" s="319"/>
      <c r="J21" s="317" t="s">
        <v>659</v>
      </c>
      <c r="K21" s="318"/>
      <c r="L21" s="319"/>
      <c r="M21" s="320" t="s">
        <v>411</v>
      </c>
      <c r="N21" s="320" t="s">
        <v>412</v>
      </c>
      <c r="O21" s="320" t="s">
        <v>413</v>
      </c>
      <c r="P21" s="320" t="s">
        <v>414</v>
      </c>
    </row>
    <row r="22" spans="1:16" x14ac:dyDescent="0.2">
      <c r="A22" s="323"/>
      <c r="B22" s="325"/>
      <c r="C22" s="325"/>
      <c r="D22" s="217" t="s">
        <v>660</v>
      </c>
      <c r="E22" s="214"/>
      <c r="F22" s="218" t="s">
        <v>661</v>
      </c>
      <c r="G22" s="217" t="s">
        <v>679</v>
      </c>
      <c r="H22" s="214"/>
      <c r="I22" s="218" t="s">
        <v>680</v>
      </c>
      <c r="J22" s="217" t="s">
        <v>664</v>
      </c>
      <c r="K22" s="214"/>
      <c r="L22" s="218" t="s">
        <v>665</v>
      </c>
      <c r="M22" s="321"/>
      <c r="N22" s="321"/>
      <c r="O22" s="321"/>
      <c r="P22" s="321"/>
    </row>
    <row r="23" spans="1:16" x14ac:dyDescent="0.2">
      <c r="A23" s="225" t="s">
        <v>404</v>
      </c>
      <c r="B23" s="219" t="s">
        <v>409</v>
      </c>
      <c r="C23" s="212">
        <v>203.4</v>
      </c>
      <c r="D23" s="215">
        <v>5.085</v>
      </c>
      <c r="E23" s="223" t="s">
        <v>666</v>
      </c>
      <c r="F23" s="216">
        <v>7.6275000000000004</v>
      </c>
      <c r="G23" s="215">
        <v>6</v>
      </c>
      <c r="H23" s="223" t="s">
        <v>666</v>
      </c>
      <c r="I23" s="216">
        <v>8</v>
      </c>
      <c r="J23" s="215">
        <v>27.967500000000001</v>
      </c>
      <c r="K23" s="223" t="s">
        <v>666</v>
      </c>
      <c r="L23" s="216">
        <v>33.052500000000002</v>
      </c>
      <c r="M23" s="262">
        <v>78</v>
      </c>
      <c r="N23" s="260">
        <v>2</v>
      </c>
      <c r="O23" s="262">
        <v>150</v>
      </c>
      <c r="P23" s="262">
        <v>15</v>
      </c>
    </row>
    <row r="24" spans="1:16" x14ac:dyDescent="0.2">
      <c r="A24" s="226" t="s">
        <v>405</v>
      </c>
      <c r="B24" s="227" t="s">
        <v>410</v>
      </c>
      <c r="C24" s="213">
        <v>474.6</v>
      </c>
      <c r="D24" s="229">
        <v>11.865</v>
      </c>
      <c r="E24" s="230" t="s">
        <v>666</v>
      </c>
      <c r="F24" s="231">
        <v>17.797499999999999</v>
      </c>
      <c r="G24" s="229">
        <v>13</v>
      </c>
      <c r="H24" s="230" t="s">
        <v>666</v>
      </c>
      <c r="I24" s="231">
        <v>18</v>
      </c>
      <c r="J24" s="229">
        <v>65.257499999999993</v>
      </c>
      <c r="K24" s="230" t="s">
        <v>666</v>
      </c>
      <c r="L24" s="231">
        <v>77.122500000000002</v>
      </c>
      <c r="M24" s="263">
        <v>182</v>
      </c>
      <c r="N24" s="261">
        <v>5</v>
      </c>
      <c r="O24" s="263">
        <v>350</v>
      </c>
      <c r="P24" s="263">
        <v>35</v>
      </c>
    </row>
    <row r="25" spans="1:16" ht="15" x14ac:dyDescent="0.25">
      <c r="A25" s="309" t="s">
        <v>434</v>
      </c>
      <c r="B25" s="310"/>
      <c r="C25" s="310"/>
      <c r="D25" s="310"/>
      <c r="E25" s="310"/>
      <c r="F25" s="310"/>
      <c r="G25" s="310"/>
      <c r="H25" s="310"/>
      <c r="I25" s="310"/>
      <c r="J25" s="310"/>
      <c r="K25" s="310"/>
      <c r="L25" s="310"/>
      <c r="M25" s="310"/>
      <c r="N25" s="310"/>
      <c r="O25" s="310"/>
      <c r="P25" s="310"/>
    </row>
    <row r="26" spans="1:16" x14ac:dyDescent="0.2">
      <c r="A26" s="322" t="s">
        <v>402</v>
      </c>
      <c r="B26" s="324" t="s">
        <v>407</v>
      </c>
      <c r="C26" s="326" t="s">
        <v>656</v>
      </c>
      <c r="D26" s="317" t="s">
        <v>657</v>
      </c>
      <c r="E26" s="318"/>
      <c r="F26" s="319"/>
      <c r="G26" s="317" t="s">
        <v>658</v>
      </c>
      <c r="H26" s="318"/>
      <c r="I26" s="319"/>
      <c r="J26" s="318" t="s">
        <v>659</v>
      </c>
      <c r="K26" s="318"/>
      <c r="L26" s="319"/>
      <c r="M26" s="320" t="s">
        <v>411</v>
      </c>
      <c r="N26" s="320" t="s">
        <v>412</v>
      </c>
      <c r="O26" s="320" t="s">
        <v>413</v>
      </c>
      <c r="P26" s="320" t="s">
        <v>414</v>
      </c>
    </row>
    <row r="27" spans="1:16" x14ac:dyDescent="0.2">
      <c r="A27" s="323"/>
      <c r="B27" s="325"/>
      <c r="C27" s="327"/>
      <c r="D27" s="217" t="s">
        <v>660</v>
      </c>
      <c r="E27" s="214"/>
      <c r="F27" s="218" t="s">
        <v>661</v>
      </c>
      <c r="G27" s="217" t="s">
        <v>679</v>
      </c>
      <c r="H27" s="214"/>
      <c r="I27" s="218" t="s">
        <v>680</v>
      </c>
      <c r="J27" s="224" t="s">
        <v>664</v>
      </c>
      <c r="K27" s="214"/>
      <c r="L27" s="218" t="s">
        <v>665</v>
      </c>
      <c r="M27" s="321"/>
      <c r="N27" s="321"/>
      <c r="O27" s="321"/>
      <c r="P27" s="321"/>
    </row>
    <row r="28" spans="1:16" x14ac:dyDescent="0.2">
      <c r="A28" s="225" t="s">
        <v>404</v>
      </c>
      <c r="B28" s="219" t="s">
        <v>409</v>
      </c>
      <c r="C28" s="216">
        <v>303.60000000000002</v>
      </c>
      <c r="D28" s="215">
        <v>7.59</v>
      </c>
      <c r="E28" s="223" t="s">
        <v>666</v>
      </c>
      <c r="F28" s="216">
        <v>11.385</v>
      </c>
      <c r="G28" s="215">
        <v>8</v>
      </c>
      <c r="H28" s="223" t="s">
        <v>666</v>
      </c>
      <c r="I28" s="216">
        <v>12</v>
      </c>
      <c r="J28" s="232">
        <v>41.744999999999997</v>
      </c>
      <c r="K28" s="223" t="s">
        <v>666</v>
      </c>
      <c r="L28" s="232">
        <v>49.335000000000001</v>
      </c>
      <c r="M28" s="221">
        <v>150</v>
      </c>
      <c r="N28" s="221">
        <v>1</v>
      </c>
      <c r="O28" s="221">
        <v>63</v>
      </c>
      <c r="P28" s="221">
        <v>4</v>
      </c>
    </row>
    <row r="29" spans="1:16" x14ac:dyDescent="0.2">
      <c r="A29" s="226" t="s">
        <v>405</v>
      </c>
      <c r="B29" s="227" t="s">
        <v>410</v>
      </c>
      <c r="C29" s="231">
        <v>708.4</v>
      </c>
      <c r="D29" s="229">
        <v>17.71</v>
      </c>
      <c r="E29" s="230" t="s">
        <v>666</v>
      </c>
      <c r="F29" s="231">
        <v>26.565000000000001</v>
      </c>
      <c r="G29" s="229">
        <v>20</v>
      </c>
      <c r="H29" s="230" t="s">
        <v>666</v>
      </c>
      <c r="I29" s="231">
        <v>28</v>
      </c>
      <c r="J29" s="233">
        <v>97.405000000000001</v>
      </c>
      <c r="K29" s="230" t="s">
        <v>666</v>
      </c>
      <c r="L29" s="233">
        <v>115.11499999999999</v>
      </c>
      <c r="M29" s="222">
        <v>350</v>
      </c>
      <c r="N29" s="222">
        <v>2</v>
      </c>
      <c r="O29" s="222">
        <v>147</v>
      </c>
      <c r="P29" s="222">
        <v>9</v>
      </c>
    </row>
    <row r="30" spans="1:16" x14ac:dyDescent="0.2">
      <c r="A30"/>
      <c r="B30"/>
    </row>
    <row r="31" spans="1:16" x14ac:dyDescent="0.2">
      <c r="A31"/>
      <c r="B31"/>
    </row>
    <row r="32" spans="1:16" x14ac:dyDescent="0.2">
      <c r="A32"/>
      <c r="B32"/>
    </row>
    <row r="33" spans="1:2" x14ac:dyDescent="0.2">
      <c r="A33"/>
      <c r="B33"/>
    </row>
    <row r="34" spans="1:2" x14ac:dyDescent="0.2">
      <c r="A34"/>
      <c r="B34"/>
    </row>
    <row r="35" spans="1:2" x14ac:dyDescent="0.2">
      <c r="A35"/>
      <c r="B35"/>
    </row>
    <row r="36" spans="1:2" x14ac:dyDescent="0.2">
      <c r="A36"/>
      <c r="B36"/>
    </row>
    <row r="37" spans="1:2" x14ac:dyDescent="0.2">
      <c r="A37"/>
      <c r="B37"/>
    </row>
    <row r="38" spans="1:2" x14ac:dyDescent="0.2">
      <c r="A38"/>
      <c r="B38"/>
    </row>
    <row r="39" spans="1:2" x14ac:dyDescent="0.2">
      <c r="A39"/>
      <c r="B39"/>
    </row>
    <row r="40" spans="1:2" x14ac:dyDescent="0.2">
      <c r="A40"/>
      <c r="B40"/>
    </row>
    <row r="41" spans="1:2" x14ac:dyDescent="0.2">
      <c r="A41"/>
      <c r="B41"/>
    </row>
    <row r="42" spans="1:2" x14ac:dyDescent="0.2">
      <c r="A42"/>
      <c r="B42"/>
    </row>
    <row r="43" spans="1:2" x14ac:dyDescent="0.2">
      <c r="A43"/>
      <c r="B43"/>
    </row>
    <row r="44" spans="1:2" x14ac:dyDescent="0.2">
      <c r="A44"/>
      <c r="B44"/>
    </row>
    <row r="45" spans="1:2" x14ac:dyDescent="0.2">
      <c r="A45"/>
      <c r="B45"/>
    </row>
    <row r="46" spans="1:2" x14ac:dyDescent="0.2">
      <c r="A46"/>
      <c r="B46"/>
    </row>
    <row r="47" spans="1:2" x14ac:dyDescent="0.2">
      <c r="A47"/>
      <c r="B47"/>
    </row>
    <row r="48" spans="1:2" x14ac:dyDescent="0.2">
      <c r="A48"/>
    </row>
    <row r="49" spans="1:1" x14ac:dyDescent="0.2">
      <c r="A49"/>
    </row>
  </sheetData>
  <mergeCells count="35">
    <mergeCell ref="A21:A22"/>
    <mergeCell ref="B21:B22"/>
    <mergeCell ref="A26:A27"/>
    <mergeCell ref="B26:B27"/>
    <mergeCell ref="A25:P25"/>
    <mergeCell ref="C26:C27"/>
    <mergeCell ref="D26:F26"/>
    <mergeCell ref="G26:I26"/>
    <mergeCell ref="J26:L26"/>
    <mergeCell ref="M26:M27"/>
    <mergeCell ref="N26:N27"/>
    <mergeCell ref="O26:O27"/>
    <mergeCell ref="P26:P27"/>
    <mergeCell ref="O21:O22"/>
    <mergeCell ref="P21:P22"/>
    <mergeCell ref="C21:C22"/>
    <mergeCell ref="D21:F21"/>
    <mergeCell ref="G21:I21"/>
    <mergeCell ref="J21:L21"/>
    <mergeCell ref="M21:M22"/>
    <mergeCell ref="N21:N22"/>
    <mergeCell ref="D1:F1"/>
    <mergeCell ref="G1:I1"/>
    <mergeCell ref="J1:L1"/>
    <mergeCell ref="A19:P19"/>
    <mergeCell ref="A20:P20"/>
    <mergeCell ref="A1:B2"/>
    <mergeCell ref="A10:P10"/>
    <mergeCell ref="A12:P12"/>
    <mergeCell ref="A15:P15"/>
    <mergeCell ref="C13:K13"/>
    <mergeCell ref="C14:K14"/>
    <mergeCell ref="C16:K16"/>
    <mergeCell ref="C17:K17"/>
    <mergeCell ref="C11:K11"/>
  </mergeCells>
  <pageMargins left="0.511811024" right="0.511811024" top="0.78740157499999996" bottom="0.78740157499999996" header="0.31496062000000002" footer="0.31496062000000002"/>
  <pageSetup paperSize="9" scale="70" fitToHeight="0" orientation="landscape" r:id="rId1"/>
  <ignoredErrors>
    <ignoredError sqref="F3:F7 H3:H7 I3:I7 L3:L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67"/>
  <sheetViews>
    <sheetView showGridLines="0" zoomScaleNormal="100" workbookViewId="0">
      <selection activeCell="A30" sqref="A30:M30"/>
    </sheetView>
  </sheetViews>
  <sheetFormatPr defaultColWidth="9.140625" defaultRowHeight="12.75" x14ac:dyDescent="0.2"/>
  <cols>
    <col min="1" max="1" width="34.42578125" style="1" bestFit="1" customWidth="1"/>
    <col min="2" max="2" width="12.42578125" style="1" customWidth="1"/>
    <col min="3" max="3" width="13.5703125" style="1" bestFit="1" customWidth="1"/>
    <col min="4" max="4" width="11.42578125" style="1" bestFit="1" customWidth="1"/>
    <col min="5" max="5" width="12.42578125" style="1" customWidth="1"/>
    <col min="6" max="6" width="11.42578125" style="1" bestFit="1" customWidth="1"/>
    <col min="7" max="7" width="12" style="1" bestFit="1" customWidth="1"/>
    <col min="8" max="8" width="11.140625" style="1" customWidth="1"/>
    <col min="9" max="10" width="11.42578125" style="1" bestFit="1" customWidth="1"/>
    <col min="11" max="11" width="10.7109375" style="1" customWidth="1"/>
    <col min="12" max="12" width="10" style="1" bestFit="1" customWidth="1"/>
    <col min="13" max="13" width="9.85546875" style="1" bestFit="1" customWidth="1"/>
    <col min="14" max="16384" width="9.140625" style="1"/>
  </cols>
  <sheetData>
    <row r="1" spans="1:13" ht="25.9" customHeight="1" x14ac:dyDescent="0.2">
      <c r="A1" s="303" t="s">
        <v>430</v>
      </c>
      <c r="B1" s="304"/>
      <c r="C1" s="171" t="s">
        <v>31</v>
      </c>
      <c r="D1" s="298" t="s">
        <v>7</v>
      </c>
      <c r="E1" s="299"/>
      <c r="F1" s="300"/>
      <c r="G1" s="299" t="s">
        <v>32</v>
      </c>
      <c r="H1" s="299"/>
      <c r="I1" s="299"/>
      <c r="J1" s="298" t="s">
        <v>406</v>
      </c>
      <c r="K1" s="299"/>
      <c r="L1" s="300"/>
      <c r="M1" s="246" t="s">
        <v>631</v>
      </c>
    </row>
    <row r="2" spans="1:13" ht="14.45" customHeight="1" x14ac:dyDescent="0.2">
      <c r="A2" s="305"/>
      <c r="B2" s="306"/>
      <c r="C2" s="172" t="s">
        <v>34</v>
      </c>
      <c r="D2" s="110" t="s">
        <v>36</v>
      </c>
      <c r="E2" s="170" t="s">
        <v>654</v>
      </c>
      <c r="F2" s="112" t="s">
        <v>678</v>
      </c>
      <c r="G2" s="109" t="s">
        <v>36</v>
      </c>
      <c r="H2" s="170" t="s">
        <v>654</v>
      </c>
      <c r="I2" s="170" t="s">
        <v>678</v>
      </c>
      <c r="J2" s="110" t="s">
        <v>36</v>
      </c>
      <c r="K2" s="170" t="s">
        <v>654</v>
      </c>
      <c r="L2" s="112" t="s">
        <v>678</v>
      </c>
      <c r="M2" s="247" t="s">
        <v>630</v>
      </c>
    </row>
    <row r="3" spans="1:13" ht="15" x14ac:dyDescent="0.2">
      <c r="A3" s="92" t="s">
        <v>426</v>
      </c>
      <c r="B3" s="93"/>
      <c r="C3" s="198">
        <f>Segunda!$D$46</f>
        <v>0</v>
      </c>
      <c r="D3" s="179">
        <f>Segunda!F46</f>
        <v>0</v>
      </c>
      <c r="E3" s="182">
        <f>D3*4</f>
        <v>0</v>
      </c>
      <c r="F3" s="189">
        <f>IFERROR(E3/C3,0)</f>
        <v>0</v>
      </c>
      <c r="G3" s="181">
        <f>Segunda!G46</f>
        <v>0</v>
      </c>
      <c r="H3" s="176">
        <f>G3*9</f>
        <v>0</v>
      </c>
      <c r="I3" s="189">
        <f>IFERROR(H3/C3,0)</f>
        <v>0</v>
      </c>
      <c r="J3" s="180">
        <f>Segunda!H46</f>
        <v>0</v>
      </c>
      <c r="K3" s="182">
        <f>J3*4</f>
        <v>0</v>
      </c>
      <c r="L3" s="190">
        <f>IFERROR(K3/C3,0)</f>
        <v>0</v>
      </c>
      <c r="M3" s="199">
        <f>Segunda!M46</f>
        <v>0</v>
      </c>
    </row>
    <row r="4" spans="1:13" ht="15" x14ac:dyDescent="0.2">
      <c r="A4" s="92" t="s">
        <v>431</v>
      </c>
      <c r="B4" s="93"/>
      <c r="C4" s="198">
        <f>Terça!$D$46</f>
        <v>0</v>
      </c>
      <c r="D4" s="180">
        <f>Terça!F46</f>
        <v>0</v>
      </c>
      <c r="E4" s="183">
        <f t="shared" ref="E4:E7" si="0">D4*4</f>
        <v>0</v>
      </c>
      <c r="F4" s="190">
        <f t="shared" ref="F4:F7" si="1">IFERROR(E4/C4,0)</f>
        <v>0</v>
      </c>
      <c r="G4" s="181">
        <f>Terça!G46</f>
        <v>0</v>
      </c>
      <c r="H4" s="177">
        <f t="shared" ref="H4:H7" si="2">G4*9</f>
        <v>0</v>
      </c>
      <c r="I4" s="234">
        <f t="shared" ref="I4:I7" si="3">IFERROR(H4/C4,0)</f>
        <v>0</v>
      </c>
      <c r="J4" s="180">
        <f>Terça!H46</f>
        <v>0</v>
      </c>
      <c r="K4" s="183">
        <f t="shared" ref="K4:K7" si="4">J4*4</f>
        <v>0</v>
      </c>
      <c r="L4" s="190">
        <f>IFERROR(K4/C4,0)</f>
        <v>0</v>
      </c>
      <c r="M4" s="199">
        <f>Terça!M46</f>
        <v>0</v>
      </c>
    </row>
    <row r="5" spans="1:13" ht="15" x14ac:dyDescent="0.2">
      <c r="A5" s="92" t="s">
        <v>427</v>
      </c>
      <c r="B5" s="93"/>
      <c r="C5" s="198">
        <f>Quarta!$D$46</f>
        <v>0</v>
      </c>
      <c r="D5" s="180">
        <f>Quarta!F46</f>
        <v>0</v>
      </c>
      <c r="E5" s="183">
        <f t="shared" si="0"/>
        <v>0</v>
      </c>
      <c r="F5" s="190">
        <f t="shared" si="1"/>
        <v>0</v>
      </c>
      <c r="G5" s="181">
        <f>Quarta!G46</f>
        <v>0</v>
      </c>
      <c r="H5" s="177">
        <f t="shared" si="2"/>
        <v>0</v>
      </c>
      <c r="I5" s="234">
        <f t="shared" si="3"/>
        <v>0</v>
      </c>
      <c r="J5" s="180">
        <f>Quarta!H46</f>
        <v>0</v>
      </c>
      <c r="K5" s="183">
        <f t="shared" si="4"/>
        <v>0</v>
      </c>
      <c r="L5" s="190">
        <f>IFERROR(K5/C5,0)</f>
        <v>0</v>
      </c>
      <c r="M5" s="199">
        <f>Quarta!M46</f>
        <v>0</v>
      </c>
    </row>
    <row r="6" spans="1:13" ht="15" x14ac:dyDescent="0.2">
      <c r="A6" s="92" t="s">
        <v>428</v>
      </c>
      <c r="B6" s="93"/>
      <c r="C6" s="198">
        <f>Quinta!$D$46</f>
        <v>0</v>
      </c>
      <c r="D6" s="180">
        <f>Quinta!F46</f>
        <v>0</v>
      </c>
      <c r="E6" s="183">
        <f t="shared" si="0"/>
        <v>0</v>
      </c>
      <c r="F6" s="190">
        <f t="shared" si="1"/>
        <v>0</v>
      </c>
      <c r="G6" s="180">
        <f>Quinta!G46</f>
        <v>0</v>
      </c>
      <c r="H6" s="177">
        <f t="shared" si="2"/>
        <v>0</v>
      </c>
      <c r="I6" s="234">
        <f t="shared" si="3"/>
        <v>0</v>
      </c>
      <c r="J6" s="180">
        <f>Quinta!H46</f>
        <v>0</v>
      </c>
      <c r="K6" s="183">
        <f t="shared" si="4"/>
        <v>0</v>
      </c>
      <c r="L6" s="190">
        <f>IFERROR(K6/C6,0)</f>
        <v>0</v>
      </c>
      <c r="M6" s="199">
        <f>Quinta!M46</f>
        <v>0</v>
      </c>
    </row>
    <row r="7" spans="1:13" ht="15" x14ac:dyDescent="0.2">
      <c r="A7" s="92" t="s">
        <v>429</v>
      </c>
      <c r="B7" s="93"/>
      <c r="C7" s="198">
        <f>Sexta!$D$46</f>
        <v>0</v>
      </c>
      <c r="D7" s="180">
        <f>Sexta!F46</f>
        <v>0</v>
      </c>
      <c r="E7" s="184">
        <f t="shared" si="0"/>
        <v>0</v>
      </c>
      <c r="F7" s="235">
        <f t="shared" si="1"/>
        <v>0</v>
      </c>
      <c r="G7" s="181">
        <f>Sexta!G46</f>
        <v>0</v>
      </c>
      <c r="H7" s="178">
        <f t="shared" si="2"/>
        <v>0</v>
      </c>
      <c r="I7" s="234">
        <f t="shared" si="3"/>
        <v>0</v>
      </c>
      <c r="J7" s="180">
        <f>Sexta!H46</f>
        <v>0</v>
      </c>
      <c r="K7" s="184">
        <f t="shared" si="4"/>
        <v>0</v>
      </c>
      <c r="L7" s="190">
        <f>IFERROR(K7/C7,0)</f>
        <v>0</v>
      </c>
      <c r="M7" s="199">
        <f>Sexta!M46</f>
        <v>0</v>
      </c>
    </row>
    <row r="8" spans="1:13" ht="16.5" thickBot="1" x14ac:dyDescent="0.3">
      <c r="A8" s="95" t="s">
        <v>432</v>
      </c>
      <c r="B8" s="96"/>
      <c r="C8" s="200">
        <f>AVERAGE(C3:C7)</f>
        <v>0</v>
      </c>
      <c r="D8" s="173">
        <f>AVERAGE(D3:D7)</f>
        <v>0</v>
      </c>
      <c r="E8" s="175">
        <f t="shared" ref="E8:I8" si="5">AVERAGE(E3:E7)</f>
        <v>0</v>
      </c>
      <c r="F8" s="210">
        <f t="shared" si="5"/>
        <v>0</v>
      </c>
      <c r="G8" s="174">
        <f t="shared" si="5"/>
        <v>0</v>
      </c>
      <c r="H8" s="175">
        <f t="shared" si="5"/>
        <v>0</v>
      </c>
      <c r="I8" s="211">
        <f t="shared" si="5"/>
        <v>0</v>
      </c>
      <c r="J8" s="173">
        <f>AVERAGE(J3:J7)</f>
        <v>0</v>
      </c>
      <c r="K8" s="175">
        <f>AVERAGE(K3:K7)</f>
        <v>0</v>
      </c>
      <c r="L8" s="210">
        <f>AVERAGE(L3:L7)</f>
        <v>0</v>
      </c>
      <c r="M8" s="201">
        <f>AVERAGE(M3:M7)</f>
        <v>0</v>
      </c>
    </row>
    <row r="9" spans="1:13" ht="15.75" x14ac:dyDescent="0.25">
      <c r="A9" s="97"/>
      <c r="B9" s="93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</row>
    <row r="10" spans="1:13" ht="15.6" customHeigh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</row>
    <row r="11" spans="1:13" ht="15.75" x14ac:dyDescent="0.25">
      <c r="A11" s="328" t="s">
        <v>436</v>
      </c>
      <c r="B11" s="328"/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9"/>
    </row>
    <row r="12" spans="1:13" ht="15" x14ac:dyDescent="0.25">
      <c r="A12" s="330" t="s">
        <v>668</v>
      </c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2"/>
    </row>
    <row r="13" spans="1:13" x14ac:dyDescent="0.2">
      <c r="A13" s="322" t="s">
        <v>402</v>
      </c>
      <c r="B13" s="324" t="s">
        <v>407</v>
      </c>
      <c r="C13" s="326" t="s">
        <v>656</v>
      </c>
      <c r="D13" s="317" t="s">
        <v>657</v>
      </c>
      <c r="E13" s="318"/>
      <c r="F13" s="319"/>
      <c r="G13" s="317" t="s">
        <v>658</v>
      </c>
      <c r="H13" s="318"/>
      <c r="I13" s="319"/>
      <c r="J13" s="317" t="s">
        <v>659</v>
      </c>
      <c r="K13" s="318"/>
      <c r="L13" s="319"/>
      <c r="M13" s="320" t="s">
        <v>415</v>
      </c>
    </row>
    <row r="14" spans="1:13" x14ac:dyDescent="0.2">
      <c r="A14" s="323"/>
      <c r="B14" s="325"/>
      <c r="C14" s="327"/>
      <c r="D14" s="217" t="s">
        <v>660</v>
      </c>
      <c r="E14" s="214"/>
      <c r="F14" s="218" t="s">
        <v>661</v>
      </c>
      <c r="G14" s="217" t="s">
        <v>679</v>
      </c>
      <c r="H14" s="214"/>
      <c r="I14" s="218" t="s">
        <v>680</v>
      </c>
      <c r="J14" s="217" t="s">
        <v>664</v>
      </c>
      <c r="K14" s="214"/>
      <c r="L14" s="218" t="s">
        <v>665</v>
      </c>
      <c r="M14" s="321"/>
    </row>
    <row r="15" spans="1:13" x14ac:dyDescent="0.2">
      <c r="A15" s="225" t="s">
        <v>403</v>
      </c>
      <c r="B15" s="219" t="s">
        <v>408</v>
      </c>
      <c r="C15" s="220">
        <v>270</v>
      </c>
      <c r="D15" s="215">
        <v>6.75</v>
      </c>
      <c r="E15" s="223" t="s">
        <v>666</v>
      </c>
      <c r="F15" s="216">
        <v>10.125</v>
      </c>
      <c r="G15" s="215">
        <v>8</v>
      </c>
      <c r="H15" s="223" t="s">
        <v>666</v>
      </c>
      <c r="I15" s="216">
        <v>11</v>
      </c>
      <c r="J15" s="215">
        <v>37.125</v>
      </c>
      <c r="K15" s="223" t="s">
        <v>666</v>
      </c>
      <c r="L15" s="216">
        <v>43.875</v>
      </c>
      <c r="M15" s="221">
        <v>600</v>
      </c>
    </row>
    <row r="16" spans="1:13" x14ac:dyDescent="0.2">
      <c r="A16" s="225" t="s">
        <v>404</v>
      </c>
      <c r="B16" s="219" t="s">
        <v>409</v>
      </c>
      <c r="C16" s="220">
        <v>405</v>
      </c>
      <c r="D16" s="215">
        <v>10.125</v>
      </c>
      <c r="E16" s="223" t="s">
        <v>666</v>
      </c>
      <c r="F16" s="216">
        <v>15.1875</v>
      </c>
      <c r="G16" s="215">
        <v>11</v>
      </c>
      <c r="H16" s="223" t="s">
        <v>666</v>
      </c>
      <c r="I16" s="216">
        <v>16</v>
      </c>
      <c r="J16" s="215">
        <v>55.6875</v>
      </c>
      <c r="K16" s="223" t="s">
        <v>666</v>
      </c>
      <c r="L16" s="216">
        <v>65.8125</v>
      </c>
      <c r="M16" s="221">
        <v>800</v>
      </c>
    </row>
    <row r="17" spans="1:13" x14ac:dyDescent="0.2">
      <c r="A17" s="226" t="s">
        <v>405</v>
      </c>
      <c r="B17" s="227" t="s">
        <v>410</v>
      </c>
      <c r="C17" s="228">
        <v>945</v>
      </c>
      <c r="D17" s="229">
        <v>23.625</v>
      </c>
      <c r="E17" s="223" t="s">
        <v>666</v>
      </c>
      <c r="F17" s="231">
        <v>35.4375</v>
      </c>
      <c r="G17" s="229">
        <v>26</v>
      </c>
      <c r="H17" s="223" t="s">
        <v>666</v>
      </c>
      <c r="I17" s="231">
        <v>37</v>
      </c>
      <c r="J17" s="229">
        <v>129.9375</v>
      </c>
      <c r="K17" s="223" t="s">
        <v>666</v>
      </c>
      <c r="L17" s="231">
        <v>153.5625</v>
      </c>
      <c r="M17" s="222">
        <v>1400</v>
      </c>
    </row>
    <row r="18" spans="1:13" ht="15.75" customHeight="1" x14ac:dyDescent="0.25">
      <c r="A18" s="330" t="s">
        <v>667</v>
      </c>
      <c r="B18" s="331"/>
      <c r="C18" s="331"/>
      <c r="D18" s="331"/>
      <c r="E18" s="331"/>
      <c r="F18" s="331"/>
      <c r="G18" s="331"/>
      <c r="H18" s="331"/>
      <c r="I18" s="331"/>
      <c r="J18" s="331"/>
      <c r="K18" s="331"/>
      <c r="L18" s="331"/>
      <c r="M18" s="332"/>
    </row>
    <row r="19" spans="1:13" x14ac:dyDescent="0.2">
      <c r="A19" s="322" t="s">
        <v>402</v>
      </c>
      <c r="B19" s="324" t="s">
        <v>407</v>
      </c>
      <c r="C19" s="326" t="s">
        <v>656</v>
      </c>
      <c r="D19" s="317" t="s">
        <v>657</v>
      </c>
      <c r="E19" s="318"/>
      <c r="F19" s="319"/>
      <c r="G19" s="317" t="s">
        <v>658</v>
      </c>
      <c r="H19" s="318"/>
      <c r="I19" s="319"/>
      <c r="J19" s="317" t="s">
        <v>659</v>
      </c>
      <c r="K19" s="318"/>
      <c r="L19" s="319"/>
      <c r="M19" s="320" t="s">
        <v>415</v>
      </c>
    </row>
    <row r="20" spans="1:13" x14ac:dyDescent="0.2">
      <c r="A20" s="323"/>
      <c r="B20" s="325"/>
      <c r="C20" s="327"/>
      <c r="D20" s="217" t="s">
        <v>660</v>
      </c>
      <c r="E20" s="214"/>
      <c r="F20" s="218" t="s">
        <v>661</v>
      </c>
      <c r="G20" s="217" t="s">
        <v>679</v>
      </c>
      <c r="H20" s="214"/>
      <c r="I20" s="218" t="s">
        <v>680</v>
      </c>
      <c r="J20" s="217" t="s">
        <v>664</v>
      </c>
      <c r="K20" s="214"/>
      <c r="L20" s="218" t="s">
        <v>665</v>
      </c>
      <c r="M20" s="321"/>
    </row>
    <row r="21" spans="1:13" x14ac:dyDescent="0.2">
      <c r="A21" s="225" t="s">
        <v>403</v>
      </c>
      <c r="B21" s="219" t="s">
        <v>408</v>
      </c>
      <c r="C21" s="216">
        <v>328.6</v>
      </c>
      <c r="D21" s="215">
        <v>8.2149999999999999</v>
      </c>
      <c r="E21" s="223" t="s">
        <v>666</v>
      </c>
      <c r="F21" s="216">
        <v>12.3225</v>
      </c>
      <c r="G21" s="215">
        <v>9</v>
      </c>
      <c r="H21" s="223" t="s">
        <v>666</v>
      </c>
      <c r="I21" s="216">
        <v>13</v>
      </c>
      <c r="J21" s="215">
        <v>45.182499999999997</v>
      </c>
      <c r="K21" s="223" t="s">
        <v>666</v>
      </c>
      <c r="L21" s="216">
        <v>53.397500000000001</v>
      </c>
      <c r="M21" s="221">
        <v>600</v>
      </c>
    </row>
    <row r="22" spans="1:13" x14ac:dyDescent="0.2">
      <c r="A22" s="225" t="s">
        <v>404</v>
      </c>
      <c r="B22" s="219" t="s">
        <v>409</v>
      </c>
      <c r="C22" s="216">
        <v>492.9</v>
      </c>
      <c r="D22" s="215">
        <v>12.3225</v>
      </c>
      <c r="E22" s="223" t="s">
        <v>666</v>
      </c>
      <c r="F22" s="216">
        <v>18.483750000000001</v>
      </c>
      <c r="G22" s="215">
        <v>14</v>
      </c>
      <c r="H22" s="223" t="s">
        <v>666</v>
      </c>
      <c r="I22" s="216">
        <v>19</v>
      </c>
      <c r="J22" s="215">
        <v>67.773750000000007</v>
      </c>
      <c r="K22" s="223" t="s">
        <v>666</v>
      </c>
      <c r="L22" s="216">
        <v>80.096249999999998</v>
      </c>
      <c r="M22" s="221">
        <v>800</v>
      </c>
    </row>
    <row r="23" spans="1:13" x14ac:dyDescent="0.2">
      <c r="A23" s="226" t="s">
        <v>405</v>
      </c>
      <c r="B23" s="227" t="s">
        <v>410</v>
      </c>
      <c r="C23" s="231">
        <v>1150.0999999999999</v>
      </c>
      <c r="D23" s="229">
        <v>28.752500000000001</v>
      </c>
      <c r="E23" s="230" t="s">
        <v>666</v>
      </c>
      <c r="F23" s="231">
        <v>43.128749999999997</v>
      </c>
      <c r="G23" s="229">
        <v>32</v>
      </c>
      <c r="H23" s="230" t="s">
        <v>666</v>
      </c>
      <c r="I23" s="231">
        <v>45</v>
      </c>
      <c r="J23" s="229">
        <v>158.13874999999999</v>
      </c>
      <c r="K23" s="230" t="s">
        <v>666</v>
      </c>
      <c r="L23" s="231">
        <v>186.89125000000001</v>
      </c>
      <c r="M23" s="222">
        <v>1400</v>
      </c>
    </row>
    <row r="24" spans="1:13" ht="15.75" customHeight="1" x14ac:dyDescent="0.25">
      <c r="A24" s="330" t="s">
        <v>669</v>
      </c>
      <c r="B24" s="331"/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2"/>
    </row>
    <row r="25" spans="1:13" ht="18" customHeight="1" x14ac:dyDescent="0.2">
      <c r="A25" s="322" t="s">
        <v>402</v>
      </c>
      <c r="B25" s="324" t="s">
        <v>407</v>
      </c>
      <c r="C25" s="326" t="s">
        <v>656</v>
      </c>
      <c r="D25" s="317" t="s">
        <v>657</v>
      </c>
      <c r="E25" s="318"/>
      <c r="F25" s="319"/>
      <c r="G25" s="317" t="s">
        <v>658</v>
      </c>
      <c r="H25" s="318"/>
      <c r="I25" s="319"/>
      <c r="J25" s="317" t="s">
        <v>659</v>
      </c>
      <c r="K25" s="318"/>
      <c r="L25" s="319"/>
      <c r="M25" s="320" t="s">
        <v>415</v>
      </c>
    </row>
    <row r="26" spans="1:13" x14ac:dyDescent="0.2">
      <c r="A26" s="323"/>
      <c r="B26" s="325"/>
      <c r="C26" s="327"/>
      <c r="D26" s="217" t="s">
        <v>660</v>
      </c>
      <c r="E26" s="214"/>
      <c r="F26" s="218" t="s">
        <v>661</v>
      </c>
      <c r="G26" s="217" t="s">
        <v>679</v>
      </c>
      <c r="H26" s="214"/>
      <c r="I26" s="218" t="s">
        <v>680</v>
      </c>
      <c r="J26" s="217" t="s">
        <v>664</v>
      </c>
      <c r="K26" s="214"/>
      <c r="L26" s="218" t="s">
        <v>665</v>
      </c>
      <c r="M26" s="321"/>
    </row>
    <row r="27" spans="1:13" x14ac:dyDescent="0.2">
      <c r="A27" s="225" t="s">
        <v>403</v>
      </c>
      <c r="B27" s="219" t="s">
        <v>408</v>
      </c>
      <c r="C27" s="216">
        <v>473.2</v>
      </c>
      <c r="D27" s="215">
        <v>11.83</v>
      </c>
      <c r="E27" s="223" t="s">
        <v>666</v>
      </c>
      <c r="F27" s="216">
        <v>17.745000000000001</v>
      </c>
      <c r="G27" s="215">
        <v>13</v>
      </c>
      <c r="H27" s="223" t="s">
        <v>666</v>
      </c>
      <c r="I27" s="216">
        <v>18</v>
      </c>
      <c r="J27" s="215">
        <v>65.064999999999998</v>
      </c>
      <c r="K27" s="223" t="s">
        <v>666</v>
      </c>
      <c r="L27" s="216">
        <v>76.894999999999996</v>
      </c>
      <c r="M27" s="221">
        <v>600</v>
      </c>
    </row>
    <row r="28" spans="1:13" x14ac:dyDescent="0.2">
      <c r="A28" s="225" t="s">
        <v>404</v>
      </c>
      <c r="B28" s="219" t="s">
        <v>409</v>
      </c>
      <c r="C28" s="216">
        <v>709.8</v>
      </c>
      <c r="D28" s="215">
        <v>17.745000000000001</v>
      </c>
      <c r="E28" s="223" t="s">
        <v>666</v>
      </c>
      <c r="F28" s="216">
        <v>26.6175</v>
      </c>
      <c r="G28" s="215">
        <v>20</v>
      </c>
      <c r="H28" s="223" t="s">
        <v>666</v>
      </c>
      <c r="I28" s="216">
        <v>28</v>
      </c>
      <c r="J28" s="215">
        <v>97.597499999999997</v>
      </c>
      <c r="K28" s="223" t="s">
        <v>666</v>
      </c>
      <c r="L28" s="216">
        <v>115.3425</v>
      </c>
      <c r="M28" s="221">
        <v>800</v>
      </c>
    </row>
    <row r="29" spans="1:13" x14ac:dyDescent="0.2">
      <c r="A29" s="226" t="s">
        <v>405</v>
      </c>
      <c r="B29" s="227" t="s">
        <v>410</v>
      </c>
      <c r="C29" s="231">
        <v>1656.2</v>
      </c>
      <c r="D29" s="229">
        <v>41.405000000000001</v>
      </c>
      <c r="E29" s="230" t="s">
        <v>666</v>
      </c>
      <c r="F29" s="231">
        <v>62.107500000000002</v>
      </c>
      <c r="G29" s="229">
        <v>46</v>
      </c>
      <c r="H29" s="230" t="s">
        <v>666</v>
      </c>
      <c r="I29" s="231">
        <v>64</v>
      </c>
      <c r="J29" s="229">
        <v>227.72749999999999</v>
      </c>
      <c r="K29" s="230" t="s">
        <v>666</v>
      </c>
      <c r="L29" s="231">
        <v>269.13249999999999</v>
      </c>
      <c r="M29" s="222">
        <v>1400</v>
      </c>
    </row>
    <row r="30" spans="1:13" ht="15.75" customHeight="1" x14ac:dyDescent="0.25">
      <c r="A30" s="330" t="s">
        <v>435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2"/>
    </row>
    <row r="31" spans="1:13" x14ac:dyDescent="0.2">
      <c r="A31" s="322" t="s">
        <v>402</v>
      </c>
      <c r="B31" s="324" t="s">
        <v>407</v>
      </c>
      <c r="C31" s="326" t="s">
        <v>656</v>
      </c>
      <c r="D31" s="317" t="s">
        <v>657</v>
      </c>
      <c r="E31" s="318"/>
      <c r="F31" s="319"/>
      <c r="G31" s="317" t="s">
        <v>658</v>
      </c>
      <c r="H31" s="318"/>
      <c r="I31" s="319"/>
      <c r="J31" s="317" t="s">
        <v>659</v>
      </c>
      <c r="K31" s="318"/>
      <c r="L31" s="319"/>
      <c r="M31" s="320" t="s">
        <v>415</v>
      </c>
    </row>
    <row r="32" spans="1:13" x14ac:dyDescent="0.2">
      <c r="A32" s="323"/>
      <c r="B32" s="325"/>
      <c r="C32" s="327"/>
      <c r="D32" s="217" t="s">
        <v>660</v>
      </c>
      <c r="E32" s="214"/>
      <c r="F32" s="218" t="s">
        <v>661</v>
      </c>
      <c r="G32" s="217" t="s">
        <v>679</v>
      </c>
      <c r="H32" s="214"/>
      <c r="I32" s="218" t="s">
        <v>680</v>
      </c>
      <c r="J32" s="217" t="s">
        <v>664</v>
      </c>
      <c r="K32" s="214"/>
      <c r="L32" s="218" t="s">
        <v>665</v>
      </c>
      <c r="M32" s="321"/>
    </row>
    <row r="33" spans="1:13" x14ac:dyDescent="0.2">
      <c r="A33" s="225" t="s">
        <v>403</v>
      </c>
      <c r="B33" s="219" t="s">
        <v>408</v>
      </c>
      <c r="C33" s="216">
        <v>543.4</v>
      </c>
      <c r="D33" s="215">
        <v>13.585000000000001</v>
      </c>
      <c r="E33" s="223" t="s">
        <v>666</v>
      </c>
      <c r="F33" s="216">
        <v>20.377500000000001</v>
      </c>
      <c r="G33" s="215">
        <v>15</v>
      </c>
      <c r="H33" s="223" t="s">
        <v>666</v>
      </c>
      <c r="I33" s="216">
        <v>21</v>
      </c>
      <c r="J33" s="215">
        <v>74.717500000000001</v>
      </c>
      <c r="K33" s="223" t="s">
        <v>666</v>
      </c>
      <c r="L33" s="216">
        <v>88.302499999999995</v>
      </c>
      <c r="M33" s="221">
        <v>600</v>
      </c>
    </row>
    <row r="34" spans="1:13" x14ac:dyDescent="0.2">
      <c r="A34" s="225" t="s">
        <v>404</v>
      </c>
      <c r="B34" s="219" t="s">
        <v>409</v>
      </c>
      <c r="C34" s="216">
        <v>815.1</v>
      </c>
      <c r="D34" s="215">
        <v>20.377500000000001</v>
      </c>
      <c r="E34" s="223" t="s">
        <v>666</v>
      </c>
      <c r="F34" s="216">
        <v>30.56625</v>
      </c>
      <c r="G34" s="215">
        <v>23</v>
      </c>
      <c r="H34" s="223" t="s">
        <v>666</v>
      </c>
      <c r="I34" s="216">
        <v>32</v>
      </c>
      <c r="J34" s="215">
        <v>112.07625</v>
      </c>
      <c r="K34" s="223" t="s">
        <v>666</v>
      </c>
      <c r="L34" s="216">
        <v>132.45375000000001</v>
      </c>
      <c r="M34" s="221">
        <v>800</v>
      </c>
    </row>
    <row r="35" spans="1:13" x14ac:dyDescent="0.2">
      <c r="A35" s="226" t="s">
        <v>405</v>
      </c>
      <c r="B35" s="227" t="s">
        <v>410</v>
      </c>
      <c r="C35" s="231">
        <v>1901.9</v>
      </c>
      <c r="D35" s="229">
        <v>47.547499999999999</v>
      </c>
      <c r="E35" s="230" t="s">
        <v>666</v>
      </c>
      <c r="F35" s="231">
        <v>71.321250000000006</v>
      </c>
      <c r="G35" s="229">
        <v>53</v>
      </c>
      <c r="H35" s="230" t="s">
        <v>666</v>
      </c>
      <c r="I35" s="231">
        <v>74</v>
      </c>
      <c r="J35" s="229">
        <v>261.51125000000002</v>
      </c>
      <c r="K35" s="230" t="s">
        <v>666</v>
      </c>
      <c r="L35" s="231">
        <v>309.05874999999997</v>
      </c>
      <c r="M35" s="222">
        <v>1400</v>
      </c>
    </row>
    <row r="36" spans="1:13" ht="16.5" customHeight="1" x14ac:dyDescent="0.25">
      <c r="A36" s="330" t="s">
        <v>670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332"/>
    </row>
    <row r="37" spans="1:13" x14ac:dyDescent="0.2">
      <c r="A37" s="322" t="s">
        <v>402</v>
      </c>
      <c r="B37" s="324" t="s">
        <v>407</v>
      </c>
      <c r="C37" s="326" t="s">
        <v>656</v>
      </c>
      <c r="D37" s="317" t="s">
        <v>657</v>
      </c>
      <c r="E37" s="318"/>
      <c r="F37" s="319"/>
      <c r="G37" s="317" t="s">
        <v>658</v>
      </c>
      <c r="H37" s="318"/>
      <c r="I37" s="319"/>
      <c r="J37" s="317" t="s">
        <v>659</v>
      </c>
      <c r="K37" s="318"/>
      <c r="L37" s="319"/>
      <c r="M37" s="320" t="s">
        <v>415</v>
      </c>
    </row>
    <row r="38" spans="1:13" x14ac:dyDescent="0.2">
      <c r="A38" s="323"/>
      <c r="B38" s="325"/>
      <c r="C38" s="327"/>
      <c r="D38" s="217" t="s">
        <v>660</v>
      </c>
      <c r="E38" s="214"/>
      <c r="F38" s="218" t="s">
        <v>661</v>
      </c>
      <c r="G38" s="217" t="s">
        <v>662</v>
      </c>
      <c r="H38" s="214"/>
      <c r="I38" s="218" t="s">
        <v>663</v>
      </c>
      <c r="J38" s="217" t="s">
        <v>664</v>
      </c>
      <c r="K38" s="214"/>
      <c r="L38" s="218" t="s">
        <v>665</v>
      </c>
      <c r="M38" s="321"/>
    </row>
    <row r="39" spans="1:13" x14ac:dyDescent="0.2">
      <c r="A39" s="225" t="s">
        <v>403</v>
      </c>
      <c r="B39" s="219" t="s">
        <v>408</v>
      </c>
      <c r="C39" s="216">
        <v>476.6</v>
      </c>
      <c r="D39" s="215">
        <v>11.914999999999999</v>
      </c>
      <c r="E39" s="223" t="s">
        <v>666</v>
      </c>
      <c r="F39" s="216">
        <v>17.872499999999999</v>
      </c>
      <c r="G39" s="215">
        <v>7.9433333333333325</v>
      </c>
      <c r="H39" s="223" t="s">
        <v>666</v>
      </c>
      <c r="I39" s="216">
        <v>15.886666666666665</v>
      </c>
      <c r="J39" s="215">
        <v>65.532499999999999</v>
      </c>
      <c r="K39" s="223" t="s">
        <v>666</v>
      </c>
      <c r="L39" s="216">
        <v>77.447500000000005</v>
      </c>
      <c r="M39" s="221">
        <v>600</v>
      </c>
    </row>
    <row r="40" spans="1:13" x14ac:dyDescent="0.2">
      <c r="A40" s="225" t="s">
        <v>404</v>
      </c>
      <c r="B40" s="219" t="s">
        <v>409</v>
      </c>
      <c r="C40" s="216">
        <v>714.9</v>
      </c>
      <c r="D40" s="215">
        <v>17.872499999999999</v>
      </c>
      <c r="E40" s="223" t="s">
        <v>666</v>
      </c>
      <c r="F40" s="216">
        <v>26.80875</v>
      </c>
      <c r="G40" s="215">
        <v>11.914999999999999</v>
      </c>
      <c r="H40" s="223" t="s">
        <v>666</v>
      </c>
      <c r="I40" s="216">
        <v>23.83</v>
      </c>
      <c r="J40" s="215">
        <v>98.298749999999998</v>
      </c>
      <c r="K40" s="223" t="s">
        <v>666</v>
      </c>
      <c r="L40" s="216">
        <v>116.17125</v>
      </c>
      <c r="M40" s="221">
        <v>800</v>
      </c>
    </row>
    <row r="41" spans="1:13" x14ac:dyDescent="0.2">
      <c r="A41" s="226" t="s">
        <v>405</v>
      </c>
      <c r="B41" s="227" t="s">
        <v>410</v>
      </c>
      <c r="C41" s="231">
        <v>1668.1</v>
      </c>
      <c r="D41" s="229">
        <v>41.702500000000001</v>
      </c>
      <c r="E41" s="230" t="s">
        <v>666</v>
      </c>
      <c r="F41" s="231">
        <v>62.553750000000001</v>
      </c>
      <c r="G41" s="229">
        <v>27.801666666666666</v>
      </c>
      <c r="H41" s="230" t="s">
        <v>666</v>
      </c>
      <c r="I41" s="231">
        <v>55.603333333333332</v>
      </c>
      <c r="J41" s="229">
        <v>229.36375000000001</v>
      </c>
      <c r="K41" s="230" t="s">
        <v>666</v>
      </c>
      <c r="L41" s="231">
        <v>271.06625000000003</v>
      </c>
      <c r="M41" s="222">
        <v>1400</v>
      </c>
    </row>
    <row r="42" spans="1:13" ht="15.75" customHeight="1" x14ac:dyDescent="0.25">
      <c r="A42" s="330" t="s">
        <v>671</v>
      </c>
      <c r="B42" s="331"/>
      <c r="C42" s="331"/>
      <c r="D42" s="331"/>
      <c r="E42" s="331"/>
      <c r="F42" s="331"/>
      <c r="G42" s="331"/>
      <c r="H42" s="331"/>
      <c r="I42" s="331"/>
      <c r="J42" s="331"/>
      <c r="K42" s="331"/>
      <c r="L42" s="331"/>
      <c r="M42" s="332"/>
    </row>
    <row r="43" spans="1:13" x14ac:dyDescent="0.2">
      <c r="A43" s="322" t="s">
        <v>402</v>
      </c>
      <c r="B43" s="324" t="s">
        <v>407</v>
      </c>
      <c r="C43" s="326" t="s">
        <v>656</v>
      </c>
      <c r="D43" s="317" t="s">
        <v>657</v>
      </c>
      <c r="E43" s="318"/>
      <c r="F43" s="319"/>
      <c r="G43" s="317" t="s">
        <v>658</v>
      </c>
      <c r="H43" s="318"/>
      <c r="I43" s="319"/>
      <c r="J43" s="317" t="s">
        <v>659</v>
      </c>
      <c r="K43" s="318"/>
      <c r="L43" s="319"/>
      <c r="M43" s="320" t="s">
        <v>415</v>
      </c>
    </row>
    <row r="44" spans="1:13" x14ac:dyDescent="0.2">
      <c r="A44" s="323"/>
      <c r="B44" s="325"/>
      <c r="C44" s="327"/>
      <c r="D44" s="217" t="s">
        <v>660</v>
      </c>
      <c r="E44" s="214"/>
      <c r="F44" s="218" t="s">
        <v>661</v>
      </c>
      <c r="G44" s="217" t="s">
        <v>662</v>
      </c>
      <c r="H44" s="214"/>
      <c r="I44" s="218" t="s">
        <v>663</v>
      </c>
      <c r="J44" s="217" t="s">
        <v>664</v>
      </c>
      <c r="K44" s="214"/>
      <c r="L44" s="218" t="s">
        <v>665</v>
      </c>
      <c r="M44" s="321"/>
    </row>
    <row r="45" spans="1:13" x14ac:dyDescent="0.2">
      <c r="A45" s="225" t="s">
        <v>403</v>
      </c>
      <c r="B45" s="219" t="s">
        <v>408</v>
      </c>
      <c r="C45" s="220">
        <v>459</v>
      </c>
      <c r="D45" s="215">
        <v>11.475</v>
      </c>
      <c r="E45" s="223" t="s">
        <v>666</v>
      </c>
      <c r="F45" s="216">
        <v>17.212499999999999</v>
      </c>
      <c r="G45" s="215">
        <v>7.6499999999999995</v>
      </c>
      <c r="H45" s="223" t="s">
        <v>666</v>
      </c>
      <c r="I45" s="216">
        <v>15.299999999999999</v>
      </c>
      <c r="J45" s="215">
        <v>63.112499999999997</v>
      </c>
      <c r="K45" s="223" t="s">
        <v>666</v>
      </c>
      <c r="L45" s="216">
        <v>74.587500000000006</v>
      </c>
      <c r="M45" s="221">
        <v>600</v>
      </c>
    </row>
    <row r="46" spans="1:13" x14ac:dyDescent="0.2">
      <c r="A46" s="225" t="s">
        <v>404</v>
      </c>
      <c r="B46" s="219" t="s">
        <v>409</v>
      </c>
      <c r="C46" s="216">
        <v>688.5</v>
      </c>
      <c r="D46" s="215">
        <v>17.212499999999999</v>
      </c>
      <c r="E46" s="223" t="s">
        <v>666</v>
      </c>
      <c r="F46" s="216">
        <v>25.818750000000001</v>
      </c>
      <c r="G46" s="215">
        <v>11.475000000000001</v>
      </c>
      <c r="H46" s="223" t="s">
        <v>666</v>
      </c>
      <c r="I46" s="216">
        <v>22.950000000000003</v>
      </c>
      <c r="J46" s="215">
        <v>94.668750000000003</v>
      </c>
      <c r="K46" s="223" t="s">
        <v>666</v>
      </c>
      <c r="L46" s="216">
        <v>111.88124999999999</v>
      </c>
      <c r="M46" s="221">
        <v>800</v>
      </c>
    </row>
    <row r="47" spans="1:13" x14ac:dyDescent="0.2">
      <c r="A47" s="226" t="s">
        <v>405</v>
      </c>
      <c r="B47" s="227" t="s">
        <v>410</v>
      </c>
      <c r="C47" s="231">
        <v>1607</v>
      </c>
      <c r="D47" s="229">
        <v>40.162500000000001</v>
      </c>
      <c r="E47" s="230" t="s">
        <v>666</v>
      </c>
      <c r="F47" s="231">
        <v>60.243749999999999</v>
      </c>
      <c r="G47" s="229">
        <v>26.774999999999999</v>
      </c>
      <c r="H47" s="230" t="s">
        <v>666</v>
      </c>
      <c r="I47" s="231">
        <v>53.55</v>
      </c>
      <c r="J47" s="229">
        <v>220.89375000000001</v>
      </c>
      <c r="K47" s="230" t="s">
        <v>666</v>
      </c>
      <c r="L47" s="231">
        <v>261.05624999999998</v>
      </c>
      <c r="M47" s="222">
        <v>1400</v>
      </c>
    </row>
    <row r="48" spans="1:13" x14ac:dyDescent="0.2">
      <c r="A48"/>
      <c r="B48"/>
    </row>
    <row r="49" spans="1:2" x14ac:dyDescent="0.2">
      <c r="A49"/>
      <c r="B49"/>
    </row>
    <row r="50" spans="1:2" x14ac:dyDescent="0.2">
      <c r="A50"/>
      <c r="B50"/>
    </row>
    <row r="51" spans="1:2" x14ac:dyDescent="0.2">
      <c r="A51"/>
      <c r="B51"/>
    </row>
    <row r="52" spans="1:2" x14ac:dyDescent="0.2">
      <c r="A52"/>
      <c r="B52"/>
    </row>
    <row r="53" spans="1:2" x14ac:dyDescent="0.2">
      <c r="A53"/>
      <c r="B53"/>
    </row>
    <row r="54" spans="1:2" x14ac:dyDescent="0.2">
      <c r="A54"/>
      <c r="B54"/>
    </row>
    <row r="55" spans="1:2" x14ac:dyDescent="0.2">
      <c r="A55"/>
      <c r="B55"/>
    </row>
    <row r="56" spans="1:2" x14ac:dyDescent="0.2">
      <c r="A56"/>
      <c r="B56"/>
    </row>
    <row r="57" spans="1:2" x14ac:dyDescent="0.2">
      <c r="A57"/>
      <c r="B57"/>
    </row>
    <row r="58" spans="1:2" x14ac:dyDescent="0.2">
      <c r="A58"/>
      <c r="B58"/>
    </row>
    <row r="59" spans="1:2" x14ac:dyDescent="0.2">
      <c r="A59"/>
      <c r="B59"/>
    </row>
    <row r="60" spans="1:2" x14ac:dyDescent="0.2">
      <c r="A60"/>
      <c r="B60"/>
    </row>
    <row r="61" spans="1:2" x14ac:dyDescent="0.2">
      <c r="A61"/>
      <c r="B61"/>
    </row>
    <row r="62" spans="1:2" x14ac:dyDescent="0.2">
      <c r="A62"/>
      <c r="B62"/>
    </row>
    <row r="63" spans="1:2" x14ac:dyDescent="0.2">
      <c r="A63"/>
      <c r="B63"/>
    </row>
    <row r="64" spans="1:2" x14ac:dyDescent="0.2">
      <c r="A64"/>
      <c r="B64"/>
    </row>
    <row r="65" spans="1:2" x14ac:dyDescent="0.2">
      <c r="A65"/>
      <c r="B65"/>
    </row>
    <row r="66" spans="1:2" x14ac:dyDescent="0.2">
      <c r="A66"/>
    </row>
    <row r="67" spans="1:2" x14ac:dyDescent="0.2">
      <c r="A67"/>
    </row>
  </sheetData>
  <mergeCells count="53">
    <mergeCell ref="M43:M44"/>
    <mergeCell ref="A12:M12"/>
    <mergeCell ref="A18:M18"/>
    <mergeCell ref="A24:M24"/>
    <mergeCell ref="A30:M30"/>
    <mergeCell ref="A36:M36"/>
    <mergeCell ref="A43:A44"/>
    <mergeCell ref="B43:B44"/>
    <mergeCell ref="C43:C44"/>
    <mergeCell ref="D43:F43"/>
    <mergeCell ref="G43:I43"/>
    <mergeCell ref="J43:L43"/>
    <mergeCell ref="M37:M38"/>
    <mergeCell ref="A42:M42"/>
    <mergeCell ref="A37:A38"/>
    <mergeCell ref="B37:B38"/>
    <mergeCell ref="C37:C38"/>
    <mergeCell ref="D37:F37"/>
    <mergeCell ref="G37:I37"/>
    <mergeCell ref="J37:L37"/>
    <mergeCell ref="M31:M32"/>
    <mergeCell ref="J31:L31"/>
    <mergeCell ref="A31:A32"/>
    <mergeCell ref="B31:B32"/>
    <mergeCell ref="C31:C32"/>
    <mergeCell ref="D31:F31"/>
    <mergeCell ref="G31:I31"/>
    <mergeCell ref="M25:M26"/>
    <mergeCell ref="A25:A26"/>
    <mergeCell ref="B25:B26"/>
    <mergeCell ref="C25:C26"/>
    <mergeCell ref="D25:F25"/>
    <mergeCell ref="G25:I25"/>
    <mergeCell ref="J25:L25"/>
    <mergeCell ref="M19:M20"/>
    <mergeCell ref="A19:A20"/>
    <mergeCell ref="B19:B20"/>
    <mergeCell ref="C19:C20"/>
    <mergeCell ref="D19:F19"/>
    <mergeCell ref="G19:I19"/>
    <mergeCell ref="J19:L19"/>
    <mergeCell ref="M13:M14"/>
    <mergeCell ref="A13:A14"/>
    <mergeCell ref="B13:B14"/>
    <mergeCell ref="C13:C14"/>
    <mergeCell ref="D13:F13"/>
    <mergeCell ref="G13:I13"/>
    <mergeCell ref="J13:L13"/>
    <mergeCell ref="A11:M11"/>
    <mergeCell ref="A1:B2"/>
    <mergeCell ref="D1:F1"/>
    <mergeCell ref="G1:I1"/>
    <mergeCell ref="J1:L1"/>
  </mergeCells>
  <pageMargins left="0.511811024" right="0.511811024" top="0.78740157499999996" bottom="0.78740157499999996" header="0.31496062000000002" footer="0.31496062000000002"/>
  <pageSetup paperSize="9" scale="70" fitToHeight="0" orientation="landscape" r:id="rId1"/>
  <ignoredErrors>
    <ignoredError sqref="F3:F7 H3:H7 I3:I7 L3:L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9</vt:i4>
      </vt:variant>
    </vt:vector>
  </HeadingPairs>
  <TitlesOfParts>
    <vt:vector size="19" baseType="lpstr">
      <vt:lpstr>Tabela de alimentos</vt:lpstr>
      <vt:lpstr>Ficha técnica</vt:lpstr>
      <vt:lpstr>Segunda</vt:lpstr>
      <vt:lpstr>Terça</vt:lpstr>
      <vt:lpstr>Quarta</vt:lpstr>
      <vt:lpstr>Quinta</vt:lpstr>
      <vt:lpstr>Sexta</vt:lpstr>
      <vt:lpstr>Média semanal (Creche)</vt:lpstr>
      <vt:lpstr>Média semanal (&gt; 3 anos)</vt:lpstr>
      <vt:lpstr>Custos dos cardápios</vt:lpstr>
      <vt:lpstr>'Custos dos cardápios'!Area_de_impressao</vt:lpstr>
      <vt:lpstr>'Ficha técnica'!Area_de_impressao</vt:lpstr>
      <vt:lpstr>'Média semanal (&gt; 3 anos)'!Area_de_impressao</vt:lpstr>
      <vt:lpstr>'Média semanal (Creche)'!Area_de_impressao</vt:lpstr>
      <vt:lpstr>Quarta!Area_de_impressao</vt:lpstr>
      <vt:lpstr>Quinta!Area_de_impressao</vt:lpstr>
      <vt:lpstr>Segunda!Area_de_impressao</vt:lpstr>
      <vt:lpstr>Sexta!Area_de_impressao</vt:lpstr>
      <vt:lpstr>Terça!Area_de_impressao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ISABELA CRISTINA DE CASTRO ALVES</cp:lastModifiedBy>
  <cp:lastPrinted>2019-03-29T01:32:20Z</cp:lastPrinted>
  <dcterms:created xsi:type="dcterms:W3CDTF">2009-09-06T16:08:02Z</dcterms:created>
  <dcterms:modified xsi:type="dcterms:W3CDTF">2021-11-22T20:30:44Z</dcterms:modified>
</cp:coreProperties>
</file>