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278252195\Downloads\"/>
    </mc:Choice>
  </mc:AlternateContent>
  <xr:revisionPtr revIDLastSave="0" documentId="8_{253AB745-4A04-4F0A-B2C1-0F32C43DE8AF}" xr6:coauthVersionLast="47" xr6:coauthVersionMax="47" xr10:uidLastSave="{00000000-0000-0000-0000-000000000000}"/>
  <bookViews>
    <workbookView xWindow="-120" yWindow="-120" windowWidth="20730" windowHeight="11040" xr2:uid="{3784AA86-FA3E-4A60-B6C7-944C6A6E5307}"/>
  </bookViews>
  <sheets>
    <sheet name="VAAF" sheetId="2" r:id="rId1"/>
  </sheets>
  <definedNames>
    <definedName name="_xlnm._FilterDatabase" localSheetId="0" hidden="1">VAAF!$A$7:$L$36</definedName>
    <definedName name="_xlnm.Print_Area" localSheetId="0">VAAF!$A$1:$K$36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5" i="2" l="1"/>
  <c r="D35" i="2"/>
  <c r="C35" i="2"/>
  <c r="J35" i="2" s="1"/>
  <c r="B35" i="2"/>
  <c r="E35" i="2" s="1"/>
  <c r="K34" i="2"/>
  <c r="J34" i="2"/>
  <c r="F34" i="2"/>
  <c r="I34" i="2" s="1"/>
  <c r="E34" i="2"/>
  <c r="K33" i="2"/>
  <c r="J33" i="2"/>
  <c r="F33" i="2"/>
  <c r="I33" i="2" s="1"/>
  <c r="E33" i="2"/>
  <c r="K32" i="2"/>
  <c r="J32" i="2"/>
  <c r="F32" i="2"/>
  <c r="I32" i="2" s="1"/>
  <c r="E32" i="2"/>
  <c r="K31" i="2"/>
  <c r="J31" i="2"/>
  <c r="F31" i="2"/>
  <c r="I31" i="2" s="1"/>
  <c r="E31" i="2"/>
  <c r="K30" i="2"/>
  <c r="J30" i="2"/>
  <c r="I30" i="2"/>
  <c r="F30" i="2"/>
  <c r="E30" i="2"/>
  <c r="K29" i="2"/>
  <c r="J29" i="2"/>
  <c r="F29" i="2"/>
  <c r="I29" i="2" s="1"/>
  <c r="E29" i="2"/>
  <c r="K28" i="2"/>
  <c r="J28" i="2"/>
  <c r="F28" i="2"/>
  <c r="I28" i="2" s="1"/>
  <c r="E28" i="2"/>
  <c r="K27" i="2"/>
  <c r="J27" i="2"/>
  <c r="F27" i="2"/>
  <c r="I27" i="2" s="1"/>
  <c r="E27" i="2"/>
  <c r="K26" i="2"/>
  <c r="J26" i="2"/>
  <c r="I26" i="2"/>
  <c r="F26" i="2"/>
  <c r="E26" i="2"/>
  <c r="K25" i="2"/>
  <c r="J25" i="2"/>
  <c r="F25" i="2"/>
  <c r="I25" i="2" s="1"/>
  <c r="E25" i="2"/>
  <c r="K24" i="2"/>
  <c r="J24" i="2"/>
  <c r="F24" i="2"/>
  <c r="I24" i="2" s="1"/>
  <c r="E24" i="2"/>
  <c r="K23" i="2"/>
  <c r="J23" i="2"/>
  <c r="F23" i="2"/>
  <c r="I23" i="2" s="1"/>
  <c r="E23" i="2"/>
  <c r="K22" i="2"/>
  <c r="J22" i="2"/>
  <c r="I22" i="2"/>
  <c r="F22" i="2"/>
  <c r="E22" i="2"/>
  <c r="K21" i="2"/>
  <c r="J21" i="2"/>
  <c r="F21" i="2"/>
  <c r="I21" i="2" s="1"/>
  <c r="E21" i="2"/>
  <c r="K20" i="2"/>
  <c r="J20" i="2"/>
  <c r="F20" i="2"/>
  <c r="I20" i="2" s="1"/>
  <c r="E20" i="2"/>
  <c r="K19" i="2"/>
  <c r="J19" i="2"/>
  <c r="F19" i="2"/>
  <c r="I19" i="2" s="1"/>
  <c r="E19" i="2"/>
  <c r="K18" i="2"/>
  <c r="J18" i="2"/>
  <c r="I18" i="2"/>
  <c r="F18" i="2"/>
  <c r="E18" i="2"/>
  <c r="K17" i="2"/>
  <c r="J17" i="2"/>
  <c r="F17" i="2"/>
  <c r="I17" i="2" s="1"/>
  <c r="E17" i="2"/>
  <c r="K16" i="2"/>
  <c r="J16" i="2"/>
  <c r="F16" i="2"/>
  <c r="I16" i="2" s="1"/>
  <c r="E16" i="2"/>
  <c r="K15" i="2"/>
  <c r="J15" i="2"/>
  <c r="F15" i="2"/>
  <c r="I15" i="2" s="1"/>
  <c r="E15" i="2"/>
  <c r="K14" i="2"/>
  <c r="J14" i="2"/>
  <c r="I14" i="2"/>
  <c r="F14" i="2"/>
  <c r="E14" i="2"/>
  <c r="K13" i="2"/>
  <c r="J13" i="2"/>
  <c r="F13" i="2"/>
  <c r="I13" i="2" s="1"/>
  <c r="E13" i="2"/>
  <c r="K12" i="2"/>
  <c r="J12" i="2"/>
  <c r="F12" i="2"/>
  <c r="I12" i="2" s="1"/>
  <c r="E12" i="2"/>
  <c r="K11" i="2"/>
  <c r="J11" i="2"/>
  <c r="F11" i="2"/>
  <c r="I11" i="2" s="1"/>
  <c r="E11" i="2"/>
  <c r="K10" i="2"/>
  <c r="J10" i="2"/>
  <c r="I10" i="2"/>
  <c r="F10" i="2"/>
  <c r="E10" i="2"/>
  <c r="K9" i="2"/>
  <c r="J9" i="2"/>
  <c r="F9" i="2"/>
  <c r="I9" i="2" s="1"/>
  <c r="E9" i="2"/>
  <c r="K8" i="2"/>
  <c r="J8" i="2"/>
  <c r="F8" i="2"/>
  <c r="F35" i="2" s="1"/>
  <c r="E8" i="2"/>
  <c r="I8" i="2" l="1"/>
  <c r="I35" i="2" s="1"/>
</calcChain>
</file>

<file path=xl/sharedStrings.xml><?xml version="1.0" encoding="utf-8"?>
<sst xmlns="http://schemas.openxmlformats.org/spreadsheetml/2006/main" count="44" uniqueCount="44">
  <si>
    <t>Anexo I da Portaria Interministerial nº 07, de 29 de abril de 2026</t>
  </si>
  <si>
    <t xml:space="preserve">DEMONSTRATIVO DO AJUSTE ANUAL DA DISTRIBUIÇÃO DOS RECURSOS DO FUNDEB DO EXERCÍCIO DE 2023 (art. 16, § 3º e § 4º, da Lei nº 14.113/2020) </t>
  </si>
  <si>
    <t xml:space="preserve"> VALORES DISPONIBILIZADOS AO FUNDEB NO DECORRER DE 2023</t>
  </si>
  <si>
    <t xml:space="preserve">RECEITAS EFETIVAS DO FUNDEB EM 2023
(CONSOLIDADAS APÓS ENCERRAMENTO DO EXERCÍCIO) </t>
  </si>
  <si>
    <t>Ajuste da Complementação da União-VAAF ao FUNDEB (art. 16, § 3º, Lei nº 14.113/2020)
(H=E-B)</t>
  </si>
  <si>
    <t>Diferença entre as receitas efetivas e os valores disponibilizados pelos Estados e DF, com base nas informações por estes prestadas
(I=F-C)</t>
  </si>
  <si>
    <t>UF</t>
  </si>
  <si>
    <t>Receitas  disponibilizadas pela União (art. 20, Lei nº 14.113/2020)
(A)</t>
  </si>
  <si>
    <t>Complementação da União-VAAF prevista e disponibilizada (art. 16, § 2º, Lei nº 14.113/2020)
(B)</t>
  </si>
  <si>
    <t>Receitas disponibilizadas pelos Estados e DF (art. 20, Lei nº 14.113/2021)
(C)</t>
  </si>
  <si>
    <t>Total das receitas disponibilizadas pela União, Estados e DF
(D=A+B+C)</t>
  </si>
  <si>
    <t>Receitas efetivas  disponibilizadas pela União (art. 20, Lei nº 14.113/2020)
(A)</t>
  </si>
  <si>
    <t>Complementação da União-VAAF devida (art. 5º, I, Lei nº 14.113/2020)
(E)</t>
  </si>
  <si>
    <t>Receitas efetivas destinadas ao FUNDEB, informadas pelos Estados e DF  (art. 16, § 4º, Lei nº 14.113/2020)
(F)</t>
  </si>
  <si>
    <t>Total das receitas efetivas do FUNDEB
(G=A+E+F)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</si>
  <si>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</si>
  <si>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</si>
  <si>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</si>
  <si>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</si>
  <si>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</si>
  <si>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</si>
  <si>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</si>
  <si>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</si>
  <si>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</si>
  <si>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</si>
  <si>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</si>
  <si>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</si>
  <si>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</si>
  <si>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</si>
  <si>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</si>
  <si>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</si>
  <si>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</si>
  <si>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</si>
  <si>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</si>
  <si>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</si>
  <si>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</si>
  <si>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</si>
  <si>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</si>
  <si>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</si>
  <si>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</si>
  <si>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</si>
  <si>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</si>
  <si>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</t>
  </si>
  <si>
    <t>Fonte: Colunas (A): Banco do Brasil, de acordo com o previsto na Port. STN/FNDE nº 3, de 29.12.2022; (B): Port. MEC/MF nº 7, de 29.12.2023; (C): Banco do Brasil, na forma prevista na Port. STN/FNDE nº 3, de 29.12.2022; (F): Dados informados pelos Estados e DF à STN/MF, em cumprimento ao disposto no art. 16, § 4º, da Lei 14.113/2020.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</si>
</sst>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.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164" fontId="2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5" fontId="5" fillId="0" borderId="1" xfId="2" applyFont="1" applyBorder="1"/>
    <xf numFmtId="165" fontId="0" fillId="0" borderId="0" xfId="2" applyFont="1"/>
    <xf numFmtId="4" fontId="5" fillId="0" borderId="1" xfId="1" applyNumberFormat="1" applyFont="1" applyBorder="1" applyAlignment="1">
      <alignment horizontal="right" wrapText="1"/>
    </xf>
    <xf numFmtId="0" fontId="6" fillId="0" borderId="1" xfId="1" applyFont="1" applyBorder="1"/>
    <xf numFmtId="165" fontId="6" fillId="0" borderId="1" xfId="1" applyNumberFormat="1" applyFont="1" applyBorder="1"/>
    <xf numFmtId="165" fontId="6" fillId="0" borderId="1" xfId="2" applyFont="1" applyBorder="1"/>
    <xf numFmtId="165" fontId="6" fillId="0" borderId="2" xfId="1" applyNumberFormat="1" applyFont="1" applyBorder="1"/>
    <xf numFmtId="165" fontId="6" fillId="0" borderId="0" xfId="1" applyNumberFormat="1" applyFont="1"/>
    <xf numFmtId="0" fontId="2" fillId="0" borderId="0" xfId="1" applyFont="1"/>
    <xf numFmtId="0" fontId="5" fillId="0" borderId="0" xfId="1" applyFont="1" applyAlignment="1">
      <alignment horizontal="left" vertical="top" wrapText="1"/>
    </xf>
    <xf numFmtId="43" fontId="1" fillId="0" borderId="0" xfId="1" applyNumberFormat="1"/>
  </cellXfs>
  <cellStyles count="3">
    <cellStyle name="Normal" xfId="0" builtinId="0"/>
    <cellStyle name="Normal 2" xfId="1" xr:uid="{1AD6608A-FCC0-49CB-9EAC-B17E7F8D3E38}"/>
    <cellStyle name="Vírgula 2" xfId="2" xr:uid="{F22F7E05-C5A1-4878-B0FE-BF72CECE0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9DE1-C3AE-43C6-880E-371E1E397136}">
  <sheetPr>
    <pageSetUpPr fitToPage="1"/>
  </sheetPr>
  <dimension ref="A1:L41"/>
  <sheetViews>
    <sheetView showGridLines="0" tabSelected="1" zoomScaleNormal="100" zoomScaleSheetLayoutView="100" workbookViewId="0">
      <selection activeCell="C9" sqref="C9"/>
    </sheetView>
  </sheetViews>
  <sheetFormatPr defaultRowHeight="12.75" x14ac:dyDescent="0.2"/>
  <cols>
    <col min="1" max="1" width="9.140625" style="2"/>
    <col min="2" max="2" width="20" style="2" customWidth="1"/>
    <col min="3" max="3" width="20.140625" style="2" customWidth="1"/>
    <col min="4" max="4" width="19.5703125" style="2" customWidth="1"/>
    <col min="5" max="5" width="19" style="2" customWidth="1"/>
    <col min="6" max="6" width="20.42578125" style="2" customWidth="1"/>
    <col min="7" max="7" width="19.42578125" style="2" customWidth="1"/>
    <col min="8" max="8" width="20.42578125" style="2" customWidth="1"/>
    <col min="9" max="9" width="19" style="2" customWidth="1"/>
    <col min="10" max="10" width="20.7109375" style="2" customWidth="1"/>
    <col min="11" max="11" width="17.5703125" style="2" customWidth="1"/>
    <col min="12" max="12" width="19.140625" style="2" bestFit="1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">
      <c r="A3" s="3"/>
      <c r="B3" s="3"/>
      <c r="C3" s="3"/>
      <c r="D3" s="3"/>
      <c r="E3" s="3"/>
      <c r="K3" s="4">
        <v>1</v>
      </c>
    </row>
    <row r="4" spans="1:12" ht="28.5" customHeight="1" x14ac:dyDescent="0.2">
      <c r="A4" s="5" t="s">
        <v>2</v>
      </c>
      <c r="B4" s="5"/>
      <c r="C4" s="5"/>
      <c r="D4" s="5"/>
      <c r="E4" s="5"/>
      <c r="F4" s="6" t="s">
        <v>3</v>
      </c>
      <c r="G4" s="6"/>
      <c r="H4" s="6"/>
      <c r="I4" s="6"/>
      <c r="J4" s="6" t="s">
        <v>4</v>
      </c>
      <c r="K4" s="6" t="s">
        <v>5</v>
      </c>
    </row>
    <row r="5" spans="1:12" ht="12.75" customHeight="1" x14ac:dyDescent="0.2">
      <c r="A5" s="7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/>
      <c r="K5" s="6"/>
    </row>
    <row r="6" spans="1:12" x14ac:dyDescent="0.2">
      <c r="A6" s="7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107.25" customHeight="1" x14ac:dyDescent="0.2">
      <c r="A7" s="7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2" ht="15" x14ac:dyDescent="0.25">
      <c r="A8" s="8" t="s">
        <v>15</v>
      </c>
      <c r="B8" s="9">
        <v>1342157899.0700002</v>
      </c>
      <c r="C8" s="9">
        <v>0</v>
      </c>
      <c r="D8" s="9">
        <v>411887684.38</v>
      </c>
      <c r="E8" s="9">
        <f>B8+C8+D8</f>
        <v>1754045583.4500003</v>
      </c>
      <c r="F8" s="9">
        <f>B8</f>
        <v>1342157899.0700002</v>
      </c>
      <c r="G8" s="9">
        <v>0</v>
      </c>
      <c r="H8" s="9">
        <v>423872538.06999999</v>
      </c>
      <c r="I8" s="9">
        <f>SUM(F8:H8)</f>
        <v>1766030437.1400001</v>
      </c>
      <c r="J8" s="9">
        <f t="shared" ref="J8:J34" si="0">G8-C8</f>
        <v>0</v>
      </c>
      <c r="K8" s="9">
        <f>IF((H8-D8)&gt;0,H8-D8,0)</f>
        <v>11984853.689999998</v>
      </c>
      <c r="L8" s="10"/>
    </row>
    <row r="9" spans="1:12" ht="15" x14ac:dyDescent="0.25">
      <c r="A9" s="8" t="s">
        <v>16</v>
      </c>
      <c r="B9" s="9">
        <v>2154330818.4499998</v>
      </c>
      <c r="C9" s="11">
        <v>781110929.48000002</v>
      </c>
      <c r="D9" s="9">
        <v>1604087875.5</v>
      </c>
      <c r="E9" s="9">
        <f t="shared" ref="E9:E34" si="1">B9+C9+D9</f>
        <v>4539529623.4300003</v>
      </c>
      <c r="F9" s="9">
        <f t="shared" ref="F9:F33" si="2">B9</f>
        <v>2154330818.4499998</v>
      </c>
      <c r="G9" s="9">
        <v>724463587.82000005</v>
      </c>
      <c r="H9" s="9">
        <v>1644907691.168</v>
      </c>
      <c r="I9" s="9">
        <f>SUM(F9:H9)</f>
        <v>4523702097.4379997</v>
      </c>
      <c r="J9" s="9">
        <f t="shared" si="0"/>
        <v>-56647341.659999967</v>
      </c>
      <c r="K9" s="9">
        <f t="shared" ref="K9:K34" si="3">IF((H9-D9)&gt;0,H9-D9,0)</f>
        <v>40819815.667999983</v>
      </c>
      <c r="L9" s="10"/>
    </row>
    <row r="10" spans="1:12" ht="15" x14ac:dyDescent="0.25">
      <c r="A10" s="8" t="s">
        <v>17</v>
      </c>
      <c r="B10" s="9">
        <v>1658393729.23</v>
      </c>
      <c r="C10" s="11">
        <v>1449604483.21</v>
      </c>
      <c r="D10" s="9">
        <v>3044216193.9699998</v>
      </c>
      <c r="E10" s="9">
        <f t="shared" si="1"/>
        <v>6152214406.4099998</v>
      </c>
      <c r="F10" s="9">
        <f t="shared" si="2"/>
        <v>1658393729.23</v>
      </c>
      <c r="G10" s="9">
        <v>1590315596.3499999</v>
      </c>
      <c r="H10" s="9">
        <v>3042122502.7079997</v>
      </c>
      <c r="I10" s="9">
        <f t="shared" ref="I10:I34" si="4">SUM(F10:H10)</f>
        <v>6290831828.2880001</v>
      </c>
      <c r="J10" s="9">
        <f t="shared" si="0"/>
        <v>140711113.13999987</v>
      </c>
      <c r="K10" s="9">
        <f t="shared" si="3"/>
        <v>0</v>
      </c>
      <c r="L10" s="10"/>
    </row>
    <row r="11" spans="1:12" ht="15" x14ac:dyDescent="0.25">
      <c r="A11" s="8" t="s">
        <v>18</v>
      </c>
      <c r="B11" s="9">
        <v>1291616399.5099998</v>
      </c>
      <c r="C11" s="9">
        <v>0</v>
      </c>
      <c r="D11" s="9">
        <v>311321618.76999998</v>
      </c>
      <c r="E11" s="9">
        <f t="shared" si="1"/>
        <v>1602938018.2799997</v>
      </c>
      <c r="F11" s="9">
        <f t="shared" si="2"/>
        <v>1291616399.5099998</v>
      </c>
      <c r="G11" s="9">
        <v>0</v>
      </c>
      <c r="H11" s="9">
        <v>312570030.75400007</v>
      </c>
      <c r="I11" s="9">
        <f t="shared" si="4"/>
        <v>1604186430.2639999</v>
      </c>
      <c r="J11" s="9">
        <f t="shared" si="0"/>
        <v>0</v>
      </c>
      <c r="K11" s="9">
        <f t="shared" si="3"/>
        <v>1248411.9840000868</v>
      </c>
      <c r="L11" s="10"/>
    </row>
    <row r="12" spans="1:12" ht="15" x14ac:dyDescent="0.25">
      <c r="A12" s="8" t="s">
        <v>19</v>
      </c>
      <c r="B12" s="9">
        <v>6131524402.54</v>
      </c>
      <c r="C12" s="9">
        <v>4431058199.5200005</v>
      </c>
      <c r="D12" s="9">
        <v>7646055461.9499998</v>
      </c>
      <c r="E12" s="9">
        <f t="shared" si="1"/>
        <v>18208638064.010002</v>
      </c>
      <c r="F12" s="9">
        <f t="shared" si="2"/>
        <v>6131524402.54</v>
      </c>
      <c r="G12" s="9">
        <v>4448860886.0500002</v>
      </c>
      <c r="H12" s="9">
        <v>7589316533.2820015</v>
      </c>
      <c r="I12" s="9">
        <f>SUM(F12:H12)</f>
        <v>18169701821.872002</v>
      </c>
      <c r="J12" s="9">
        <f t="shared" si="0"/>
        <v>17802686.529999733</v>
      </c>
      <c r="K12" s="9">
        <f t="shared" si="3"/>
        <v>0</v>
      </c>
      <c r="L12" s="10"/>
    </row>
    <row r="13" spans="1:12" ht="15" x14ac:dyDescent="0.25">
      <c r="A13" s="8" t="s">
        <v>20</v>
      </c>
      <c r="B13" s="9">
        <v>3977893209.2799997</v>
      </c>
      <c r="C13" s="9">
        <v>3300114705.96</v>
      </c>
      <c r="D13" s="9">
        <v>3906127759.48</v>
      </c>
      <c r="E13" s="9">
        <f t="shared" si="1"/>
        <v>11184135674.719999</v>
      </c>
      <c r="F13" s="9">
        <f t="shared" si="2"/>
        <v>3977893209.2799997</v>
      </c>
      <c r="G13" s="9">
        <v>3407506547.6599998</v>
      </c>
      <c r="H13" s="9">
        <v>3906042184.6280003</v>
      </c>
      <c r="I13" s="9">
        <f t="shared" si="4"/>
        <v>11291441941.568001</v>
      </c>
      <c r="J13" s="9">
        <f t="shared" si="0"/>
        <v>107391841.69999981</v>
      </c>
      <c r="K13" s="9">
        <f t="shared" si="3"/>
        <v>0</v>
      </c>
      <c r="L13" s="10"/>
    </row>
    <row r="14" spans="1:12" ht="15" x14ac:dyDescent="0.25">
      <c r="A14" s="8" t="s">
        <v>21</v>
      </c>
      <c r="B14" s="9">
        <v>281429802.39999998</v>
      </c>
      <c r="C14" s="9">
        <v>0</v>
      </c>
      <c r="D14" s="9">
        <v>2498360336.5599999</v>
      </c>
      <c r="E14" s="9">
        <f t="shared" si="1"/>
        <v>2779790138.96</v>
      </c>
      <c r="F14" s="9">
        <f t="shared" si="2"/>
        <v>281429802.39999998</v>
      </c>
      <c r="G14" s="9">
        <v>0</v>
      </c>
      <c r="H14" s="9">
        <v>2464252047.5320005</v>
      </c>
      <c r="I14" s="9">
        <f t="shared" si="4"/>
        <v>2745681849.9320006</v>
      </c>
      <c r="J14" s="9">
        <f t="shared" si="0"/>
        <v>0</v>
      </c>
      <c r="K14" s="9">
        <f t="shared" si="3"/>
        <v>0</v>
      </c>
      <c r="L14" s="10"/>
    </row>
    <row r="15" spans="1:12" ht="15" x14ac:dyDescent="0.25">
      <c r="A15" s="8" t="s">
        <v>22</v>
      </c>
      <c r="B15" s="9">
        <v>1212612726.3700001</v>
      </c>
      <c r="C15" s="9">
        <v>0</v>
      </c>
      <c r="D15" s="9">
        <v>3910259624.02</v>
      </c>
      <c r="E15" s="9">
        <f t="shared" si="1"/>
        <v>5122872350.3900003</v>
      </c>
      <c r="F15" s="9">
        <f t="shared" si="2"/>
        <v>1212612726.3700001</v>
      </c>
      <c r="G15" s="9">
        <v>0</v>
      </c>
      <c r="H15" s="9">
        <v>3906265512.6259995</v>
      </c>
      <c r="I15" s="9">
        <f t="shared" si="4"/>
        <v>5118878238.9959993</v>
      </c>
      <c r="J15" s="9">
        <f t="shared" si="0"/>
        <v>0</v>
      </c>
      <c r="K15" s="9">
        <f t="shared" si="3"/>
        <v>0</v>
      </c>
      <c r="L15" s="10"/>
    </row>
    <row r="16" spans="1:12" ht="15" x14ac:dyDescent="0.25">
      <c r="A16" s="8" t="s">
        <v>23</v>
      </c>
      <c r="B16" s="9">
        <v>2325152761.3299999</v>
      </c>
      <c r="C16" s="9">
        <v>0</v>
      </c>
      <c r="D16" s="9">
        <v>5990212277.2299995</v>
      </c>
      <c r="E16" s="9">
        <f t="shared" si="1"/>
        <v>8315365038.5599995</v>
      </c>
      <c r="F16" s="9">
        <f t="shared" si="2"/>
        <v>2325152761.3299999</v>
      </c>
      <c r="G16" s="9">
        <v>0</v>
      </c>
      <c r="H16" s="9">
        <v>6002039093.2600012</v>
      </c>
      <c r="I16" s="9">
        <f t="shared" si="4"/>
        <v>8327191854.5900011</v>
      </c>
      <c r="J16" s="9">
        <f t="shared" si="0"/>
        <v>0</v>
      </c>
      <c r="K16" s="9">
        <f t="shared" si="3"/>
        <v>11826816.03000164</v>
      </c>
      <c r="L16" s="10"/>
    </row>
    <row r="17" spans="1:12" ht="15" x14ac:dyDescent="0.25">
      <c r="A17" s="8" t="s">
        <v>24</v>
      </c>
      <c r="B17" s="9">
        <v>3727416230.0099998</v>
      </c>
      <c r="C17" s="9">
        <v>4532853280.7299995</v>
      </c>
      <c r="D17" s="9">
        <v>2368566758.1700006</v>
      </c>
      <c r="E17" s="9">
        <f t="shared" si="1"/>
        <v>10628836268.91</v>
      </c>
      <c r="F17" s="9">
        <f t="shared" si="2"/>
        <v>3727416230.0099998</v>
      </c>
      <c r="G17" s="9">
        <v>4647591297.1300001</v>
      </c>
      <c r="H17" s="9">
        <v>2477264246.6260004</v>
      </c>
      <c r="I17" s="9">
        <f t="shared" si="4"/>
        <v>10852271773.765999</v>
      </c>
      <c r="J17" s="9">
        <f t="shared" si="0"/>
        <v>114738016.40000057</v>
      </c>
      <c r="K17" s="9">
        <f t="shared" si="3"/>
        <v>108697488.45599985</v>
      </c>
      <c r="L17" s="10"/>
    </row>
    <row r="18" spans="1:12" ht="15" x14ac:dyDescent="0.25">
      <c r="A18" s="8" t="s">
        <v>25</v>
      </c>
      <c r="B18" s="9">
        <v>6105945964.4099998</v>
      </c>
      <c r="C18" s="9">
        <v>0</v>
      </c>
      <c r="D18" s="9">
        <v>17034942718.83</v>
      </c>
      <c r="E18" s="9">
        <f t="shared" si="1"/>
        <v>23140888683.239998</v>
      </c>
      <c r="F18" s="9">
        <f t="shared" si="2"/>
        <v>6105945964.4099998</v>
      </c>
      <c r="G18" s="9">
        <v>0</v>
      </c>
      <c r="H18" s="9">
        <v>17505460854.092003</v>
      </c>
      <c r="I18" s="9">
        <f t="shared" si="4"/>
        <v>23611406818.502003</v>
      </c>
      <c r="J18" s="9">
        <f t="shared" si="0"/>
        <v>0</v>
      </c>
      <c r="K18" s="9">
        <f t="shared" si="3"/>
        <v>470518135.26200294</v>
      </c>
      <c r="L18" s="10"/>
    </row>
    <row r="19" spans="1:12" ht="15" x14ac:dyDescent="0.25">
      <c r="A19" s="8" t="s">
        <v>26</v>
      </c>
      <c r="B19" s="9">
        <v>1043973217.26</v>
      </c>
      <c r="C19" s="9">
        <v>0</v>
      </c>
      <c r="D19" s="9">
        <v>3419438278.4400005</v>
      </c>
      <c r="E19" s="9">
        <f t="shared" si="1"/>
        <v>4463411495.7000008</v>
      </c>
      <c r="F19" s="9">
        <f t="shared" si="2"/>
        <v>1043973217.26</v>
      </c>
      <c r="G19" s="9">
        <v>0</v>
      </c>
      <c r="H19" s="9">
        <v>3415174068.1680007</v>
      </c>
      <c r="I19" s="9">
        <f t="shared" si="4"/>
        <v>4459147285.4280005</v>
      </c>
      <c r="J19" s="9">
        <f t="shared" si="0"/>
        <v>0</v>
      </c>
      <c r="K19" s="9">
        <f t="shared" si="3"/>
        <v>0</v>
      </c>
      <c r="L19" s="10"/>
    </row>
    <row r="20" spans="1:12" ht="15" x14ac:dyDescent="0.25">
      <c r="A20" s="8" t="s">
        <v>27</v>
      </c>
      <c r="B20" s="9">
        <v>1441350414.3399999</v>
      </c>
      <c r="C20" s="9">
        <v>0</v>
      </c>
      <c r="D20" s="9">
        <v>4680834882.9699993</v>
      </c>
      <c r="E20" s="9">
        <f t="shared" si="1"/>
        <v>6122185297.3099995</v>
      </c>
      <c r="F20" s="9">
        <f t="shared" si="2"/>
        <v>1441350414.3399999</v>
      </c>
      <c r="G20" s="9">
        <v>0</v>
      </c>
      <c r="H20" s="9">
        <v>4680887289.539999</v>
      </c>
      <c r="I20" s="9">
        <f t="shared" si="4"/>
        <v>6122237703.8799992</v>
      </c>
      <c r="J20" s="9">
        <f t="shared" si="0"/>
        <v>0</v>
      </c>
      <c r="K20" s="9">
        <f t="shared" si="3"/>
        <v>52406.569999694824</v>
      </c>
      <c r="L20" s="10"/>
    </row>
    <row r="21" spans="1:12" ht="15" x14ac:dyDescent="0.25">
      <c r="A21" s="8" t="s">
        <v>28</v>
      </c>
      <c r="B21" s="9">
        <v>3249113908.3900003</v>
      </c>
      <c r="C21" s="9">
        <v>4489221926.3999996</v>
      </c>
      <c r="D21" s="9">
        <v>4489883143.1800003</v>
      </c>
      <c r="E21" s="9">
        <f t="shared" si="1"/>
        <v>12228218977.970001</v>
      </c>
      <c r="F21" s="9">
        <f t="shared" si="2"/>
        <v>3249113908.3900003</v>
      </c>
      <c r="G21" s="9">
        <v>4454203565.5200005</v>
      </c>
      <c r="H21" s="9">
        <v>4562567092.3640013</v>
      </c>
      <c r="I21" s="9">
        <f t="shared" si="4"/>
        <v>12265884566.274002</v>
      </c>
      <c r="J21" s="9">
        <f t="shared" si="0"/>
        <v>-35018360.879999161</v>
      </c>
      <c r="K21" s="9">
        <f t="shared" si="3"/>
        <v>72683949.184000969</v>
      </c>
      <c r="L21" s="10"/>
    </row>
    <row r="22" spans="1:12" ht="15" x14ac:dyDescent="0.25">
      <c r="A22" s="8" t="s">
        <v>29</v>
      </c>
      <c r="B22" s="9">
        <v>2589158743.5299997</v>
      </c>
      <c r="C22" s="9">
        <v>426578509.13999999</v>
      </c>
      <c r="D22" s="9">
        <v>1869932433.7</v>
      </c>
      <c r="E22" s="9">
        <f t="shared" si="1"/>
        <v>4885669686.3699999</v>
      </c>
      <c r="F22" s="9">
        <f t="shared" si="2"/>
        <v>2589158743.5299997</v>
      </c>
      <c r="G22" s="9">
        <v>443341564.86000001</v>
      </c>
      <c r="H22" s="9">
        <v>1860900454.9320002</v>
      </c>
      <c r="I22" s="9">
        <f t="shared" si="4"/>
        <v>4893400763.3220005</v>
      </c>
      <c r="J22" s="9">
        <f t="shared" si="0"/>
        <v>16763055.720000029</v>
      </c>
      <c r="K22" s="9">
        <f t="shared" si="3"/>
        <v>0</v>
      </c>
      <c r="L22" s="10"/>
    </row>
    <row r="23" spans="1:12" ht="15" x14ac:dyDescent="0.25">
      <c r="A23" s="8" t="s">
        <v>30</v>
      </c>
      <c r="B23" s="9">
        <v>3877055714.9099998</v>
      </c>
      <c r="C23" s="9">
        <v>1115401909.73</v>
      </c>
      <c r="D23" s="9">
        <v>4854503914.54</v>
      </c>
      <c r="E23" s="9">
        <f t="shared" si="1"/>
        <v>9846961539.1800003</v>
      </c>
      <c r="F23" s="9">
        <f t="shared" si="2"/>
        <v>3877055714.9099998</v>
      </c>
      <c r="G23" s="9">
        <v>1125649640.5</v>
      </c>
      <c r="H23" s="9">
        <v>4954091999.1239996</v>
      </c>
      <c r="I23" s="9">
        <f t="shared" si="4"/>
        <v>9956797354.5340004</v>
      </c>
      <c r="J23" s="9">
        <f t="shared" si="0"/>
        <v>10247730.769999981</v>
      </c>
      <c r="K23" s="9">
        <f t="shared" si="3"/>
        <v>99588084.583999634</v>
      </c>
      <c r="L23" s="10"/>
    </row>
    <row r="24" spans="1:12" ht="15" x14ac:dyDescent="0.25">
      <c r="A24" s="8" t="s">
        <v>31</v>
      </c>
      <c r="B24" s="9">
        <v>2288084317.4400001</v>
      </c>
      <c r="C24" s="9">
        <v>1194141119.49</v>
      </c>
      <c r="D24" s="9">
        <v>1465885445.8600001</v>
      </c>
      <c r="E24" s="9">
        <f t="shared" si="1"/>
        <v>4948110882.7900009</v>
      </c>
      <c r="F24" s="9">
        <f t="shared" si="2"/>
        <v>2288084317.4400001</v>
      </c>
      <c r="G24" s="9">
        <v>1123812311.1800001</v>
      </c>
      <c r="H24" s="9">
        <v>1522124833.8599999</v>
      </c>
      <c r="I24" s="9">
        <f>SUM(F24:H24)</f>
        <v>4934021462.4799995</v>
      </c>
      <c r="J24" s="9">
        <f t="shared" si="0"/>
        <v>-70328808.309999943</v>
      </c>
      <c r="K24" s="9">
        <f t="shared" si="3"/>
        <v>56239387.999999762</v>
      </c>
      <c r="L24" s="10"/>
    </row>
    <row r="25" spans="1:12" ht="15" x14ac:dyDescent="0.25">
      <c r="A25" s="8" t="s">
        <v>32</v>
      </c>
      <c r="B25" s="9">
        <v>3359814708.0400004</v>
      </c>
      <c r="C25" s="9">
        <v>0</v>
      </c>
      <c r="D25" s="9">
        <v>10736311003.690001</v>
      </c>
      <c r="E25" s="9">
        <f t="shared" si="1"/>
        <v>14096125711.730001</v>
      </c>
      <c r="F25" s="9">
        <f t="shared" si="2"/>
        <v>3359814708.0400004</v>
      </c>
      <c r="G25" s="9">
        <v>0</v>
      </c>
      <c r="H25" s="9">
        <v>10751426582.094002</v>
      </c>
      <c r="I25" s="9">
        <f t="shared" si="4"/>
        <v>14111241290.134003</v>
      </c>
      <c r="J25" s="9">
        <f t="shared" si="0"/>
        <v>0</v>
      </c>
      <c r="K25" s="9">
        <f t="shared" si="3"/>
        <v>15115578.404001236</v>
      </c>
      <c r="L25" s="10"/>
    </row>
    <row r="26" spans="1:12" ht="15" x14ac:dyDescent="0.25">
      <c r="A26" s="8" t="s">
        <v>33</v>
      </c>
      <c r="B26" s="9">
        <v>1774204796.6700001</v>
      </c>
      <c r="C26" s="9">
        <v>1185136118.5699999</v>
      </c>
      <c r="D26" s="9">
        <v>11794115001.99</v>
      </c>
      <c r="E26" s="9">
        <f t="shared" si="1"/>
        <v>14753455917.23</v>
      </c>
      <c r="F26" s="9">
        <f t="shared" si="2"/>
        <v>1774204796.6700001</v>
      </c>
      <c r="G26" s="9">
        <v>1280513638.8599999</v>
      </c>
      <c r="H26" s="9">
        <v>11800911012.532001</v>
      </c>
      <c r="I26" s="9">
        <f t="shared" si="4"/>
        <v>14855629448.062</v>
      </c>
      <c r="J26" s="9">
        <f t="shared" si="0"/>
        <v>95377520.289999962</v>
      </c>
      <c r="K26" s="9">
        <f t="shared" si="3"/>
        <v>6796010.5420017242</v>
      </c>
      <c r="L26" s="10"/>
    </row>
    <row r="27" spans="1:12" ht="15" x14ac:dyDescent="0.25">
      <c r="A27" s="8" t="s">
        <v>34</v>
      </c>
      <c r="B27" s="9">
        <v>2103376472.8799999</v>
      </c>
      <c r="C27" s="9">
        <v>0</v>
      </c>
      <c r="D27" s="9">
        <v>1794647616.2299998</v>
      </c>
      <c r="E27" s="9">
        <f t="shared" si="1"/>
        <v>3898024089.1099997</v>
      </c>
      <c r="F27" s="9">
        <f t="shared" si="2"/>
        <v>2103376472.8799999</v>
      </c>
      <c r="G27" s="9">
        <v>0</v>
      </c>
      <c r="H27" s="9">
        <v>1845429805.766</v>
      </c>
      <c r="I27" s="9">
        <f t="shared" si="4"/>
        <v>3948806278.6459999</v>
      </c>
      <c r="J27" s="9">
        <f t="shared" si="0"/>
        <v>0</v>
      </c>
      <c r="K27" s="9">
        <f t="shared" si="3"/>
        <v>50782189.536000252</v>
      </c>
      <c r="L27" s="10"/>
    </row>
    <row r="28" spans="1:12" ht="15" x14ac:dyDescent="0.25">
      <c r="A28" s="8" t="s">
        <v>35</v>
      </c>
      <c r="B28" s="9">
        <v>1262229502.1400001</v>
      </c>
      <c r="C28" s="9">
        <v>0</v>
      </c>
      <c r="D28" s="9">
        <v>1404063015.1800001</v>
      </c>
      <c r="E28" s="9">
        <f t="shared" si="1"/>
        <v>2666292517.3200002</v>
      </c>
      <c r="F28" s="9">
        <f t="shared" si="2"/>
        <v>1262229502.1400001</v>
      </c>
      <c r="G28" s="9">
        <v>0</v>
      </c>
      <c r="H28" s="9">
        <v>1409551738.0760002</v>
      </c>
      <c r="I28" s="9">
        <f t="shared" si="4"/>
        <v>2671781240.2160006</v>
      </c>
      <c r="J28" s="9">
        <f t="shared" si="0"/>
        <v>0</v>
      </c>
      <c r="K28" s="9">
        <f t="shared" si="3"/>
        <v>5488722.8960001469</v>
      </c>
      <c r="L28" s="10"/>
    </row>
    <row r="29" spans="1:12" ht="15" x14ac:dyDescent="0.25">
      <c r="A29" s="8" t="s">
        <v>36</v>
      </c>
      <c r="B29" s="9">
        <v>1077241054.2</v>
      </c>
      <c r="C29" s="9">
        <v>0</v>
      </c>
      <c r="D29" s="9">
        <v>383886204.31</v>
      </c>
      <c r="E29" s="9">
        <f t="shared" si="1"/>
        <v>1461127258.51</v>
      </c>
      <c r="F29" s="9">
        <f t="shared" si="2"/>
        <v>1077241054.2</v>
      </c>
      <c r="G29" s="9">
        <v>0</v>
      </c>
      <c r="H29" s="9">
        <v>383886207.84800005</v>
      </c>
      <c r="I29" s="9">
        <f t="shared" si="4"/>
        <v>1461127262.0480001</v>
      </c>
      <c r="J29" s="9">
        <f t="shared" si="0"/>
        <v>0</v>
      </c>
      <c r="K29" s="9">
        <f t="shared" si="3"/>
        <v>3.5380000472068787</v>
      </c>
      <c r="L29" s="10"/>
    </row>
    <row r="30" spans="1:12" ht="15" x14ac:dyDescent="0.25">
      <c r="A30" s="8" t="s">
        <v>37</v>
      </c>
      <c r="B30" s="9">
        <v>3051478573.2399998</v>
      </c>
      <c r="C30" s="9">
        <v>0</v>
      </c>
      <c r="D30" s="9">
        <v>10459730644.23</v>
      </c>
      <c r="E30" s="9">
        <f t="shared" si="1"/>
        <v>13511209217.469999</v>
      </c>
      <c r="F30" s="9">
        <f t="shared" si="2"/>
        <v>3051478573.2399998</v>
      </c>
      <c r="G30" s="9">
        <v>0</v>
      </c>
      <c r="H30" s="9">
        <v>10750033026.927999</v>
      </c>
      <c r="I30" s="9">
        <f t="shared" si="4"/>
        <v>13801511600.167999</v>
      </c>
      <c r="J30" s="9">
        <f t="shared" si="0"/>
        <v>0</v>
      </c>
      <c r="K30" s="9">
        <f t="shared" si="3"/>
        <v>290302382.69799995</v>
      </c>
      <c r="L30" s="10"/>
    </row>
    <row r="31" spans="1:12" ht="15" x14ac:dyDescent="0.25">
      <c r="A31" s="8" t="s">
        <v>38</v>
      </c>
      <c r="B31" s="9">
        <v>1790781109.4299996</v>
      </c>
      <c r="C31" s="9">
        <v>0</v>
      </c>
      <c r="D31" s="9">
        <v>8384778800.4499998</v>
      </c>
      <c r="E31" s="9">
        <f t="shared" si="1"/>
        <v>10175559909.879999</v>
      </c>
      <c r="F31" s="9">
        <f t="shared" si="2"/>
        <v>1790781109.4299996</v>
      </c>
      <c r="G31" s="9">
        <v>0</v>
      </c>
      <c r="H31" s="9">
        <v>8378384180.9780006</v>
      </c>
      <c r="I31" s="9">
        <f t="shared" si="4"/>
        <v>10169165290.408001</v>
      </c>
      <c r="J31" s="9">
        <f t="shared" si="0"/>
        <v>0</v>
      </c>
      <c r="K31" s="9">
        <f t="shared" si="3"/>
        <v>0</v>
      </c>
      <c r="L31" s="10"/>
    </row>
    <row r="32" spans="1:12" ht="15" x14ac:dyDescent="0.25">
      <c r="A32" s="8" t="s">
        <v>39</v>
      </c>
      <c r="B32" s="9">
        <v>1813555285.4300001</v>
      </c>
      <c r="C32" s="9">
        <v>0</v>
      </c>
      <c r="D32" s="9">
        <v>1138852251.4599998</v>
      </c>
      <c r="E32" s="9">
        <f t="shared" si="1"/>
        <v>2952407536.8899999</v>
      </c>
      <c r="F32" s="9">
        <f t="shared" si="2"/>
        <v>1813555285.4300001</v>
      </c>
      <c r="G32" s="9">
        <v>0</v>
      </c>
      <c r="H32" s="9">
        <v>1135364611.674</v>
      </c>
      <c r="I32" s="9">
        <f t="shared" si="4"/>
        <v>2948919897.1040001</v>
      </c>
      <c r="J32" s="9">
        <f t="shared" si="0"/>
        <v>0</v>
      </c>
      <c r="K32" s="9">
        <f t="shared" si="3"/>
        <v>0</v>
      </c>
      <c r="L32" s="10"/>
    </row>
    <row r="33" spans="1:12" ht="15" x14ac:dyDescent="0.25">
      <c r="A33" s="8" t="s">
        <v>40</v>
      </c>
      <c r="B33" s="9">
        <v>5153460654.96</v>
      </c>
      <c r="C33" s="9">
        <v>0</v>
      </c>
      <c r="D33" s="9">
        <v>46639305898.049995</v>
      </c>
      <c r="E33" s="9">
        <f t="shared" si="1"/>
        <v>51792766553.009995</v>
      </c>
      <c r="F33" s="9">
        <f t="shared" si="2"/>
        <v>5153460654.96</v>
      </c>
      <c r="G33" s="9">
        <v>0</v>
      </c>
      <c r="H33" s="9">
        <v>46705353828.632004</v>
      </c>
      <c r="I33" s="9">
        <f t="shared" si="4"/>
        <v>51858814483.592003</v>
      </c>
      <c r="J33" s="9">
        <f t="shared" si="0"/>
        <v>0</v>
      </c>
      <c r="K33" s="9">
        <f t="shared" si="3"/>
        <v>66047930.582008362</v>
      </c>
      <c r="L33" s="10"/>
    </row>
    <row r="34" spans="1:12" ht="15" x14ac:dyDescent="0.25">
      <c r="A34" s="8" t="s">
        <v>41</v>
      </c>
      <c r="B34" s="9">
        <v>1793583107.9199998</v>
      </c>
      <c r="C34" s="9">
        <v>0</v>
      </c>
      <c r="D34" s="9">
        <v>1154927830.0999999</v>
      </c>
      <c r="E34" s="9">
        <f t="shared" si="1"/>
        <v>2948510938.0199995</v>
      </c>
      <c r="F34" s="9">
        <f>B34</f>
        <v>1793583107.9199998</v>
      </c>
      <c r="G34" s="9">
        <v>0</v>
      </c>
      <c r="H34" s="9">
        <v>1155450868.6700001</v>
      </c>
      <c r="I34" s="9">
        <f t="shared" si="4"/>
        <v>2949033976.5900002</v>
      </c>
      <c r="J34" s="9">
        <f t="shared" si="0"/>
        <v>0</v>
      </c>
      <c r="K34" s="9">
        <f t="shared" si="3"/>
        <v>523038.57000017166</v>
      </c>
      <c r="L34" s="10"/>
    </row>
    <row r="35" spans="1:12" s="17" customFormat="1" x14ac:dyDescent="0.2">
      <c r="A35" s="12" t="s">
        <v>42</v>
      </c>
      <c r="B35" s="13">
        <f t="shared" ref="B35:I35" si="5">SUM(B8:B34)</f>
        <v>67876935523.37999</v>
      </c>
      <c r="C35" s="13">
        <f t="shared" si="5"/>
        <v>22905221182.230003</v>
      </c>
      <c r="D35" s="13">
        <f t="shared" si="5"/>
        <v>163397134673.23999</v>
      </c>
      <c r="E35" s="14">
        <f>B35+C35+D35</f>
        <v>254179291378.84998</v>
      </c>
      <c r="F35" s="13">
        <f t="shared" si="5"/>
        <v>67876935523.37999</v>
      </c>
      <c r="G35" s="13">
        <v>23246258635.93</v>
      </c>
      <c r="H35" s="13">
        <f t="shared" si="5"/>
        <v>164585650835.93204</v>
      </c>
      <c r="I35" s="13">
        <f t="shared" si="5"/>
        <v>255708844995.24203</v>
      </c>
      <c r="J35" s="13">
        <f>G35-C35</f>
        <v>341037453.69999695</v>
      </c>
      <c r="K35" s="15"/>
      <c r="L35" s="16"/>
    </row>
    <row r="36" spans="1:12" ht="27" customHeight="1" x14ac:dyDescent="0.2">
      <c r="A36" s="18" t="s">
        <v>43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8" spans="1:12" ht="15" x14ac:dyDescent="0.25">
      <c r="F38" s="10"/>
      <c r="G38" s="19"/>
    </row>
    <row r="39" spans="1:12" x14ac:dyDescent="0.2">
      <c r="F39" s="19"/>
      <c r="G39" s="19"/>
    </row>
    <row r="40" spans="1:12" x14ac:dyDescent="0.2">
      <c r="F40" s="19"/>
      <c r="G40" s="19"/>
    </row>
    <row r="41" spans="1:12" x14ac:dyDescent="0.2">
      <c r="F41" s="19"/>
      <c r="G41" s="19"/>
    </row>
  </sheetData>
  <mergeCells count="16">
    <mergeCell ref="E5:E7"/>
    <mergeCell ref="F5:F7"/>
    <mergeCell ref="G5:G7"/>
    <mergeCell ref="H5:H7"/>
    <mergeCell ref="I5:I7"/>
    <mergeCell ref="A36:K36"/>
    <mergeCell ref="A1:K1"/>
    <mergeCell ref="A2:K2"/>
    <mergeCell ref="A4:E4"/>
    <mergeCell ref="F4:I4"/>
    <mergeCell ref="J4:J7"/>
    <mergeCell ref="K4:K7"/>
    <mergeCell ref="A5:A7"/>
    <mergeCell ref="B5:B7"/>
    <mergeCell ref="C5:C7"/>
    <mergeCell ref="D5:D7"/>
  </mergeCells>
  <pageMargins left="0.45" right="0.28999999999999998" top="0.984251969" bottom="0.984251969" header="0.49212598499999999" footer="0.49212598499999999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VAAF</vt:lpstr>
      <vt:lpstr>VAAF!Area_de_impressao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VAZ DIAS ALBUQUERQUE</dc:creator>
  <cp:lastModifiedBy>ALEXANDRE VAZ DIAS ALBUQUERQUE</cp:lastModifiedBy>
  <dcterms:created xsi:type="dcterms:W3CDTF">2026-05-11T19:22:24Z</dcterms:created>
  <dcterms:modified xsi:type="dcterms:W3CDTF">2026-05-11T19:24:16Z</dcterms:modified>
</cp:coreProperties>
</file>