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nde-my.sharepoint.com/personal/02638638161_fnde_gov_br/Documents/Área de Trabalho/"/>
    </mc:Choice>
  </mc:AlternateContent>
  <xr:revisionPtr revIDLastSave="672" documentId="8_{FABE02E4-9FF7-4BD8-8EEA-B9AB78DE7DBE}" xr6:coauthVersionLast="47" xr6:coauthVersionMax="47" xr10:uidLastSave="{177F8A7E-864F-4F2B-A284-277E734C473B}"/>
  <bookViews>
    <workbookView xWindow="-120" yWindow="-120" windowWidth="29040" windowHeight="15720" tabRatio="837" xr2:uid="{00000000-000D-0000-FFFF-FFFF00000000}"/>
  </bookViews>
  <sheets>
    <sheet name="Resumo" sheetId="2" r:id="rId1"/>
    <sheet name="OPERADOR DE MÍDIA AUDIOVISUAL" sheetId="4" r:id="rId2"/>
    <sheet name="BASE JURÍDICA-CÁLCULO" sheetId="36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__xlnm.Print_Area_1">!#REF!</definedName>
    <definedName name="____xlnm.Print_Area_2">!#REF!</definedName>
    <definedName name="____xlnm.Print_Area_3">!#REF!</definedName>
    <definedName name="___xlnm.Print_Area_1">!#REF!</definedName>
    <definedName name="___xlnm.Print_Area_2">!#REF!</definedName>
    <definedName name="___xlnm.Print_Area_3">!#REF!</definedName>
    <definedName name="__xlfn_IFERROR">NA()</definedName>
    <definedName name="__xlnm.Print_Area_1">!#REF!</definedName>
    <definedName name="__xlnm.Print_Area_2">!#REF!</definedName>
    <definedName name="__xlnm.Print_Area_3">!#REF!</definedName>
    <definedName name="_1Sem_nome">#REF!</definedName>
    <definedName name="_P1">#REF!</definedName>
    <definedName name="_P2">#REF!</definedName>
    <definedName name="_SEÇÃO5">#REF!</definedName>
    <definedName name="ADM">#REF!</definedName>
    <definedName name="Area_2">#REF!</definedName>
    <definedName name="_xlnm.Print_Area" localSheetId="1">'OPERADOR DE MÍDIA AUDIOVISUAL'!$A$2:$F$161</definedName>
    <definedName name="_xlnm.Print_Area" localSheetId="0">Resumo!$B$2:$J$5</definedName>
    <definedName name="aREA1">#REF!</definedName>
    <definedName name="area2">#REF!</definedName>
    <definedName name="Area3">#REF!</definedName>
    <definedName name="Area4">#REF!</definedName>
    <definedName name="AS">#REF!</definedName>
    <definedName name="BBB">#REF!</definedName>
    <definedName name="BDIFornec">#REF!</definedName>
    <definedName name="BDIServiços">#REF!</definedName>
    <definedName name="BEPI">#REF!</definedName>
    <definedName name="BuiltIn_Print_Area">#REF!</definedName>
    <definedName name="BuiltIn_Print_Area___0">#REF!</definedName>
    <definedName name="CargodoProfissional">[1]Complexidade!$E$3:$E$23</definedName>
    <definedName name="Carne">#REF!</definedName>
    <definedName name="CHEFE">#REF!</definedName>
    <definedName name="codigo2">#REF!</definedName>
    <definedName name="CréditoAdicional">#REF!</definedName>
    <definedName name="CréditoAdicionalSOMA">#REF!</definedName>
    <definedName name="CréditoAdicionalSOMASE">#REF!</definedName>
    <definedName name="ds">#REF!</definedName>
    <definedName name="EPI">#REF!</definedName>
    <definedName name="ESP">OFFSET(#REF!,0,0,COUNTA(#REF!),1)</definedName>
    <definedName name="Excel_BuiltIn_Print_Area" localSheetId="1">'OPERADOR DE MÍDIA AUDIOVISUAL'!$B$2:$F$161</definedName>
    <definedName name="Excel_BuiltIn_Print_Area">#REF!</definedName>
    <definedName name="Excel_BuiltIn_Print_Area_1">#REF!</definedName>
    <definedName name="Excel_BuiltIn_Print_Area_1_1">#REF!</definedName>
    <definedName name="Excel_BuiltIn_Print_Area_1_1_1_1_1">#N/A</definedName>
    <definedName name="Excel_BuiltIn_Print_Area_1_1_1_1_2">#N/A</definedName>
    <definedName name="Excel_BuiltIn_Print_Area_1_1_1_2">NA()</definedName>
    <definedName name="Excel_BuiltIn_Print_Area_1_1_4">#N/A</definedName>
    <definedName name="Excel_BuiltIn_Print_Area_1_1_5">#N/A</definedName>
    <definedName name="Excel_BuiltIn_Print_Area_1_2">#N/A</definedName>
    <definedName name="Excel_BuiltIn_Print_Area_10">#N/A</definedName>
    <definedName name="Excel_BuiltIn_Print_Area_12">#N/A</definedName>
    <definedName name="Excel_BuiltIn_Print_Area_2">#REF!</definedName>
    <definedName name="Excel_BuiltIn_Print_Area_2_1_2">NA()</definedName>
    <definedName name="Excel_BuiltIn_Print_Area_2_2">#N/A</definedName>
    <definedName name="Excel_BuiltIn_Print_Area_3">"""NA()"""</definedName>
    <definedName name="Excel_BuiltIn_Print_Area_3_1">#REF!</definedName>
    <definedName name="Excel_BuiltIn_Print_Area_3_1_1">NA()</definedName>
    <definedName name="Excel_BuiltIn_Print_Area_4">#REF!</definedName>
    <definedName name="Excel_BuiltIn_Print_Area_4_1">#REF!</definedName>
    <definedName name="Excel_BuiltIn_Print_Area_4_1_1">NA()</definedName>
    <definedName name="Excel_BuiltIn_Print_Area_5_1_1">#N/A</definedName>
    <definedName name="Excel_BuiltIn_Print_Area_5_1_1_1">NA()</definedName>
    <definedName name="Excel_BuiltIn_Print_Area_5_1_1_2">NA()</definedName>
    <definedName name="Excel_BuiltIn_Print_Area_5_1_4">#N/A</definedName>
    <definedName name="Excel_BuiltIn_Print_Area_5_1_5">#N/A</definedName>
    <definedName name="Excel_BuiltIn_Print_Area_6_1">#REF!</definedName>
    <definedName name="Excel_BuiltIn_Print_Area_7">NA()</definedName>
    <definedName name="Excel_BuiltIn_Print_Area_7_1">#REF!</definedName>
    <definedName name="Excel_BuiltIn_Print_Area_8_1">#REF!</definedName>
    <definedName name="Excel_BuiltIn_Print_Area_9">#N/A</definedName>
    <definedName name="Excel_um">#REF!</definedName>
    <definedName name="familias_equipamentos">'[2]Base Apoio - etapa 1'!#REF!</definedName>
    <definedName name="fator">#REF!</definedName>
    <definedName name="fator121">#REF!</definedName>
    <definedName name="fator1221">#REF!</definedName>
    <definedName name="FATOREQUIP">#REF!</definedName>
    <definedName name="FATORUNIF">#REF!</definedName>
    <definedName name="Fruta">#REF!</definedName>
    <definedName name="ftuni">#REF!</definedName>
    <definedName name="funcao">#REF!</definedName>
    <definedName name="GERAL">#REF!</definedName>
    <definedName name="HOME">#REF!</definedName>
    <definedName name="INFORMAÇÕES">#REF!</definedName>
    <definedName name="INSUMO">#REF!</definedName>
    <definedName name="ISS">#N/A</definedName>
    <definedName name="Item">#REF!</definedName>
    <definedName name="Itens">#REF!</definedName>
    <definedName name="LISTA_PRODUTOS">INDIRECT("PRODUTO[Item]")</definedName>
    <definedName name="LUCRO">#REF!</definedName>
    <definedName name="lucro1">#REF!</definedName>
    <definedName name="MaisFruta">#REF!</definedName>
    <definedName name="MaisItem">#REF!</definedName>
    <definedName name="MaisItens">#REF!</definedName>
    <definedName name="materiais">[2]Fontes!$F$3:$F$9</definedName>
    <definedName name="matfixo">#REF!</definedName>
    <definedName name="Matriz">#REF!</definedName>
    <definedName name="Meses">#REF!</definedName>
    <definedName name="Não_possui_sindicato_e_ou_Convenção_Coletiva__fonte_de_pesquisa_da_média_salarial__https___dissidio.com.br">[3]RESUMO!#REF!</definedName>
    <definedName name="percentuais">[2]Fontes!$C$1:$C$3</definedName>
    <definedName name="Perfis">[4]Perfis!$B$2:$B$34</definedName>
    <definedName name="Pintor">#REF!</definedName>
    <definedName name="Pintor1">#REF!</definedName>
    <definedName name="Po">#REF!</definedName>
    <definedName name="PPPAs">#REF!</definedName>
    <definedName name="PREÇO">#REF!</definedName>
    <definedName name="profissão">#REF!</definedName>
    <definedName name="Profissional">[5]Complexidade!$E$3:$E$23</definedName>
    <definedName name="q">#REF!</definedName>
    <definedName name="s">#REF!</definedName>
    <definedName name="segescal">#REF!</definedName>
    <definedName name="Serviços">[4]Serviços!$A$2:$A$10</definedName>
    <definedName name="Sim_não">[2]Fontes!$A$1:$A$2</definedName>
    <definedName name="SINAPI">#REF!</definedName>
    <definedName name="SOMASE">#REF!</definedName>
    <definedName name="ssss">#REF!</definedName>
    <definedName name="TABELA">#REF!</definedName>
    <definedName name="Teste">#N/A</definedName>
    <definedName name="Tipo_de_Joranda_de_Trabalho">OFFSET(#REF!,1,0,COUNTA(#REF!)-1,1)</definedName>
    <definedName name="To">#REF!</definedName>
    <definedName name="Total">#REF!</definedName>
    <definedName name="TotalChaveiro">#REF!</definedName>
    <definedName name="TotalComunicação">#REF!</definedName>
    <definedName name="TotalDetEquipDiv">#REF!</definedName>
    <definedName name="TotalDetFerramentas">#REF!</definedName>
    <definedName name="TotalDetFerrEletr">#REF!</definedName>
    <definedName name="TotalDetMob">#REF!</definedName>
    <definedName name="TotalHorasExtras">#REF!</definedName>
    <definedName name="TotalMatCons">#REF!</definedName>
    <definedName name="TotalMatDemanda">#REF!</definedName>
    <definedName name="TotalMensalInsumosDiv">#REF!</definedName>
    <definedName name="tributaçao">'[2]Base Apoio - etapa 1'!$F$20:$H$20</definedName>
    <definedName name="Tributação">#REF!</definedName>
    <definedName name="trs">#REF!</definedName>
    <definedName name="TW_Regime">[6]PARÂMETROS!$D$4:$D$6</definedName>
    <definedName name="um">#REF!</definedName>
    <definedName name="UN">!#REF!</definedName>
    <definedName name="UNI.EPI">#REF!</definedName>
    <definedName name="UniformeMensageiro">#REF!</definedName>
    <definedName name="UniformeMensageiros">#REF!</definedName>
    <definedName name="UniformeRecepcionista">#REF!</definedName>
    <definedName name="vvvv">#REF!</definedName>
    <definedName name="xxx">#REF!</definedName>
    <definedName name="xxxx">#REF!</definedName>
    <definedName name="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4" i="4" l="1"/>
  <c r="E64" i="4"/>
  <c r="E110" i="4"/>
  <c r="D161" i="36"/>
  <c r="D144" i="36"/>
  <c r="D153" i="36"/>
  <c r="E147" i="4" s="1"/>
  <c r="L113" i="36"/>
  <c r="L112" i="36"/>
  <c r="F108" i="4"/>
  <c r="F70" i="4" l="1"/>
  <c r="F71" i="4"/>
  <c r="E123" i="4" l="1"/>
  <c r="F33" i="4"/>
  <c r="F34" i="4" s="1"/>
  <c r="E22" i="4"/>
  <c r="D120" i="36" l="1"/>
  <c r="D114" i="36"/>
  <c r="D37" i="36"/>
  <c r="D83" i="36" l="1"/>
  <c r="D95" i="36" s="1"/>
  <c r="D97" i="36" s="1"/>
  <c r="D21" i="36"/>
  <c r="D67" i="36" l="1"/>
  <c r="E146" i="4" l="1"/>
  <c r="F35" i="4"/>
  <c r="F37" i="4" s="1"/>
  <c r="F78" i="4"/>
  <c r="F85" i="4" s="1"/>
  <c r="E40" i="4"/>
  <c r="E122" i="4" l="1"/>
  <c r="E124" i="4" s="1"/>
  <c r="F36" i="4"/>
  <c r="F38" i="4" l="1"/>
  <c r="F39" i="4" s="1"/>
  <c r="F40" i="4" l="1"/>
  <c r="F103" i="4" l="1"/>
  <c r="F94" i="4"/>
  <c r="F50" i="4"/>
  <c r="F48" i="4"/>
  <c r="F47" i="4"/>
  <c r="F58" i="4"/>
  <c r="F59" i="4"/>
  <c r="F60" i="4"/>
  <c r="F61" i="4"/>
  <c r="F62" i="4"/>
  <c r="F63" i="4"/>
  <c r="F56" i="4"/>
  <c r="F57" i="4"/>
  <c r="F92" i="4"/>
  <c r="F93" i="4"/>
  <c r="F107" i="4"/>
  <c r="F106" i="4"/>
  <c r="F105" i="4"/>
  <c r="F104" i="4"/>
  <c r="F109" i="4"/>
  <c r="F153" i="4"/>
  <c r="F95" i="4"/>
  <c r="F91" i="4"/>
  <c r="F96" i="4" l="1"/>
  <c r="F110" i="4"/>
  <c r="F122" i="4" s="1"/>
  <c r="F64" i="4"/>
  <c r="F49" i="4"/>
  <c r="F51" i="4" s="1"/>
  <c r="F83" i="4" l="1"/>
  <c r="F84" i="4" l="1"/>
  <c r="F86" i="4" s="1"/>
  <c r="C71" i="4"/>
  <c r="F154" i="4" l="1"/>
  <c r="E96" i="4" l="1"/>
  <c r="F115" i="4"/>
  <c r="F116" i="4" s="1"/>
  <c r="F123" i="4" s="1"/>
  <c r="F155" i="4" l="1"/>
  <c r="F124" i="4"/>
  <c r="F156" i="4" s="1"/>
  <c r="F158" i="4" l="1"/>
  <c r="F139" i="4" l="1"/>
  <c r="F140" i="4"/>
  <c r="F145" i="4" l="1"/>
  <c r="F144" i="4"/>
  <c r="F143" i="4"/>
  <c r="F142" i="4"/>
  <c r="F141" i="4"/>
  <c r="F146" i="4" l="1"/>
  <c r="F147" i="4" s="1"/>
  <c r="F159" i="4" s="1"/>
  <c r="F160" i="4" l="1"/>
  <c r="F4" i="2" s="1"/>
  <c r="G4" i="2" s="1"/>
  <c r="H4" i="2" s="1"/>
  <c r="H5" i="2" s="1"/>
  <c r="G5" i="2" l="1"/>
</calcChain>
</file>

<file path=xl/sharedStrings.xml><?xml version="1.0" encoding="utf-8"?>
<sst xmlns="http://schemas.openxmlformats.org/spreadsheetml/2006/main" count="625" uniqueCount="304">
  <si>
    <t>PLANILHA COM VALOR MENSAL E ANUAL</t>
  </si>
  <si>
    <t>ITEM</t>
  </si>
  <si>
    <t>DESCRIÇÃO</t>
  </si>
  <si>
    <t>CBO</t>
  </si>
  <si>
    <t>QUANTIDADE  DE EMPREGADOS</t>
  </si>
  <si>
    <t>VALOR POR EMPREGADO (R$)</t>
  </si>
  <si>
    <t>VALOR MENSAL (R$)</t>
  </si>
  <si>
    <t>VALOR GLOBAL (R$) - 12 MESES</t>
  </si>
  <si>
    <t>OPERADOR DE MÍDIA AUDIOVISUAL</t>
  </si>
  <si>
    <t>3731-05</t>
  </si>
  <si>
    <t>TOTAL</t>
  </si>
  <si>
    <t>PLANILHA DE CUSTOS E FORMAÇÃO DE PREÇOS</t>
  </si>
  <si>
    <t>FNDE</t>
  </si>
  <si>
    <t>DADOS PROCESSUAIS</t>
  </si>
  <si>
    <t>1 -</t>
  </si>
  <si>
    <t xml:space="preserve">Processo n.º: </t>
  </si>
  <si>
    <t>2 -</t>
  </si>
  <si>
    <t xml:space="preserve">Pregão Eletrônico n.º: </t>
  </si>
  <si>
    <t>3 -</t>
  </si>
  <si>
    <t xml:space="preserve">Data: </t>
  </si>
  <si>
    <t>4 -</t>
  </si>
  <si>
    <t xml:space="preserve">Horário: </t>
  </si>
  <si>
    <t>DISCRIMINAÇÃO DOS SERVIÇOS</t>
  </si>
  <si>
    <t>5 -</t>
  </si>
  <si>
    <t xml:space="preserve">Data da Apresentação da Proposta: </t>
  </si>
  <si>
    <t>6 -</t>
  </si>
  <si>
    <t>Município/UF:</t>
  </si>
  <si>
    <t>BRASÍLIA/DF</t>
  </si>
  <si>
    <t>7 -</t>
  </si>
  <si>
    <t>Prazo de Execução Contratual:</t>
  </si>
  <si>
    <t>MESES</t>
  </si>
  <si>
    <t>12</t>
  </si>
  <si>
    <t>8 -</t>
  </si>
  <si>
    <t>Tipo de Serviço:</t>
  </si>
  <si>
    <t>Operador de Mídia Audiovisual</t>
  </si>
  <si>
    <t>9 -</t>
  </si>
  <si>
    <t>Unidade de Medida:</t>
  </si>
  <si>
    <t>POSTO DE TRABALHO</t>
  </si>
  <si>
    <t>Salário Mínimo</t>
  </si>
  <si>
    <t>MÃO DE OBRA VINCULADA À EXECUÇÃO CONTRATUAL</t>
  </si>
  <si>
    <t>Dados Complementares para Composição dos Custos Referentes à Mão-de-obra</t>
  </si>
  <si>
    <t xml:space="preserve">10 - </t>
  </si>
  <si>
    <t>Tipo de Serviço - (Cargo/Função):</t>
  </si>
  <si>
    <t xml:space="preserve">11 - </t>
  </si>
  <si>
    <t>Classificação Brasileira de Ocupações (CBO):</t>
  </si>
  <si>
    <t xml:space="preserve">12 - </t>
  </si>
  <si>
    <t>CCT/Registro no MTE:</t>
  </si>
  <si>
    <t xml:space="preserve">13 - </t>
  </si>
  <si>
    <t>Salário Normativo da Categoria Profissional - Piso salarial</t>
  </si>
  <si>
    <t xml:space="preserve">14 - </t>
  </si>
  <si>
    <t>Data-Base da Categoria:</t>
  </si>
  <si>
    <t xml:space="preserve">15 - </t>
  </si>
  <si>
    <t>Jornada de Trabalho:</t>
  </si>
  <si>
    <t>30 horas</t>
  </si>
  <si>
    <t xml:space="preserve">16 - </t>
  </si>
  <si>
    <t>Quantidade de postos:</t>
  </si>
  <si>
    <t>Módulo 1 - Composição da Remuneração</t>
  </si>
  <si>
    <t>Composição da Remuneração</t>
  </si>
  <si>
    <t>%</t>
  </si>
  <si>
    <t>Valor (R$)</t>
  </si>
  <si>
    <t>A</t>
  </si>
  <si>
    <t>Salário Base</t>
  </si>
  <si>
    <t>B</t>
  </si>
  <si>
    <t>Adicional de Periculosidade</t>
  </si>
  <si>
    <t>C</t>
  </si>
  <si>
    <t>Adicional de Insalubridade</t>
  </si>
  <si>
    <t>D</t>
  </si>
  <si>
    <t>Adicional Noturno</t>
  </si>
  <si>
    <t>E</t>
  </si>
  <si>
    <t>Adicional de Hora Noturna Reduzida</t>
  </si>
  <si>
    <t>G</t>
  </si>
  <si>
    <t>Horas Extraordinárias</t>
  </si>
  <si>
    <t>F</t>
  </si>
  <si>
    <t>Descanso Semanal Remunerado</t>
  </si>
  <si>
    <t>Total</t>
  </si>
  <si>
    <t>Nota 1: O Módulo 1 refere-se ao valor mensal devido ao empregado pela prestação do serviço no período de 12 meses.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</si>
  <si>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</si>
  <si>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</si>
  <si>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</si>
  <si>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</si>
  <si>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(%)</t>
  </si>
  <si>
    <t>13º Salário</t>
  </si>
  <si>
    <t>Férias e adicional de férias</t>
  </si>
  <si>
    <t xml:space="preserve">Subtotal </t>
  </si>
  <si>
    <t>Incidência dos encargos previstos no Submódulo 2.2 sobre 13º Salário, Férias e Adicional de Férias</t>
  </si>
  <si>
    <t>Submódulo 2.2 - Encargos Previdenciários (GPS), Fundo de Garantia por Tempo de Serviço (FGTS) e outras contribuições</t>
  </si>
  <si>
    <t>2.2</t>
  </si>
  <si>
    <t>GPS, FGTS e outras contribuições</t>
  </si>
  <si>
    <t>Percentual (%)</t>
  </si>
  <si>
    <t>INSS</t>
  </si>
  <si>
    <t>Salário Educação</t>
  </si>
  <si>
    <t>Seguro Acidente de Trabalho (RAT x FAP)</t>
  </si>
  <si>
    <t>SESC ou SESI</t>
  </si>
  <si>
    <t>SENAI - SENAC</t>
  </si>
  <si>
    <t>SEBRAE</t>
  </si>
  <si>
    <t>INCRA</t>
  </si>
  <si>
    <t>H</t>
  </si>
  <si>
    <t>FGTS</t>
  </si>
  <si>
    <t>Submódulo 2.3 - Benefícios Mensais e Diários</t>
  </si>
  <si>
    <t>2.3</t>
  </si>
  <si>
    <t>Benefícios Mensais e Diários</t>
  </si>
  <si>
    <t>Dias</t>
  </si>
  <si>
    <t>Valor/dia</t>
  </si>
  <si>
    <t>Transporte</t>
  </si>
  <si>
    <t xml:space="preserve">Fundo Social Odontológico </t>
  </si>
  <si>
    <t>Plano de Saúde</t>
  </si>
  <si>
    <t>Seguro de vida, invalidez e funeral</t>
  </si>
  <si>
    <t>Auxílio creche</t>
  </si>
  <si>
    <t>Contribuição Negocial</t>
  </si>
  <si>
    <t>Processamento em folha</t>
  </si>
  <si>
    <t>Nota 2: O valor do auxílio-refeição foi obtido conforme valor estabelecido na convenção coletiva de trabalho vigente CCT SINRAD DF 2025/2026.</t>
  </si>
  <si>
    <t>Quadro-Resumo do Módulo 2 - Encargos e Benefícios anuais, mensais e diários</t>
  </si>
  <si>
    <t>Encargos e Benefícios Anuais, Mensais e Diários</t>
  </si>
  <si>
    <t>Módulo 3 - Provisão para Rescisão</t>
  </si>
  <si>
    <t>Provisão para Rescisão</t>
  </si>
  <si>
    <t>Aviso Prévio Indenizado</t>
  </si>
  <si>
    <t>Incidência do FGTS sobre API</t>
  </si>
  <si>
    <t>Aviso Prévio Trabalhado</t>
  </si>
  <si>
    <t>Incidência de GPS, FGTS e outras contribuições sobre o APT</t>
  </si>
  <si>
    <t>Multa do FGTS  sobre o API e APT</t>
  </si>
  <si>
    <t>Módulo 4 - Custo de Reposição do Profissional Ausente</t>
  </si>
  <si>
    <t>Submódulo 4.1 - Ausências Legais</t>
  </si>
  <si>
    <t>4.1</t>
  </si>
  <si>
    <t>Ausências Legais</t>
  </si>
  <si>
    <t>Substituto na cobertura de Férias (13º Salário do Substituto)</t>
  </si>
  <si>
    <t>Substituto na cobertura de Ausências Legais</t>
  </si>
  <si>
    <t>Substituto na cobertura de Licença Paternidade</t>
  </si>
  <si>
    <t>Substituto na cobertura de Ausência por Acidente de Trabalho</t>
  </si>
  <si>
    <t>Substituto na cobertura de Afastamento Maternidade</t>
  </si>
  <si>
    <t>Substituto na cobertura de Auxílio por Doença</t>
  </si>
  <si>
    <t>Outros (especificar)</t>
  </si>
  <si>
    <t>Submódulo 4.2 - Intrajornada</t>
  </si>
  <si>
    <t>4.2</t>
  </si>
  <si>
    <t>Intrajornada</t>
  </si>
  <si>
    <t>Intervalo para repouso e alimentação</t>
  </si>
  <si>
    <r>
      <rPr>
        <b/>
        <sz val="10"/>
        <color rgb="FF000000"/>
        <rFont val="Cambria"/>
      </rPr>
      <t xml:space="preserve">Nota 3: </t>
    </r>
    <r>
      <rPr>
        <sz val="10"/>
        <color rgb="FF000000"/>
        <rFont val="Cambria"/>
      </rPr>
      <t>Não haverá substituto para cobertura de Intervalo Intrajornada</t>
    </r>
  </si>
  <si>
    <t>Quadro-Resumo do Módulo 4 - Custo de Reposição do Profissional Ausente</t>
  </si>
  <si>
    <t>Custo de Reposição do Profissional Ausente</t>
  </si>
  <si>
    <t>Substituto nas Ausências Legais</t>
  </si>
  <si>
    <t>Substituto na Intrajornada</t>
  </si>
  <si>
    <t>Módulo 5 - Insumos Diversos</t>
  </si>
  <si>
    <t>Insumos Diversos</t>
  </si>
  <si>
    <t>Uniforme</t>
  </si>
  <si>
    <t>Materiais de Consumo</t>
  </si>
  <si>
    <t>Equipamentos</t>
  </si>
  <si>
    <t>Ponto eletrônico</t>
  </si>
  <si>
    <t>Outros</t>
  </si>
  <si>
    <t>Nota 4: O valor referente ao auxílio vestuário foi calculado com base no montante estabelecido na Convenção Coletiva de Trabalho SINRAD/DF 2025/2026, Cláusula Vigésima Segunda, correspondente a R$ 1.377,00 a cada seis meses, conforme previsto no instrumento normativo vigente.</t>
  </si>
  <si>
    <t>Módulo 6 - Custos Indiretos, Tributos e Lucro</t>
  </si>
  <si>
    <t>Custos Indiretos, Tributos e Lucro</t>
  </si>
  <si>
    <t>Custos Indiretos</t>
  </si>
  <si>
    <t>Lucro</t>
  </si>
  <si>
    <t>Total custo indireto + Lucro</t>
  </si>
  <si>
    <t>C.1.1 Tributos Federais (PIS)</t>
  </si>
  <si>
    <t>C.1.2 Tributos Federais (COFINS)</t>
  </si>
  <si>
    <t>C.1.3 Tributos Tributos Federais (CPRB)</t>
  </si>
  <si>
    <t>C.2 Tributos Municipais (ISS)</t>
  </si>
  <si>
    <t>Total dos Tributos</t>
  </si>
  <si>
    <t>Nota 5: Custos Indiretos, Tributos e Lucro por empregado.</t>
  </si>
  <si>
    <t>Nota 6: Os percentuais de Custos Indiretos e de Lucro por posto indicados acima referen-se a tabela ao lado de contratações similares.</t>
  </si>
  <si>
    <t>2. QUADRO-RESUMO DO CUSTO POR EMPREGADO</t>
  </si>
  <si>
    <t>Mão de obra vinculada à execução contratual (valor por empregado)</t>
  </si>
  <si>
    <t xml:space="preserve"> </t>
  </si>
  <si>
    <t>Subtotal (A + B + C + D + E)</t>
  </si>
  <si>
    <t>Módulo 6 – Custos Indiretos, Tributos e Lucro</t>
  </si>
  <si>
    <t>Valor Total por Empregado</t>
  </si>
  <si>
    <t>BASE LEGAL</t>
  </si>
  <si>
    <r>
      <t>Observar o valor fixado</t>
    </r>
    <r>
      <rPr>
        <sz val="10"/>
        <color rgb="FFFF0000"/>
        <rFont val="Times New Roman"/>
        <family val="1"/>
      </rPr>
      <t xml:space="preserve"> </t>
    </r>
    <r>
      <rPr>
        <sz val="10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o Termo de Referência ou CCT da categoria - Convenção Coletiva de Trabalho Sindicato dos Trabalhadores em Empresas de Rádio e Televisão - SINRAD/DF </t>
    </r>
  </si>
  <si>
    <t>CLT, art. 193 - CCT - =percentual da periculosidade*salário base</t>
  </si>
  <si>
    <t>CLT, arts. 189 a 192 - CCT - Caso a CCT seja omissa sobre a base de cálculo ou que não tenha Lei que o disponha, deve-se usar o salário mínimo como base de cálculo, entendimento STF - =%insalubridade*salário mínimo ou outro estipulado</t>
  </si>
  <si>
    <t>CLT, art. 73 - CCT - =(Soma do salário+periculosidade+insalubridade)/220*percentual adicional noturno*7h*dias úteis - 22</t>
  </si>
  <si>
    <t>CCT - '=(Soma do salário+periculosidade+insalubridade)/220*percentual HNR*1*dias úteis - 22</t>
  </si>
  <si>
    <t>CCT - '=(soma do sálario e adicionais)/220*(1+percentual de HE - 50%)*n.º de HE*dias úteis - 22</t>
  </si>
  <si>
    <t>=HE*dias úteis do mês de referência/domingo e feriados do mês de referência</t>
  </si>
  <si>
    <r>
      <rPr>
        <b/>
        <sz val="9"/>
        <color theme="1"/>
        <rFont val="Times New Roman"/>
        <family val="1"/>
      </rPr>
      <t>Nota1:</t>
    </r>
    <r>
      <rPr>
        <sz val="9"/>
        <color theme="1"/>
        <rFont val="Times New Roman"/>
        <family val="1"/>
      </rPr>
      <t xml:space="preserve"> Informativo de Licitações e Contratos nº 360 do TCU 1. É possível exigir piso salarial mínimo acima daquele estabelecido em convenção coletiva de trabalho, desde que o gestor comprove que os patamares fixados no edital da licitação são compatíveis com os preços pagos pelo mercado para serviços com tarefas de complexidade similar.</t>
    </r>
  </si>
  <si>
    <r>
      <rPr>
        <b/>
        <sz val="9"/>
        <color theme="1"/>
        <rFont val="Times New Roman"/>
        <family val="1"/>
      </rPr>
      <t>Nota2:</t>
    </r>
    <r>
      <rPr>
        <sz val="9"/>
        <color theme="1"/>
        <rFont val="Times New Roman"/>
        <family val="1"/>
      </rPr>
      <t xml:space="preserve"> A Instrução Normativa SEGES/MGI n.º176/2024 dispõe no Art. 4º, § 1º e § 2º,  que: </t>
    </r>
    <r>
      <rPr>
        <i/>
        <sz val="9"/>
        <color theme="1"/>
        <rFont val="Times New Roman"/>
        <family val="1"/>
      </rPr>
      <t>§ 1º Dentre os custos estimados na planilha de custos e formação de preços, o órgão ou entidade indicará os custos unitários mínimos relevantes, que deverão ser observados nas propostas de preços.
§ 2º Consideram-se custos unitários mínimos relevantes:
I - valores de remuneração, incluindo salário base e adicionais;</t>
    </r>
  </si>
  <si>
    <t>MEMÓRIA DE CÁLCULO</t>
  </si>
  <si>
    <t>13º (décimo terceiro) Salário</t>
  </si>
  <si>
    <t xml:space="preserve">Item 14 do Anexo XII da IN 05/2017 MPDG (Percentual a ser recolhido para a Conta Vinculada) </t>
  </si>
  <si>
    <t>% 13º Salário = 1 12 ⁄ × 100 ∴ % 13º Salário ≅ 8,33%</t>
  </si>
  <si>
    <t>Férias e Adicional de Férias</t>
  </si>
  <si>
    <t>Percentual estipulado na cartilha da Conta Vinculada</t>
  </si>
  <si>
    <r>
      <t>Incidência dos encargos do Submódulo 2.2 sobre 13º,</t>
    </r>
    <r>
      <rPr>
        <sz val="10"/>
        <color rgb="FFFF0000"/>
        <rFont val="Times New Roman"/>
        <family val="1"/>
      </rPr>
      <t xml:space="preserve"> </t>
    </r>
    <r>
      <rPr>
        <sz val="10"/>
        <rFont val="Times New Roman"/>
        <family val="1"/>
      </rPr>
      <t>férias e adicional de férias</t>
    </r>
  </si>
  <si>
    <t>Total Submódulo 2.1</t>
  </si>
  <si>
    <r>
      <rPr>
        <b/>
        <sz val="9"/>
        <color theme="1"/>
        <rFont val="Times New Roman"/>
        <family val="1"/>
      </rPr>
      <t xml:space="preserve">Nota 1: </t>
    </r>
    <r>
      <rPr>
        <sz val="9"/>
        <color theme="1"/>
        <rFont val="Times New Roman"/>
        <family val="1"/>
      </rPr>
      <t>Como a planilha de custos e formação de preços é calculada mensalmente, provisiona-se proporcionalmente 1/12 (um doze avos) dos valores referentes a gratificação natalina, férias e adicional de férias. (Redação dada pela Instrução Normativa nº 7, de 2018)</t>
    </r>
  </si>
  <si>
    <r>
      <rPr>
        <b/>
        <sz val="9"/>
        <color theme="1"/>
        <rFont val="Times New Roman"/>
        <family val="1"/>
      </rPr>
      <t>Nota 2:</t>
    </r>
    <r>
      <rPr>
        <sz val="9"/>
        <color theme="1"/>
        <rFont val="Times New Roman"/>
        <family val="1"/>
      </rPr>
      <t xml:space="preserve"> O adicional de férias contido no Submódulo 2.1 corresponde a 1/3 (um terço) da remuneração que por sua vez é divido por 12 (doze) conforme Nota 1 acima.</t>
    </r>
  </si>
  <si>
    <r>
      <rPr>
        <b/>
        <sz val="9"/>
        <color theme="1"/>
        <rFont val="Times New Roman"/>
        <family val="1"/>
      </rPr>
      <t>Nota 3:</t>
    </r>
    <r>
      <rPr>
        <sz val="9"/>
        <color theme="1"/>
        <rFont val="Times New Roman"/>
        <family val="1"/>
      </rPr>
      <t xml:space="preserve"> Levando em consideração a vigência contratual prevista no art. 57 da Lei nº 8.666, de 23 de junho de 1993, a rubrica férias tem como objetivo principal suprir a necessidade do pagamento das férias remuneradas ao final do contrato de 12 meses. Esta rubrica, quando da prorrogação contratual, torna-se custo não renovável.  (Incluído pela Instrução Normativa nº 7, de 2018)</t>
    </r>
  </si>
  <si>
    <r>
      <rPr>
        <b/>
        <sz val="9"/>
        <color theme="1"/>
        <rFont val="Times New Roman"/>
        <family val="1"/>
      </rPr>
      <t>Nota 4:</t>
    </r>
    <r>
      <rPr>
        <sz val="9"/>
        <color theme="1"/>
        <rFont val="Times New Roman"/>
        <family val="1"/>
      </rPr>
      <t xml:space="preserve"> O percentual da alínea "B" do submódulo 2.1 refere-se ao indicado na IN 05/2017. </t>
    </r>
  </si>
  <si>
    <t xml:space="preserve">Art. 22, Inciso I, da Lei nº 8.212/91; Art. 195, I, "A", Constituição Federal de 1988;                   </t>
  </si>
  <si>
    <t xml:space="preserve">Lei n.º 9.424/1996; Art. 212, § 5º da CF/88                       </t>
  </si>
  <si>
    <t xml:space="preserve">Decreto nº 3.048/99 </t>
  </si>
  <si>
    <t xml:space="preserve">Art. 30 da Lei n.º 8.036/90 </t>
  </si>
  <si>
    <t>Decreto n.º 2.318/86</t>
  </si>
  <si>
    <t xml:space="preserve"> Art. 8º, Lei n.º 8.029/90                            </t>
  </si>
  <si>
    <t xml:space="preserve">Decreto-Lei n.º 1.146/70                          </t>
  </si>
  <si>
    <t xml:space="preserve">Art. 15, Lei nº 8.030/90 e Art. 7º, III, CF   </t>
  </si>
  <si>
    <t xml:space="preserve">Total </t>
  </si>
  <si>
    <r>
      <rPr>
        <b/>
        <sz val="9"/>
        <color theme="1"/>
        <rFont val="Times New Roman"/>
        <family val="1"/>
      </rPr>
      <t>Nota 1:</t>
    </r>
    <r>
      <rPr>
        <sz val="9"/>
        <color theme="1"/>
        <rFont val="Times New Roman"/>
        <family val="1"/>
      </rPr>
      <t xml:space="preserve"> Os percentuais dos encargos previdenciários, do FGTS e demais contribuições são aqueles estabelecidos pela legislação vigente.</t>
    </r>
  </si>
  <si>
    <r>
      <rPr>
        <b/>
        <sz val="9"/>
        <color theme="1"/>
        <rFont val="Times New Roman"/>
        <family val="1"/>
      </rPr>
      <t>Nota2:</t>
    </r>
    <r>
      <rPr>
        <sz val="9"/>
        <color theme="1"/>
        <rFont val="Times New Roman"/>
        <family val="1"/>
      </rPr>
      <t xml:space="preserve"> O GILL/RAT, a depender do grau de risco do serviço, irá variar entre 1%, para risco leve, de 2%, para risco médio, e de 3% de risco grave, a licitante deve preencher o item C do Submódulo 2.2 das planilhas com o valor de seu RAT ajustado comprovando o percentual indicado no momento da apresentação da proposta na forma prescrita no edital.</t>
    </r>
  </si>
  <si>
    <r>
      <rPr>
        <b/>
        <sz val="9"/>
        <color theme="1"/>
        <rFont val="Times New Roman"/>
        <family val="1"/>
      </rPr>
      <t>Nota 3:</t>
    </r>
    <r>
      <rPr>
        <sz val="9"/>
        <color theme="1"/>
        <rFont val="Times New Roman"/>
        <family val="1"/>
      </rPr>
      <t xml:space="preserve"> Esses percentuais incidem sobre o Módulo 1, o Submódulo 2.1. (Redação dada pela Instrução Normativa nº 7, de 2018)</t>
    </r>
  </si>
  <si>
    <t xml:space="preserve">Unitário </t>
  </si>
  <si>
    <t>Transporte (22 dias x 2 (ida e volta))</t>
  </si>
  <si>
    <t>Lei n.º 7.418/1985; Decreto Distrital 40.392 (a partir de 20/01/2020)</t>
  </si>
  <si>
    <t>==ARRED(SE((CCT!C7*2*CCT!C16)-(CCT!C6*CCT!C20)&gt;=0;(CCT!C7*2*CCT!C16)-(CCT!C6*CCT!C20);0);2)</t>
  </si>
  <si>
    <t>Auxílio-Refeição/Alimentação (22 dias)</t>
  </si>
  <si>
    <t xml:space="preserve">CCT- SINRAD/DF </t>
  </si>
  <si>
    <r>
      <rPr>
        <b/>
        <sz val="9"/>
        <color theme="1"/>
        <rFont val="Times New Roman"/>
        <family val="1"/>
      </rPr>
      <t xml:space="preserve">Nota1: </t>
    </r>
    <r>
      <rPr>
        <sz val="9"/>
        <color theme="1"/>
        <rFont val="Times New Roman"/>
        <family val="1"/>
      </rPr>
      <t>O valor informado deverá ser o custo real do benefício (descontado o valor eventualmente pago pelo empregado). Se o desconto for maior que o benefício concedido, o item é zerado.</t>
    </r>
  </si>
  <si>
    <r>
      <rPr>
        <b/>
        <sz val="9"/>
        <color theme="1"/>
        <rFont val="Times New Roman"/>
        <family val="1"/>
      </rPr>
      <t>Nota2:</t>
    </r>
    <r>
      <rPr>
        <sz val="9"/>
        <color theme="1"/>
        <rFont val="Times New Roman"/>
        <family val="1"/>
      </rPr>
      <t xml:space="preserve"> Observar a previsão dos benefícios contidos em Acordos, Convenções e Dissídios Coletivos de Trabalho e atentar-se ao disposto no art. 6º desta Instrução Normativa.</t>
    </r>
  </si>
  <si>
    <r>
      <rPr>
        <b/>
        <sz val="9"/>
        <color rgb="FF201F1E"/>
        <rFont val="Times New Roman"/>
        <family val="1"/>
      </rPr>
      <t xml:space="preserve">Nota3: </t>
    </r>
    <r>
      <rPr>
        <sz val="9"/>
        <color rgb="FF201F1E"/>
        <rFont val="Times New Roman"/>
        <family val="1"/>
      </rPr>
      <t xml:space="preserve">O valor do auxílio-refeição foi estabelecido com base na Convenção Coletiva de Trabalho Sindicato dos Trabalhadores em Empresas de Rádio e Televisão - SINRAD/DF </t>
    </r>
  </si>
  <si>
    <t xml:space="preserve">Aviso Prévio Indenizado </t>
  </si>
  <si>
    <t>Art. 7º, XXI, CF/88, 477, 487 e 491 CLT</t>
  </si>
  <si>
    <t>{[0,05 x (1¸12)] x 100} = 0,417%. (5% de ocorrência anual)</t>
  </si>
  <si>
    <t>Incidência do FGTS sobre o Aviso Prévio Indenizado</t>
  </si>
  <si>
    <t>Leis Nº 8.036/90 e 9.491/97</t>
  </si>
  <si>
    <t>% FGTS sobre API = API × 0,08 × 100 → % FGTS sobre API = 0,0042 × 0,08 × 100 ≅ 0,03%</t>
  </si>
  <si>
    <t>Multa do FGTS sobre o Aviso Prévio Indenizado</t>
  </si>
  <si>
    <t xml:space="preserve"> Leis Nº 8.036/90 e 9.491/97</t>
  </si>
  <si>
    <t>% Multa sobre FGTS = [1 + 2/12 + (1/3×1/12) ] × 0,08 × 0,4 × 0,9 × 100 ∴ % Multa sobre FGTS ≅ 3,44%</t>
  </si>
  <si>
    <t>Art. 7º, XXI, CF/88, 477, 487 e 491CLT. Redução de 7 dias ou 2 horas por dia, percentual relativo a contrato de 12 meses</t>
  </si>
  <si>
    <t>[(1/30)*7]/12 = 1,94% sobre a base de cálculo</t>
  </si>
  <si>
    <t>Incidência dos encargos do submódulo 2.2 sobre o Aviso Prévio Trabalhado</t>
  </si>
  <si>
    <t>art. 15, c/c o art. 18 da Lei 8.036/90, e do art. 214, do Regulamento da Previdência Social</t>
  </si>
  <si>
    <t>% Encargos sobre APT ≅ 35,80% × 1,94% ∴ % Encargos sobre APT ≅ 0,70%</t>
  </si>
  <si>
    <t>Multa do FGTS sobre o Aviso Prévio Trabalhado</t>
  </si>
  <si>
    <t>Lei nº 9.491, de 1997 e Lei nº 13.932, de 11 de dezembro de 2019</t>
  </si>
  <si>
    <t xml:space="preserve"> % Multa sobre FGTS = APT (1,94% OU 0,0194) × 0,08 × 0,4 × 100 ≅ 0,62%</t>
  </si>
  <si>
    <r>
      <rPr>
        <b/>
        <sz val="9"/>
        <color theme="1"/>
        <rFont val="Times New Roman"/>
        <family val="1"/>
      </rPr>
      <t xml:space="preserve">Nota1: </t>
    </r>
    <r>
      <rPr>
        <sz val="9"/>
        <color theme="1"/>
        <rFont val="Times New Roman"/>
        <family val="1"/>
      </rPr>
      <t>Os itens que contemplam o módulo 4 se referem ao custo dos dias trabalhados pelo repositor/substituto, quando o empregado alocado na prestação de serviço estiver ausente, conforme as previsões estabelecidas na legislação.</t>
    </r>
  </si>
  <si>
    <r>
      <rPr>
        <b/>
        <sz val="9"/>
        <color theme="1"/>
        <rFont val="Times New Roman"/>
        <family val="1"/>
      </rPr>
      <t xml:space="preserve">Nota2: </t>
    </r>
    <r>
      <rPr>
        <sz val="9"/>
        <color theme="1"/>
        <rFont val="Times New Roman"/>
        <family val="1"/>
      </rPr>
      <t>Haverá a incidência do Submódulo 2.2 sobre esse módulo.</t>
    </r>
  </si>
  <si>
    <r>
      <rPr>
        <b/>
        <sz val="9"/>
        <color rgb="FF000000"/>
        <rFont val="Times New Roman"/>
      </rPr>
      <t xml:space="preserve">Nota3: </t>
    </r>
    <r>
      <rPr>
        <sz val="9"/>
        <color rgb="FF000000"/>
        <rFont val="Times New Roman"/>
      </rPr>
      <t>Como a multa do FGTS voltou para 40% (foi retirado os 10% em janeiro/2020 que somava 50%- Lei 13.932/2019) então, o COMPRASNET divulgou nota de que esse índice passou para 4%.</t>
    </r>
  </si>
  <si>
    <r>
      <rPr>
        <b/>
        <sz val="9"/>
        <color theme="1"/>
        <rFont val="Times New Roman"/>
        <family val="1"/>
      </rPr>
      <t>Nota 4</t>
    </r>
    <r>
      <rPr>
        <sz val="9"/>
        <color theme="1"/>
        <rFont val="Times New Roman"/>
        <family val="1"/>
      </rPr>
      <t>: de acordo com o entendimento do TCU no Acórdão nº 1.186/2017 - Plenário, a Administração "deve estabelecer na minuta do contrato que a parcela mensal a título de aviso prévio trabalhado será no percentual máximo de 1,94% no primeiro ano, e, em caso de prorrogação do contrato, o percentual máximo dessa parcela será de 0,194% a cada ano de prorrogação, a ser incluído por ocasião da formulação do aditivo da prorrogação do contrato, conforme a Lei 12.506/2011" (Enunciado do Boletim de Jurisprudência nº 176/2017). A título informativo, deve-se atentar para as orientações da Nota Técnica nº 652/2017 - MP, que trata justamente sobre o cálculo das eventuais deduções a serem feitas a cada ano de execução contratual.</t>
    </r>
  </si>
  <si>
    <r>
      <rPr>
        <b/>
        <sz val="10"/>
        <color rgb="FF000000"/>
        <rFont val="Times New Roman"/>
      </rPr>
      <t xml:space="preserve">Nota4: </t>
    </r>
    <r>
      <rPr>
        <sz val="10"/>
        <color rgb="FF000000"/>
        <rFont val="Times New Roman"/>
      </rPr>
      <t>A rubrica "Aviso Prévio Trabalhado" foi estimada considerando o percentual máximo de 1,94% para o primeiro ano de vigência contratual. Nas eventuais prorrogações, o percentual deverá ser ajustado para o limite máximo de 0,194% ao ano, conforme entendimento consolidado no Acórdão TCU nº 1.186/2017 – Plenário, observado o disposto na Lei nº 12.506/2011 e as orientações da Nota Técnica nº 652/2017-MP.</t>
    </r>
  </si>
  <si>
    <t>Substituto nas Férias</t>
  </si>
  <si>
    <t>inciso XVII do art. 7º da Constituição Federal e art. 142 do Decreto-Lei 5.452/43 (CLT))</t>
  </si>
  <si>
    <t>% Cobertura de férias = ((1/12)+(1/12)+(1/12/3))/12*100∴ % Cobertura de férias ≅ 1,62%  - *Caso não tenha o 12,10 '=((1/12)+(1/12)+(1/12/3))/12*100</t>
  </si>
  <si>
    <t xml:space="preserve">Substituto nas Ausências legais      </t>
  </si>
  <si>
    <t xml:space="preserve"> Art.131 , inciso III, da CLT. Art. 476 da CLT, art. 6º, §1º, alínea "f", da Lei n. 605, de 1949, e art. 12, alínea "f", do Decreto n. 27.048, de 1949. </t>
  </si>
  <si>
    <t>%AL = Índice que demonstra o custo estimado com a substituição na cobertura de ausência legal. Esse índice 
deverá ser aplicado sobre a remuneração mensal (Módulo 1).
(1 = média de falta de cada trabalhador por ano, de acordo com estatísticas do IBGE ÷30 número de dias no mês ÷12) = Estimativa de 1 (um) dia de ausência por ano. % AL=(1 ÷30 ÷12)×100 ∴% AL≅0,28% (Manual de preenchimento do modelo de planilha de custos e de formação de preços - STJ)</t>
  </si>
  <si>
    <t xml:space="preserve">Substituto nas Licença-paternidade   </t>
  </si>
  <si>
    <t xml:space="preserve"> art. 7º, inciso XIX da CF, combinado com o art. 10, § 1º dos Atos das Disposições Constitucionais Transitórias – ADCT; Art. 473 da CLT. Acórdãos TCU nº 1.904/2007 e nº 1.753/2008 - Plenário </t>
  </si>
  <si>
    <t>{[(5/30)/12] x 0,015} x 100 = 0,021%. (1,5% dos funcionários usuf. 5 dias p/ ano)  (Manual de preenchimento do modelo de planilha de custos e de formação de preços - STJ)</t>
  </si>
  <si>
    <t xml:space="preserve">Substituto nas Ausência por acidente de trabalho         </t>
  </si>
  <si>
    <t>Art. 27 do Dec. 89312/84, Art. 131 da CLT e MP. 664/2014; Nota Técnica nº 2/2018/CGAC/CISET/SG-PR. Acórdãos TCU nº 1.904/2007</t>
  </si>
  <si>
    <t>O artigo 27 do Decreto nº 89.312, de 23/01/84, obriga o empregador a assumir o ônus financeiro pelo prazo de 15 dias, no caso de acidente de trabalho previsto no art. 131 da CLT. De acordo ccom a realidade da empresa. Assim a provisão corresponde a: ((15/30)/12) x 8% x 100% = 0,03%.Cálculo: Art. 19 a 23 da Lei nº 8.213/91</t>
  </si>
  <si>
    <t>Afastamento Maternidade</t>
  </si>
  <si>
    <t>Art. 7º inc. XVIII, CF, Lei 8.213/91, art. 72 e Lei 11770/2008. Lei n. 13.527/2016. Art. 86 da IN RFB 971/2009; Nota Técnica nº 2/2018/CGAC/CISET/SG-PR</t>
  </si>
  <si>
    <t>Cálculo: {[(4/12]*0,5%/ o percentual de mulheres na prestação dos serviços}x100, considerando que 0,5% dos empregados utilizarão a licença. - Art. 7º inc XVIII, CF, Lei 8.213/91, art 72 da lei 11.770/2008</t>
  </si>
  <si>
    <t>Ausência por Doença</t>
  </si>
  <si>
    <t>art. 18 da Lei 8.212/91 e art. 476 da CLT; Acórdãos TCU nº 1.904/2007</t>
  </si>
  <si>
    <t>((5 = média de faltas anuais de cada trabalhador motivadas por doença, de acordo IBGE/30 = número de dias no mês)/12 = número de meses no ano)*100% = salário integral - (Manual de preenchimento do modelo de planilha de custos e de formação de preços - STJ)</t>
  </si>
  <si>
    <r>
      <rPr>
        <b/>
        <sz val="9"/>
        <rFont val="Times New Roman"/>
        <family val="1"/>
      </rPr>
      <t>Nota1:</t>
    </r>
    <r>
      <rPr>
        <sz val="9"/>
        <rFont val="Times New Roman"/>
        <family val="1"/>
      </rPr>
      <t xml:space="preserve"> Observar se haverá substituição para ausência de férias, conforme determinado no Termo de Referência.</t>
    </r>
  </si>
  <si>
    <r>
      <rPr>
        <b/>
        <sz val="9"/>
        <rFont val="Times New Roman"/>
        <family val="1"/>
      </rPr>
      <t>Nota2:</t>
    </r>
    <r>
      <rPr>
        <sz val="9"/>
        <rFont val="Times New Roman"/>
        <family val="1"/>
      </rPr>
      <t xml:space="preserve"> Esses percentuais costumam ser baseados em histórico de incidência de cada empresa, assim, para realizar a estimativa, foram utilizados percentuais levantados com base nas contratações similares, obtidas na pesquisa de preços.</t>
    </r>
  </si>
  <si>
    <r>
      <rPr>
        <b/>
        <sz val="10"/>
        <color theme="1"/>
        <rFont val="Times New Roman"/>
        <family val="1"/>
      </rPr>
      <t xml:space="preserve">Nota1: </t>
    </r>
    <r>
      <rPr>
        <sz val="10"/>
        <color theme="1"/>
        <rFont val="Times New Roman"/>
        <family val="1"/>
      </rPr>
      <t>Não haverá substituto para cobertura de Intervalo Intrajornada</t>
    </r>
  </si>
  <si>
    <t>-</t>
  </si>
  <si>
    <r>
      <rPr>
        <b/>
        <sz val="10"/>
        <color theme="1"/>
        <rFont val="Times New Roman"/>
        <family val="1"/>
      </rPr>
      <t xml:space="preserve">Nota 1: </t>
    </r>
    <r>
      <rPr>
        <sz val="10"/>
        <color theme="1"/>
        <rFont val="Times New Roman"/>
        <family val="1"/>
      </rPr>
      <t>Os itens que contemplam o módulo 4 se referem ao custo dos dias trabalhados pelo repositor/substituto, quando o empregado alocado na prestação de serviço estiver ausente, conforme as previsões estabelecidas na legislação. (Redação dada pela Instrução Normativa nº 7, de 2018)</t>
    </r>
  </si>
  <si>
    <t>Uniformes</t>
  </si>
  <si>
    <t>Conforme planilha, edital e/ou CCT</t>
  </si>
  <si>
    <t>Materiais</t>
  </si>
  <si>
    <r>
      <rPr>
        <b/>
        <sz val="9"/>
        <color theme="1"/>
        <rFont val="Times New Roman"/>
        <family val="1"/>
      </rPr>
      <t xml:space="preserve">Nota1: </t>
    </r>
    <r>
      <rPr>
        <sz val="9"/>
        <color theme="1"/>
        <rFont val="Times New Roman"/>
        <family val="1"/>
      </rPr>
      <t>Valores mensais por empregado.</t>
    </r>
  </si>
  <si>
    <r>
      <rPr>
        <b/>
        <sz val="10"/>
        <color theme="1"/>
        <rFont val="Times New Roman"/>
        <family val="1"/>
      </rPr>
      <t>Nota2:</t>
    </r>
    <r>
      <rPr>
        <sz val="10"/>
        <color theme="1"/>
        <rFont val="Times New Roman"/>
        <family val="1"/>
      </rPr>
      <t xml:space="preserve"> O valor do auxílio vestuário foi obtido conforme valor estabelecido na convenção coletiva de trabalho vigente CCT SINRAD DF 2025/2026 (R$1.377,00 / 6 meses).</t>
    </r>
  </si>
  <si>
    <t>CNMP</t>
  </si>
  <si>
    <t>TSE</t>
  </si>
  <si>
    <t>PERSONNALITE</t>
  </si>
  <si>
    <t>MÉDIA</t>
  </si>
  <si>
    <t>Para o cálculo utiliza-se como base o somatório dos módulos 1, 2, 3, 4 e 5 x o percentual para os custos indiretos. (M1+M2+M3+M4+M5)*taxa%</t>
  </si>
  <si>
    <t>Custos indiretos</t>
  </si>
  <si>
    <t xml:space="preserve"> Para o cálculo utiliza-se como base o somatório dos módulos 1, 2, 3, 4, 5 e o item A do módulo 6 x o percentual para os custos indiretos. (M1+M2+M3+M4+M5+A6)*taxa%</t>
  </si>
  <si>
    <t>Tributos</t>
  </si>
  <si>
    <t>O percentual utilizado depende do enquadramento tributário da empresa. Para o cálculo utiliza-se como base o custo total do posto de trabalho, que será calculado somando-se os totais dos módulos 1, 2, 3, 4, 5 e itens A e B do módulo 6.</t>
  </si>
  <si>
    <t>C.1. PIS</t>
  </si>
  <si>
    <t>(soma-se os totais dos módulos 1, 2, 3, 4, 5 e itens A e B do módulo 6)/(1-percentual total)*(percentual correspondente ao item C.1. (CD + CI + Lucro)/(1 – total de Impostos)) x Alíquota do PIS.</t>
  </si>
  <si>
    <t>C.2. COFINS</t>
  </si>
  <si>
    <t>(soma-se os totais dos módulos 1, 2, 3, 4, 5 e itens A e B do módulo 6)/(1-percentual total)*(percentual correspondente ao item C.2. (CD + CI + Lucro)/(1 – total de Impostos)) x Alíquota do COFINS.</t>
  </si>
  <si>
    <t>C.3. ISS</t>
  </si>
  <si>
    <t>(soma-se os totais dos módulos 1, 2, 3, 4, 5 e itens A e B do módulo 6)/(1-percentual total)*(percentual correspondente ao item C.3. (CD + CI + Lucro)/(1 – total de Impostos)) x Alíquota do CPRB</t>
  </si>
  <si>
    <t>C.4. CPRB</t>
  </si>
  <si>
    <t>(soma-se os totais dos módulos 1, 2, 3, 4, 5 e itens A e B do módulo 6)/(1-percentual total)*(percentual correspondente ao item C.3. (CD + CI + Lucro)/(1 – total de Impostos)) x Alíquota do ISS</t>
  </si>
  <si>
    <t>Total do Módulo 6</t>
  </si>
  <si>
    <r>
      <rPr>
        <b/>
        <sz val="9"/>
        <color theme="1"/>
        <rFont val="Times New Roman"/>
        <family val="1"/>
      </rPr>
      <t xml:space="preserve">Nota1: </t>
    </r>
    <r>
      <rPr>
        <sz val="9"/>
        <color theme="1"/>
        <rFont val="Times New Roman"/>
        <family val="1"/>
      </rPr>
      <t>Custos Indiretos e lucro - Percentual será definido a critério da empresa licitante.</t>
    </r>
  </si>
  <si>
    <r>
      <rPr>
        <b/>
        <sz val="9"/>
        <color theme="1"/>
        <rFont val="Times New Roman"/>
        <family val="1"/>
      </rPr>
      <t>Nota2:</t>
    </r>
    <r>
      <rPr>
        <sz val="9"/>
        <color theme="1"/>
        <rFont val="Times New Roman"/>
        <family val="1"/>
      </rPr>
      <t xml:space="preserve"> Para fins de estimativa de custo global, nas alíneas "A" e "B" do módulo 6 aplicou-se percentual de contratações similares (tabela ao lado)</t>
    </r>
  </si>
  <si>
    <r>
      <rPr>
        <b/>
        <sz val="9"/>
        <color theme="1"/>
        <rFont val="Times New Roman"/>
        <family val="1"/>
      </rPr>
      <t xml:space="preserve">Nota3: </t>
    </r>
    <r>
      <rPr>
        <sz val="9"/>
        <color theme="1"/>
        <rFont val="Times New Roman"/>
        <family val="1"/>
      </rPr>
      <t>Estimativa foi realizada pelo valor máximo de tributação: Lucro Real. Artigo 2º da Lei nº 10.637/02 e Art.2º da Lei 10.833, de 29 de dezembro de 2003. A licitante deve elaborar sua proposta e, por conseguinte, sua planilha com base no regime de tributação ao qual estará submetida durante a execução do contrato. Na formulação da proposta, a licitante deverá observar o regime de tributação ao qual está submetida, inclusive no tocante à incidência das alíquotas de ISS, PIS e Cofins sobre seu faturamento, conforme Decreto do Distrito Federal nº 25.508, de 19 de janeiro de 2005, e Leis nºs 10.637, de 30 de dezembro de 2002 e 10.833, de 29 de dezembro de 2003 (Acórdão TCU nº 2647/2009-Plenário).</t>
    </r>
  </si>
  <si>
    <r>
      <rPr>
        <b/>
        <sz val="9"/>
        <rFont val="Times New Roman"/>
        <family val="1"/>
      </rPr>
      <t>Nota4:</t>
    </r>
    <r>
      <rPr>
        <sz val="9"/>
        <rFont val="Times New Roman"/>
        <family val="1"/>
      </rPr>
      <t> Custos Indiretos, Tributos e Lucro por empregado.</t>
    </r>
  </si>
  <si>
    <r>
      <rPr>
        <b/>
        <sz val="9"/>
        <color theme="1"/>
        <rFont val="Times New Roman"/>
        <family val="1"/>
      </rPr>
      <t>Nota5:</t>
    </r>
    <r>
      <rPr>
        <sz val="9"/>
        <color theme="1"/>
        <rFont val="Times New Roman"/>
        <family val="1"/>
      </rPr>
      <t xml:space="preserve"> Para as licitantes tributadas pelo regime de incidência não-cumulativa de PIS e de Cofins não será admitida, em nenhuma hipótese, a cotação do percentual integral das alíquotas relativas a PIS (1,65%) e COFINS (7,60%), tendo em vista que as Leis nº 10.637, de 30 de dezembro de 2002 e 10.833, de 29 de dezembro de 2003 permitem o desconto de créditos apurados com base em custos, despesas e encargos da pessoa jurídica pagos em etapas anteriores, fazendo com que o valor do tributo efetivamente recolhido, em relação ao faturamento, seja inferior à alíquota dessas contribuições (Termo de Referência).</t>
    </r>
  </si>
  <si>
    <r>
      <rPr>
        <b/>
        <sz val="9"/>
        <color theme="1"/>
        <rFont val="Times New Roman"/>
        <family val="1"/>
      </rPr>
      <t>Nota6:</t>
    </r>
    <r>
      <rPr>
        <sz val="9"/>
        <color theme="1"/>
        <rFont val="Times New Roman"/>
        <family val="1"/>
      </rPr>
      <t xml:space="preserve"> A licitante tributada pelo regime de incidência não-cumulativa de PIS e Cofins deve cotar os percentuais que representem a média das alíquotas efetivamente recolhidas nos 12 (doze) meses anteriores à apresentação da proposta, apurada com base nos dados da Escrituração Fiscal Digital da Contribuição para o PIS/PASEP e para a COFINS (EFD-Contribuições), cujos respectivos registros deverão ser reme􀆟dos juntamente com a proposta e as planilhas. Caso a licitante tenha recolhido tributos pelo regime de incidência não-cumulativa em apenas alguns meses do período que deve ser considerado para o cálculo do percentual médio efetivo 12 (doze) meses anteriores à data da proposta, poderá apresentar o cálculo considerando apenas os meses em que houve recolhimento. (Termo de Referência)</t>
    </r>
  </si>
  <si>
    <r>
      <rPr>
        <b/>
        <sz val="9"/>
        <rFont val="Times New Roman"/>
        <family val="1"/>
      </rPr>
      <t>Nota7:</t>
    </r>
    <r>
      <rPr>
        <sz val="9"/>
        <rFont val="Times New Roman"/>
        <family val="1"/>
      </rPr>
      <t xml:space="preserve"> A alíquota do ISS terá que refletir o regime de tributação da empresa licitante, comprovada por meio de apresentação de documentação específica.</t>
    </r>
  </si>
  <si>
    <t xml:space="preserve">Valor Total por Empregado </t>
  </si>
  <si>
    <t>BDI</t>
  </si>
  <si>
    <t>C.1.3 Tributos Tributos Federais CPRB)</t>
  </si>
  <si>
    <t>Total de Tributos</t>
  </si>
  <si>
    <t>Dados da CCT</t>
  </si>
  <si>
    <t>CCT</t>
  </si>
  <si>
    <t>Item</t>
  </si>
  <si>
    <t>Piso Salarial</t>
  </si>
  <si>
    <t>Tarifa de Ônibus</t>
  </si>
  <si>
    <t>Auxílio-Refeição/Alimentação</t>
  </si>
  <si>
    <t>Seguro de vida</t>
  </si>
  <si>
    <t>Dias úteis</t>
  </si>
  <si>
    <t>22</t>
  </si>
  <si>
    <t>Número de horas extras</t>
  </si>
  <si>
    <t>Desconto</t>
  </si>
  <si>
    <t>Percentual</t>
  </si>
  <si>
    <t>VT</t>
  </si>
  <si>
    <t>VA</t>
  </si>
  <si>
    <t>A rubrica "Aviso Prévio Trabalhado" foi estimada considerando o percentual máximo de 1,94% para o primeiro ano de vigência contratual. Nas eventuais prorrogações, o percentual deverá ser ajustado para o limite máximo de 0,194% ao ano, conforme entendimento consolidado no Acórdão TCU nº 1.186/2017 – Plenário, observado o disposto na Lei nº 12.506/2011 e as orientações da Nota Técnica nº 652/2017-MP.</t>
  </si>
  <si>
    <t>R$  X 22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</si>
</sst>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 R$ &quot;#,##0.00&quot; &quot;;&quot; R$ (&quot;#,##0.00&quot;)&quot;;&quot; R$ -&quot;#&quot; &quot;;@&quot; &quot;"/>
    <numFmt numFmtId="165" formatCode="#,##0.00&quot; &quot;;&quot;(&quot;#,##0.00&quot;)&quot;;&quot;-&quot;#&quot; &quot;;@&quot; &quot;"/>
    <numFmt numFmtId="166" formatCode="0.000%"/>
    <numFmt numFmtId="167" formatCode="0.0000%"/>
    <numFmt numFmtId="168" formatCode="_(&quot;R$ &quot;* #,##0.00_);_(&quot;R$ &quot;* \(#,##0.00\);_(&quot;R$ &quot;* &quot;-&quot;??_);_(@_)"/>
    <numFmt numFmtId="169" formatCode="&quot;R$&quot;\ #,##0.00"/>
    <numFmt numFmtId="170" formatCode="_-[$R$-416]\ * #,##0.00_-;\-[$R$-416]\ * #,##0.00_-;_-[$R$-416]\ * &quot;-&quot;??_-;_-@_-"/>
  </numFmts>
  <fonts count="67">
    <font>
      <sz val="10"/>
      <color rgb="FF000000"/>
      <name val="Arial1"/>
    </font>
    <font>
      <sz val="11"/>
      <color theme="1"/>
      <name val="Calibri"/>
      <family val="2"/>
      <scheme val="minor"/>
    </font>
    <font>
      <sz val="10"/>
      <color rgb="FF000000"/>
      <name val="Arial1"/>
    </font>
    <font>
      <sz val="10"/>
      <color rgb="FFFFFFFF"/>
      <name val="Mangal"/>
      <family val="1"/>
    </font>
    <font>
      <sz val="10"/>
      <color rgb="FF000000"/>
      <name val="Mangal"/>
      <family val="1"/>
    </font>
    <font>
      <sz val="10"/>
      <color rgb="FFCC0000"/>
      <name val="Mangal"/>
      <family val="1"/>
    </font>
    <font>
      <sz val="11"/>
      <color rgb="FF333333"/>
      <name val="Calibri"/>
      <family val="2"/>
    </font>
    <font>
      <sz val="10"/>
      <color rgb="FF808080"/>
      <name val="Mangal"/>
      <family val="1"/>
    </font>
    <font>
      <sz val="10"/>
      <color rgb="FF006600"/>
      <name val="Mangal"/>
      <family val="1"/>
    </font>
    <font>
      <u/>
      <sz val="10"/>
      <color rgb="FF0000EE"/>
      <name val="Mangal"/>
      <family val="1"/>
    </font>
    <font>
      <sz val="12"/>
      <color rgb="FF000000"/>
      <name val="Times New Roman"/>
      <family val="1"/>
    </font>
    <font>
      <sz val="10"/>
      <color rgb="FF996600"/>
      <name val="Mangal"/>
      <family val="1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rgb="FF333333"/>
      <name val="Mangal"/>
      <family val="1"/>
    </font>
    <font>
      <sz val="11"/>
      <color rgb="FF000000"/>
      <name val="Tahoma"/>
      <family val="2"/>
    </font>
    <font>
      <b/>
      <sz val="11"/>
      <color rgb="FF000000"/>
      <name val="Tahoma"/>
      <family val="2"/>
    </font>
    <font>
      <b/>
      <sz val="11"/>
      <color theme="1"/>
      <name val="Calibri"/>
      <family val="2"/>
      <scheme val="minor"/>
    </font>
    <font>
      <b/>
      <sz val="10"/>
      <color rgb="FF000000"/>
      <name val="Arial1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Times New Roman"/>
      <family val="1"/>
    </font>
    <font>
      <b/>
      <sz val="12"/>
      <name val="Cambria"/>
      <family val="1"/>
    </font>
    <font>
      <sz val="10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sz val="9"/>
      <color rgb="FF201F1E"/>
      <name val="Times New Roman"/>
      <family val="1"/>
    </font>
    <font>
      <b/>
      <sz val="9"/>
      <color rgb="FF201F1E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trike/>
      <sz val="10"/>
      <color theme="1"/>
      <name val="Times New Roman"/>
      <family val="1"/>
    </font>
    <font>
      <strike/>
      <sz val="10"/>
      <color theme="1"/>
      <name val="Times New Roman"/>
      <family val="1"/>
    </font>
    <font>
      <b/>
      <sz val="12"/>
      <color rgb="FF000000"/>
      <name val="Cambria"/>
      <family val="1"/>
    </font>
    <font>
      <sz val="12"/>
      <color rgb="FF000000"/>
      <name val="Cambria"/>
      <family val="1"/>
    </font>
    <font>
      <sz val="8"/>
      <name val="Arial1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sz val="12"/>
      <name val="Cambria"/>
      <family val="1"/>
    </font>
    <font>
      <sz val="12"/>
      <color rgb="FFFF0000"/>
      <name val="Cambria"/>
      <family val="1"/>
    </font>
    <font>
      <b/>
      <strike/>
      <sz val="12"/>
      <color theme="1"/>
      <name val="Cambria"/>
      <family val="1"/>
    </font>
    <font>
      <strike/>
      <sz val="12"/>
      <color theme="1"/>
      <name val="Cambria"/>
      <family val="1"/>
    </font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</font>
    <font>
      <b/>
      <sz val="10"/>
      <name val="Cambria"/>
      <family val="1"/>
    </font>
    <font>
      <i/>
      <sz val="9"/>
      <color theme="1"/>
      <name val="Times New Roman"/>
      <family val="1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9"/>
      <color theme="1"/>
      <name val="Arial"/>
      <family val="2"/>
    </font>
    <font>
      <sz val="10"/>
      <color theme="1"/>
      <name val="Calibri"/>
      <family val="2"/>
    </font>
    <font>
      <b/>
      <sz val="9"/>
      <color rgb="FF0A0A0A"/>
      <name val="Arial"/>
      <family val="2"/>
    </font>
    <font>
      <b/>
      <sz val="9"/>
      <color theme="1"/>
      <name val="Arial"/>
      <family val="2"/>
    </font>
    <font>
      <sz val="10"/>
      <color rgb="FF000000"/>
      <name val="Cambria"/>
      <family val="1"/>
    </font>
    <font>
      <sz val="10"/>
      <name val="Cambria"/>
      <family val="1"/>
    </font>
    <font>
      <b/>
      <sz val="10"/>
      <color rgb="FF000000"/>
      <name val="Cambria"/>
    </font>
    <font>
      <sz val="10"/>
      <color rgb="FF000000"/>
      <name val="Cambria"/>
    </font>
    <font>
      <b/>
      <sz val="9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</fonts>
  <fills count="2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B2B2B2"/>
        <bgColor rgb="FFB2B2B2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rgb="FFB2B2B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rgb="FFB2B2B2"/>
      </patternFill>
    </fill>
    <fill>
      <patternFill patternType="solid">
        <fgColor theme="2"/>
        <bgColor rgb="FFB2B2B2"/>
      </patternFill>
    </fill>
    <fill>
      <patternFill patternType="solid">
        <fgColor theme="4" tint="0.79998168889431442"/>
        <bgColor rgb="FFB2B2B2"/>
      </patternFill>
    </fill>
  </fills>
  <borders count="8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/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rgb="FF000000"/>
      </left>
      <right/>
      <top style="medium">
        <color auto="1"/>
      </top>
      <bottom/>
      <diagonal/>
    </border>
    <border>
      <left/>
      <right style="thin">
        <color rgb="FF000000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42">
    <xf numFmtId="0" fontId="0" fillId="0" borderId="0"/>
    <xf numFmtId="165" fontId="2" fillId="0" borderId="0" applyFont="0" applyBorder="0" applyProtection="0"/>
    <xf numFmtId="164" fontId="10" fillId="0" borderId="0" applyBorder="0" applyProtection="0"/>
    <xf numFmtId="9" fontId="2" fillId="0" borderId="0" applyFont="0" applyFill="0" applyBorder="0" applyAlignment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4" fillId="4" borderId="0" applyNumberFormat="0" applyBorder="0" applyProtection="0"/>
    <xf numFmtId="0" fontId="4" fillId="0" borderId="0" applyNumberFormat="0" applyBorder="0" applyProtection="0"/>
    <xf numFmtId="0" fontId="5" fillId="5" borderId="0" applyNumberFormat="0" applyBorder="0" applyProtection="0"/>
    <xf numFmtId="0" fontId="3" fillId="6" borderId="0" applyNumberFormat="0" applyBorder="0" applyProtection="0"/>
    <xf numFmtId="164" fontId="6" fillId="0" borderId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9" fillId="0" borderId="0" applyNumberFormat="0" applyBorder="0" applyProtection="0"/>
    <xf numFmtId="0" fontId="11" fillId="8" borderId="0" applyNumberFormat="0" applyBorder="0" applyProtection="0"/>
    <xf numFmtId="0" fontId="12" fillId="0" borderId="0" applyNumberFormat="0" applyBorder="0" applyProtection="0"/>
    <xf numFmtId="0" fontId="13" fillId="0" borderId="0" applyNumberFormat="0" applyBorder="0" applyProtection="0"/>
    <xf numFmtId="0" fontId="13" fillId="0" borderId="0" applyNumberFormat="0" applyBorder="0" applyProtection="0"/>
    <xf numFmtId="0" fontId="13" fillId="0" borderId="0" applyNumberFormat="0" applyBorder="0" applyProtection="0"/>
    <xf numFmtId="0" fontId="12" fillId="0" borderId="0" applyNumberFormat="0" applyBorder="0" applyProtection="0"/>
    <xf numFmtId="0" fontId="12" fillId="0" borderId="0" applyNumberFormat="0" applyBorder="0" applyProtection="0"/>
    <xf numFmtId="0" fontId="14" fillId="8" borderId="1" applyNumberFormat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5" fillId="0" borderId="0" applyNumberFormat="0" applyBorder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25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9" fontId="49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25" fillId="0" borderId="0"/>
    <xf numFmtId="168" fontId="25" fillId="0" borderId="0" applyFont="0" applyFill="0" applyBorder="0" applyAlignment="0" applyProtection="0"/>
    <xf numFmtId="9" fontId="25" fillId="0" borderId="0" applyFont="0" applyFill="0" applyBorder="0" applyAlignment="0" applyProtection="0"/>
  </cellStyleXfs>
  <cellXfs count="436">
    <xf numFmtId="0" fontId="0" fillId="0" borderId="0" xfId="0"/>
    <xf numFmtId="0" fontId="15" fillId="0" borderId="0" xfId="0" applyFont="1"/>
    <xf numFmtId="10" fontId="15" fillId="0" borderId="2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center"/>
    </xf>
    <xf numFmtId="10" fontId="18" fillId="11" borderId="2" xfId="0" applyNumberFormat="1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44" fontId="19" fillId="0" borderId="10" xfId="0" applyNumberFormat="1" applyFont="1" applyBorder="1" applyAlignment="1">
      <alignment horizontal="right" wrapText="1"/>
    </xf>
    <xf numFmtId="44" fontId="19" fillId="0" borderId="16" xfId="0" applyNumberFormat="1" applyFont="1" applyBorder="1" applyAlignment="1">
      <alignment horizontal="right" wrapText="1"/>
    </xf>
    <xf numFmtId="0" fontId="19" fillId="0" borderId="0" xfId="0" applyFont="1"/>
    <xf numFmtId="0" fontId="22" fillId="0" borderId="2" xfId="0" applyFont="1" applyBorder="1" applyAlignment="1">
      <alignment horizontal="center" vertical="center" wrapText="1"/>
    </xf>
    <xf numFmtId="10" fontId="19" fillId="0" borderId="2" xfId="0" applyNumberFormat="1" applyFont="1" applyBorder="1" applyAlignment="1">
      <alignment horizontal="center" vertical="center"/>
    </xf>
    <xf numFmtId="0" fontId="0" fillId="0" borderId="0" xfId="0" quotePrefix="1"/>
    <xf numFmtId="0" fontId="1" fillId="0" borderId="0" xfId="32"/>
    <xf numFmtId="0" fontId="27" fillId="15" borderId="44" xfId="32" applyFont="1" applyFill="1" applyBorder="1" applyAlignment="1">
      <alignment horizontal="center" vertical="center" wrapText="1"/>
    </xf>
    <xf numFmtId="0" fontId="27" fillId="15" borderId="17" xfId="32" applyFont="1" applyFill="1" applyBorder="1" applyAlignment="1">
      <alignment horizontal="center" vertical="center" wrapText="1"/>
    </xf>
    <xf numFmtId="0" fontId="27" fillId="15" borderId="19" xfId="32" applyFont="1" applyFill="1" applyBorder="1" applyAlignment="1">
      <alignment horizontal="center" vertical="center" wrapText="1"/>
    </xf>
    <xf numFmtId="0" fontId="26" fillId="0" borderId="45" xfId="32" applyFont="1" applyBorder="1" applyAlignment="1">
      <alignment horizontal="center" vertical="center" wrapText="1"/>
    </xf>
    <xf numFmtId="0" fontId="26" fillId="10" borderId="0" xfId="32" applyFont="1" applyFill="1" applyAlignment="1">
      <alignment horizontal="center"/>
    </xf>
    <xf numFmtId="0" fontId="26" fillId="0" borderId="0" xfId="32" applyFont="1"/>
    <xf numFmtId="0" fontId="27" fillId="15" borderId="51" xfId="32" applyFont="1" applyFill="1" applyBorder="1" applyAlignment="1">
      <alignment horizontal="center" vertical="center" wrapText="1"/>
    </xf>
    <xf numFmtId="0" fontId="27" fillId="15" borderId="52" xfId="32" applyFont="1" applyFill="1" applyBorder="1" applyAlignment="1">
      <alignment horizontal="center" vertical="center" wrapText="1"/>
    </xf>
    <xf numFmtId="0" fontId="26" fillId="0" borderId="22" xfId="32" applyFont="1" applyBorder="1" applyAlignment="1">
      <alignment horizontal="center" vertical="center" wrapText="1"/>
    </xf>
    <xf numFmtId="0" fontId="26" fillId="0" borderId="38" xfId="32" applyFont="1" applyBorder="1" applyAlignment="1">
      <alignment horizontal="left" vertical="center" wrapText="1"/>
    </xf>
    <xf numFmtId="10" fontId="26" fillId="0" borderId="23" xfId="32" applyNumberFormat="1" applyFont="1" applyBorder="1" applyAlignment="1">
      <alignment horizontal="center" vertical="center" wrapText="1"/>
    </xf>
    <xf numFmtId="0" fontId="26" fillId="0" borderId="23" xfId="32" applyFont="1" applyBorder="1" applyAlignment="1">
      <alignment vertical="center"/>
    </xf>
    <xf numFmtId="0" fontId="26" fillId="0" borderId="26" xfId="32" applyFont="1" applyBorder="1" applyAlignment="1">
      <alignment horizontal="center" vertical="center" wrapText="1"/>
    </xf>
    <xf numFmtId="0" fontId="26" fillId="0" borderId="40" xfId="32" applyFont="1" applyBorder="1" applyAlignment="1">
      <alignment horizontal="left" vertical="center" wrapText="1"/>
    </xf>
    <xf numFmtId="10" fontId="29" fillId="0" borderId="27" xfId="32" applyNumberFormat="1" applyFont="1" applyBorder="1" applyAlignment="1">
      <alignment horizontal="center" vertical="center" wrapText="1"/>
    </xf>
    <xf numFmtId="0" fontId="26" fillId="0" borderId="54" xfId="32" applyFont="1" applyBorder="1" applyAlignment="1">
      <alignment horizontal="left" vertical="center" wrapText="1"/>
    </xf>
    <xf numFmtId="0" fontId="26" fillId="0" borderId="35" xfId="32" applyFont="1" applyBorder="1" applyAlignment="1">
      <alignment horizontal="center" vertical="center" wrapText="1"/>
    </xf>
    <xf numFmtId="0" fontId="29" fillId="0" borderId="42" xfId="32" applyFont="1" applyBorder="1" applyAlignment="1">
      <alignment horizontal="left" vertical="center" wrapText="1"/>
    </xf>
    <xf numFmtId="10" fontId="27" fillId="11" borderId="44" xfId="32" applyNumberFormat="1" applyFont="1" applyFill="1" applyBorder="1" applyAlignment="1">
      <alignment horizontal="center" vertical="center" wrapText="1"/>
    </xf>
    <xf numFmtId="0" fontId="33" fillId="0" borderId="0" xfId="32" applyFont="1"/>
    <xf numFmtId="0" fontId="26" fillId="0" borderId="0" xfId="32" applyFont="1" applyAlignment="1">
      <alignment horizontal="center"/>
    </xf>
    <xf numFmtId="0" fontId="27" fillId="0" borderId="44" xfId="32" applyFont="1" applyBorder="1" applyAlignment="1">
      <alignment horizontal="center" vertical="center" wrapText="1"/>
    </xf>
    <xf numFmtId="0" fontId="27" fillId="0" borderId="19" xfId="32" applyFont="1" applyBorder="1" applyAlignment="1">
      <alignment horizontal="center" vertical="center" wrapText="1"/>
    </xf>
    <xf numFmtId="10" fontId="26" fillId="0" borderId="27" xfId="32" applyNumberFormat="1" applyFont="1" applyBorder="1" applyAlignment="1">
      <alignment horizontal="center" vertical="center" wrapText="1"/>
    </xf>
    <xf numFmtId="0" fontId="26" fillId="0" borderId="42" xfId="32" applyFont="1" applyBorder="1" applyAlignment="1">
      <alignment horizontal="left" vertical="center" wrapText="1"/>
    </xf>
    <xf numFmtId="10" fontId="26" fillId="0" borderId="36" xfId="32" applyNumberFormat="1" applyFont="1" applyBorder="1" applyAlignment="1">
      <alignment horizontal="center" vertical="center" wrapText="1"/>
    </xf>
    <xf numFmtId="10" fontId="30" fillId="17" borderId="46" xfId="32" applyNumberFormat="1" applyFont="1" applyFill="1" applyBorder="1" applyAlignment="1">
      <alignment horizontal="center" vertical="center" wrapText="1"/>
    </xf>
    <xf numFmtId="0" fontId="29" fillId="0" borderId="38" xfId="32" applyFont="1" applyBorder="1" applyAlignment="1">
      <alignment horizontal="left" vertical="center" wrapText="1"/>
    </xf>
    <xf numFmtId="44" fontId="26" fillId="0" borderId="23" xfId="32" applyNumberFormat="1" applyFont="1" applyBorder="1" applyAlignment="1">
      <alignment horizontal="center" vertical="center" wrapText="1"/>
    </xf>
    <xf numFmtId="0" fontId="26" fillId="0" borderId="26" xfId="32" applyFont="1" applyBorder="1"/>
    <xf numFmtId="0" fontId="29" fillId="0" borderId="40" xfId="32" applyFont="1" applyBorder="1" applyAlignment="1">
      <alignment horizontal="left" vertical="center" wrapText="1"/>
    </xf>
    <xf numFmtId="44" fontId="26" fillId="0" borderId="27" xfId="32" applyNumberFormat="1" applyFont="1" applyBorder="1" applyAlignment="1">
      <alignment horizontal="center" vertical="center" wrapText="1"/>
    </xf>
    <xf numFmtId="0" fontId="26" fillId="0" borderId="53" xfId="32" applyFont="1" applyBorder="1"/>
    <xf numFmtId="0" fontId="26" fillId="0" borderId="54" xfId="32" applyFont="1" applyBorder="1"/>
    <xf numFmtId="44" fontId="26" fillId="0" borderId="36" xfId="32" applyNumberFormat="1" applyFont="1" applyBorder="1" applyAlignment="1">
      <alignment horizontal="center" vertical="center" wrapText="1"/>
    </xf>
    <xf numFmtId="0" fontId="26" fillId="0" borderId="35" xfId="32" applyFont="1" applyBorder="1"/>
    <xf numFmtId="0" fontId="26" fillId="0" borderId="36" xfId="32" applyFont="1" applyBorder="1"/>
    <xf numFmtId="0" fontId="30" fillId="0" borderId="44" xfId="32" applyFont="1" applyBorder="1" applyAlignment="1">
      <alignment horizontal="center" vertical="center" wrapText="1"/>
    </xf>
    <xf numFmtId="0" fontId="30" fillId="0" borderId="19" xfId="32" applyFont="1" applyBorder="1" applyAlignment="1">
      <alignment horizontal="center" vertical="center" wrapText="1"/>
    </xf>
    <xf numFmtId="0" fontId="29" fillId="0" borderId="45" xfId="32" applyFont="1" applyBorder="1" applyAlignment="1">
      <alignment horizontal="center" vertical="center" wrapText="1"/>
    </xf>
    <xf numFmtId="0" fontId="29" fillId="0" borderId="46" xfId="32" applyFont="1" applyBorder="1" applyAlignment="1">
      <alignment horizontal="left" vertical="center" wrapText="1"/>
    </xf>
    <xf numFmtId="0" fontId="29" fillId="0" borderId="46" xfId="32" applyFont="1" applyBorder="1" applyAlignment="1">
      <alignment horizontal="center" vertical="center" wrapText="1"/>
    </xf>
    <xf numFmtId="0" fontId="30" fillId="17" borderId="46" xfId="32" applyFont="1" applyFill="1" applyBorder="1" applyAlignment="1">
      <alignment horizontal="center" vertical="center" wrapText="1"/>
    </xf>
    <xf numFmtId="0" fontId="26" fillId="0" borderId="0" xfId="32" applyFont="1" applyAlignment="1">
      <alignment horizontal="center" vertical="center"/>
    </xf>
    <xf numFmtId="0" fontId="26" fillId="0" borderId="22" xfId="32" applyFont="1" applyBorder="1" applyAlignment="1">
      <alignment vertical="center"/>
    </xf>
    <xf numFmtId="0" fontId="26" fillId="0" borderId="23" xfId="32" applyFont="1" applyBorder="1" applyAlignment="1">
      <alignment vertical="center" wrapText="1"/>
    </xf>
    <xf numFmtId="0" fontId="26" fillId="0" borderId="26" xfId="32" applyFont="1" applyBorder="1" applyAlignment="1">
      <alignment vertical="center"/>
    </xf>
    <xf numFmtId="0" fontId="26" fillId="0" borderId="27" xfId="32" applyFont="1" applyBorder="1" applyAlignment="1">
      <alignment horizontal="left" vertical="center" wrapText="1"/>
    </xf>
    <xf numFmtId="0" fontId="26" fillId="0" borderId="26" xfId="32" applyFont="1" applyBorder="1" applyAlignment="1">
      <alignment vertical="center" wrapText="1"/>
    </xf>
    <xf numFmtId="0" fontId="26" fillId="0" borderId="27" xfId="32" applyFont="1" applyBorder="1" applyAlignment="1">
      <alignment vertical="center" wrapText="1"/>
    </xf>
    <xf numFmtId="0" fontId="26" fillId="0" borderId="35" xfId="32" applyFont="1" applyBorder="1" applyAlignment="1">
      <alignment vertical="center"/>
    </xf>
    <xf numFmtId="0" fontId="26" fillId="0" borderId="36" xfId="32" applyFont="1" applyBorder="1" applyAlignment="1">
      <alignment horizontal="left" vertical="center" wrapText="1"/>
    </xf>
    <xf numFmtId="10" fontId="27" fillId="17" borderId="46" xfId="32" applyNumberFormat="1" applyFont="1" applyFill="1" applyBorder="1" applyAlignment="1">
      <alignment horizontal="center" vertical="center" wrapText="1"/>
    </xf>
    <xf numFmtId="10" fontId="26" fillId="0" borderId="0" xfId="32" applyNumberFormat="1" applyFont="1"/>
    <xf numFmtId="0" fontId="27" fillId="15" borderId="55" xfId="32" applyFont="1" applyFill="1" applyBorder="1" applyAlignment="1">
      <alignment horizontal="center" vertical="center" wrapText="1"/>
    </xf>
    <xf numFmtId="0" fontId="27" fillId="15" borderId="56" xfId="32" applyFont="1" applyFill="1" applyBorder="1" applyAlignment="1">
      <alignment horizontal="center" vertical="center" wrapText="1"/>
    </xf>
    <xf numFmtId="0" fontId="26" fillId="0" borderId="58" xfId="32" applyFont="1" applyBorder="1" applyAlignment="1">
      <alignment wrapText="1"/>
    </xf>
    <xf numFmtId="0" fontId="26" fillId="0" borderId="26" xfId="32" applyFont="1" applyBorder="1" applyAlignment="1">
      <alignment horizontal="left" vertical="center" wrapText="1"/>
    </xf>
    <xf numFmtId="10" fontId="26" fillId="0" borderId="27" xfId="34" applyNumberFormat="1" applyFont="1" applyBorder="1" applyAlignment="1">
      <alignment vertical="center" wrapText="1"/>
    </xf>
    <xf numFmtId="0" fontId="26" fillId="0" borderId="26" xfId="32" applyFont="1" applyBorder="1" applyAlignment="1">
      <alignment horizontal="left" wrapText="1"/>
    </xf>
    <xf numFmtId="0" fontId="26" fillId="0" borderId="27" xfId="32" applyFont="1" applyBorder="1" applyAlignment="1">
      <alignment wrapText="1"/>
    </xf>
    <xf numFmtId="0" fontId="26" fillId="0" borderId="35" xfId="32" applyFont="1" applyBorder="1" applyAlignment="1">
      <alignment horizontal="left" wrapText="1"/>
    </xf>
    <xf numFmtId="0" fontId="38" fillId="15" borderId="44" xfId="32" applyFont="1" applyFill="1" applyBorder="1" applyAlignment="1">
      <alignment horizontal="center" vertical="center" wrapText="1"/>
    </xf>
    <xf numFmtId="0" fontId="39" fillId="0" borderId="44" xfId="32" applyFont="1" applyBorder="1" applyAlignment="1">
      <alignment horizontal="center" vertical="center" wrapText="1"/>
    </xf>
    <xf numFmtId="0" fontId="26" fillId="0" borderId="46" xfId="32" applyFont="1" applyBorder="1" applyAlignment="1">
      <alignment horizontal="left" vertical="center" wrapText="1"/>
    </xf>
    <xf numFmtId="10" fontId="26" fillId="0" borderId="46" xfId="32" applyNumberFormat="1" applyFont="1" applyBorder="1" applyAlignment="1">
      <alignment horizontal="center" vertical="center" wrapText="1"/>
    </xf>
    <xf numFmtId="0" fontId="26" fillId="0" borderId="46" xfId="32" applyFont="1" applyBorder="1" applyAlignment="1">
      <alignment horizontal="center" vertical="center" wrapText="1"/>
    </xf>
    <xf numFmtId="0" fontId="26" fillId="0" borderId="0" xfId="32" applyFont="1" applyAlignment="1">
      <alignment horizontal="left" wrapText="1"/>
    </xf>
    <xf numFmtId="0" fontId="27" fillId="15" borderId="47" xfId="32" applyFont="1" applyFill="1" applyBorder="1" applyAlignment="1">
      <alignment horizontal="center" vertical="center" wrapText="1"/>
    </xf>
    <xf numFmtId="10" fontId="29" fillId="0" borderId="23" xfId="32" applyNumberFormat="1" applyFont="1" applyBorder="1" applyAlignment="1">
      <alignment horizontal="center" vertical="center" wrapText="1"/>
    </xf>
    <xf numFmtId="0" fontId="26" fillId="0" borderId="53" xfId="32" applyFont="1" applyBorder="1" applyAlignment="1">
      <alignment horizontal="center" vertical="center" wrapText="1"/>
    </xf>
    <xf numFmtId="0" fontId="26" fillId="0" borderId="59" xfId="32" applyFont="1" applyBorder="1" applyAlignment="1">
      <alignment horizontal="left" vertical="center" wrapText="1"/>
    </xf>
    <xf numFmtId="9" fontId="27" fillId="15" borderId="27" xfId="32" applyNumberFormat="1" applyFont="1" applyFill="1" applyBorder="1" applyAlignment="1">
      <alignment horizontal="center" vertical="center" wrapText="1"/>
    </xf>
    <xf numFmtId="0" fontId="26" fillId="0" borderId="0" xfId="32" applyFont="1" applyAlignment="1">
      <alignment horizontal="left"/>
    </xf>
    <xf numFmtId="10" fontId="27" fillId="0" borderId="36" xfId="32" applyNumberFormat="1" applyFont="1" applyBorder="1" applyAlignment="1">
      <alignment horizontal="center" vertical="center" wrapText="1"/>
    </xf>
    <xf numFmtId="0" fontId="27" fillId="0" borderId="45" xfId="32" applyFont="1" applyBorder="1" applyAlignment="1">
      <alignment horizontal="center" vertical="center" wrapText="1"/>
    </xf>
    <xf numFmtId="0" fontId="41" fillId="0" borderId="0" xfId="0" applyFont="1"/>
    <xf numFmtId="0" fontId="40" fillId="0" borderId="10" xfId="0" applyFont="1" applyBorder="1" applyAlignment="1">
      <alignment horizontal="left" vertical="center" wrapText="1"/>
    </xf>
    <xf numFmtId="0" fontId="41" fillId="0" borderId="2" xfId="0" applyFont="1" applyBorder="1" applyAlignment="1">
      <alignment horizontal="center" vertical="center" wrapText="1"/>
    </xf>
    <xf numFmtId="164" fontId="40" fillId="0" borderId="2" xfId="0" applyNumberFormat="1" applyFont="1" applyBorder="1" applyAlignment="1">
      <alignment horizontal="center" vertical="center" wrapText="1"/>
    </xf>
    <xf numFmtId="44" fontId="41" fillId="0" borderId="2" xfId="0" applyNumberFormat="1" applyFont="1" applyBorder="1" applyAlignment="1">
      <alignment vertical="center" wrapText="1"/>
    </xf>
    <xf numFmtId="10" fontId="41" fillId="0" borderId="2" xfId="0" applyNumberFormat="1" applyFont="1" applyBorder="1" applyAlignment="1">
      <alignment horizontal="center" vertical="center" wrapText="1"/>
    </xf>
    <xf numFmtId="44" fontId="41" fillId="0" borderId="0" xfId="0" applyNumberFormat="1" applyFont="1"/>
    <xf numFmtId="0" fontId="41" fillId="0" borderId="0" xfId="0" applyFont="1" applyAlignment="1">
      <alignment vertical="center" wrapText="1"/>
    </xf>
    <xf numFmtId="44" fontId="41" fillId="10" borderId="2" xfId="0" applyNumberFormat="1" applyFont="1" applyFill="1" applyBorder="1" applyAlignment="1">
      <alignment vertical="center" wrapText="1"/>
    </xf>
    <xf numFmtId="10" fontId="41" fillId="10" borderId="2" xfId="0" applyNumberFormat="1" applyFont="1" applyFill="1" applyBorder="1" applyAlignment="1">
      <alignment horizontal="center" vertical="center" wrapText="1"/>
    </xf>
    <xf numFmtId="0" fontId="41" fillId="0" borderId="0" xfId="0" quotePrefix="1" applyFont="1"/>
    <xf numFmtId="10" fontId="41" fillId="10" borderId="4" xfId="3" applyNumberFormat="1" applyFont="1" applyFill="1" applyBorder="1" applyAlignment="1">
      <alignment horizontal="center" vertical="center" wrapText="1"/>
    </xf>
    <xf numFmtId="1" fontId="41" fillId="0" borderId="2" xfId="0" applyNumberFormat="1" applyFont="1" applyBorder="1" applyAlignment="1">
      <alignment horizontal="center" vertical="center" wrapText="1"/>
    </xf>
    <xf numFmtId="10" fontId="41" fillId="0" borderId="6" xfId="3" applyNumberFormat="1" applyFont="1" applyBorder="1" applyAlignment="1">
      <alignment horizontal="center" vertical="center" wrapText="1"/>
    </xf>
    <xf numFmtId="0" fontId="41" fillId="0" borderId="5" xfId="0" applyFont="1" applyBorder="1" applyAlignment="1">
      <alignment horizontal="center" vertical="center" wrapText="1"/>
    </xf>
    <xf numFmtId="10" fontId="41" fillId="0" borderId="0" xfId="3" applyNumberFormat="1" applyFont="1" applyAlignment="1">
      <alignment horizontal="center" vertical="center"/>
    </xf>
    <xf numFmtId="4" fontId="41" fillId="0" borderId="0" xfId="0" applyNumberFormat="1" applyFont="1"/>
    <xf numFmtId="44" fontId="41" fillId="0" borderId="0" xfId="0" applyNumberFormat="1" applyFont="1" applyAlignment="1">
      <alignment vertical="center" wrapText="1"/>
    </xf>
    <xf numFmtId="0" fontId="41" fillId="10" borderId="0" xfId="0" applyFont="1" applyFill="1"/>
    <xf numFmtId="0" fontId="15" fillId="10" borderId="0" xfId="0" applyFont="1" applyFill="1"/>
    <xf numFmtId="0" fontId="23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10" fontId="40" fillId="20" borderId="2" xfId="0" applyNumberFormat="1" applyFont="1" applyFill="1" applyBorder="1" applyAlignment="1">
      <alignment horizontal="center" vertical="center" wrapText="1"/>
    </xf>
    <xf numFmtId="44" fontId="40" fillId="20" borderId="2" xfId="0" applyNumberFormat="1" applyFont="1" applyFill="1" applyBorder="1" applyAlignment="1">
      <alignment vertical="center" wrapText="1"/>
    </xf>
    <xf numFmtId="0" fontId="41" fillId="0" borderId="62" xfId="0" applyFont="1" applyBorder="1"/>
    <xf numFmtId="0" fontId="41" fillId="0" borderId="15" xfId="0" applyFont="1" applyBorder="1" applyAlignment="1">
      <alignment horizontal="center" vertical="center" wrapText="1"/>
    </xf>
    <xf numFmtId="44" fontId="41" fillId="0" borderId="15" xfId="0" applyNumberFormat="1" applyFont="1" applyBorder="1" applyAlignment="1">
      <alignment vertical="center" wrapText="1"/>
    </xf>
    <xf numFmtId="0" fontId="41" fillId="0" borderId="10" xfId="0" applyFont="1" applyBorder="1" applyAlignment="1">
      <alignment horizontal="center" vertical="center" wrapText="1"/>
    </xf>
    <xf numFmtId="10" fontId="40" fillId="20" borderId="10" xfId="0" applyNumberFormat="1" applyFont="1" applyFill="1" applyBorder="1" applyAlignment="1">
      <alignment horizontal="center" vertical="center" wrapText="1"/>
    </xf>
    <xf numFmtId="44" fontId="40" fillId="20" borderId="10" xfId="0" applyNumberFormat="1" applyFont="1" applyFill="1" applyBorder="1" applyAlignment="1">
      <alignment vertical="center" wrapText="1"/>
    </xf>
    <xf numFmtId="0" fontId="43" fillId="15" borderId="44" xfId="0" applyFont="1" applyFill="1" applyBorder="1" applyAlignment="1">
      <alignment horizontal="center" vertical="center" wrapText="1"/>
    </xf>
    <xf numFmtId="0" fontId="43" fillId="15" borderId="19" xfId="0" applyFont="1" applyFill="1" applyBorder="1" applyAlignment="1">
      <alignment horizontal="center" vertical="center" wrapText="1"/>
    </xf>
    <xf numFmtId="0" fontId="40" fillId="22" borderId="0" xfId="0" applyFont="1" applyFill="1" applyAlignment="1">
      <alignment horizontal="center" vertical="center" wrapText="1"/>
    </xf>
    <xf numFmtId="44" fontId="40" fillId="22" borderId="0" xfId="0" applyNumberFormat="1" applyFont="1" applyFill="1" applyAlignment="1">
      <alignment vertical="center" wrapText="1"/>
    </xf>
    <xf numFmtId="10" fontId="40" fillId="22" borderId="0" xfId="0" applyNumberFormat="1" applyFont="1" applyFill="1" applyAlignment="1">
      <alignment horizontal="center" vertical="center" wrapText="1"/>
    </xf>
    <xf numFmtId="0" fontId="40" fillId="22" borderId="0" xfId="0" applyFont="1" applyFill="1" applyAlignment="1">
      <alignment vertical="center" wrapText="1"/>
    </xf>
    <xf numFmtId="0" fontId="40" fillId="0" borderId="62" xfId="0" applyFont="1" applyBorder="1" applyAlignment="1">
      <alignment horizontal="center" vertical="center" wrapText="1"/>
    </xf>
    <xf numFmtId="9" fontId="41" fillId="0" borderId="6" xfId="3" applyFont="1" applyBorder="1" applyAlignment="1">
      <alignment horizontal="center" vertical="center" wrapText="1"/>
    </xf>
    <xf numFmtId="0" fontId="41" fillId="0" borderId="12" xfId="0" applyFont="1" applyBorder="1" applyAlignment="1">
      <alignment horizontal="center" vertical="center" wrapText="1"/>
    </xf>
    <xf numFmtId="0" fontId="41" fillId="0" borderId="7" xfId="0" applyFont="1" applyBorder="1" applyAlignment="1">
      <alignment horizontal="center" vertical="center" wrapText="1"/>
    </xf>
    <xf numFmtId="44" fontId="41" fillId="0" borderId="7" xfId="0" applyNumberFormat="1" applyFont="1" applyBorder="1" applyAlignment="1">
      <alignment vertical="center" wrapText="1"/>
    </xf>
    <xf numFmtId="44" fontId="40" fillId="0" borderId="12" xfId="0" applyNumberFormat="1" applyFont="1" applyBorder="1" applyAlignment="1">
      <alignment vertical="center" wrapText="1"/>
    </xf>
    <xf numFmtId="10" fontId="40" fillId="0" borderId="72" xfId="0" applyNumberFormat="1" applyFont="1" applyBorder="1" applyAlignment="1">
      <alignment horizontal="center" vertical="center" wrapText="1"/>
    </xf>
    <xf numFmtId="44" fontId="40" fillId="23" borderId="2" xfId="0" applyNumberFormat="1" applyFont="1" applyFill="1" applyBorder="1" applyAlignment="1">
      <alignment vertical="center" wrapText="1"/>
    </xf>
    <xf numFmtId="43" fontId="45" fillId="0" borderId="22" xfId="30" applyFont="1" applyFill="1" applyBorder="1" applyAlignment="1">
      <alignment horizontal="center" vertical="center"/>
    </xf>
    <xf numFmtId="43" fontId="45" fillId="0" borderId="26" xfId="30" applyFont="1" applyFill="1" applyBorder="1" applyAlignment="1">
      <alignment horizontal="center" vertical="center"/>
    </xf>
    <xf numFmtId="43" fontId="45" fillId="0" borderId="30" xfId="30" applyFont="1" applyFill="1" applyBorder="1" applyAlignment="1">
      <alignment horizontal="center" vertical="center"/>
    </xf>
    <xf numFmtId="43" fontId="45" fillId="0" borderId="57" xfId="30" applyFont="1" applyFill="1" applyBorder="1" applyAlignment="1">
      <alignment horizontal="center" vertical="center"/>
    </xf>
    <xf numFmtId="0" fontId="45" fillId="0" borderId="34" xfId="31" applyFont="1" applyBorder="1" applyAlignment="1">
      <alignment horizontal="center" vertical="center"/>
    </xf>
    <xf numFmtId="49" fontId="45" fillId="0" borderId="27" xfId="31" applyNumberFormat="1" applyFont="1" applyBorder="1" applyAlignment="1">
      <alignment horizontal="center" vertical="center"/>
    </xf>
    <xf numFmtId="43" fontId="45" fillId="0" borderId="35" xfId="30" applyFont="1" applyFill="1" applyBorder="1" applyAlignment="1">
      <alignment horizontal="center" vertical="center"/>
    </xf>
    <xf numFmtId="43" fontId="45" fillId="0" borderId="0" xfId="30" applyFont="1" applyFill="1" applyBorder="1" applyAlignment="1">
      <alignment horizontal="left" vertical="center"/>
    </xf>
    <xf numFmtId="0" fontId="45" fillId="0" borderId="0" xfId="31" applyFont="1" applyAlignment="1">
      <alignment horizontal="left" vertical="center"/>
    </xf>
    <xf numFmtId="49" fontId="45" fillId="0" borderId="0" xfId="31" applyNumberFormat="1" applyFont="1" applyAlignment="1">
      <alignment horizontal="right" vertical="center"/>
    </xf>
    <xf numFmtId="43" fontId="24" fillId="10" borderId="0" xfId="30" applyFont="1" applyFill="1" applyBorder="1" applyAlignment="1">
      <alignment horizontal="left" vertical="center"/>
    </xf>
    <xf numFmtId="43" fontId="45" fillId="0" borderId="0" xfId="30" applyFont="1" applyFill="1" applyBorder="1" applyAlignment="1">
      <alignment horizontal="center" vertical="center"/>
    </xf>
    <xf numFmtId="43" fontId="45" fillId="0" borderId="0" xfId="30" applyFont="1" applyFill="1" applyBorder="1" applyAlignment="1">
      <alignment vertical="center"/>
    </xf>
    <xf numFmtId="0" fontId="45" fillId="0" borderId="0" xfId="31" applyFont="1" applyAlignment="1">
      <alignment horizontal="center" vertical="center"/>
    </xf>
    <xf numFmtId="0" fontId="41" fillId="0" borderId="0" xfId="0" applyFont="1" applyAlignment="1">
      <alignment vertical="center"/>
    </xf>
    <xf numFmtId="0" fontId="41" fillId="10" borderId="0" xfId="0" applyFont="1" applyFill="1" applyAlignment="1">
      <alignment vertical="center"/>
    </xf>
    <xf numFmtId="0" fontId="44" fillId="0" borderId="0" xfId="0" applyFont="1" applyAlignment="1">
      <alignment horizontal="center"/>
    </xf>
    <xf numFmtId="0" fontId="43" fillId="0" borderId="0" xfId="0" applyFont="1" applyAlignment="1">
      <alignment horizontal="center" wrapText="1"/>
    </xf>
    <xf numFmtId="0" fontId="43" fillId="10" borderId="0" xfId="0" applyFont="1" applyFill="1" applyAlignment="1">
      <alignment horizontal="center" vertical="center" wrapText="1"/>
    </xf>
    <xf numFmtId="0" fontId="24" fillId="15" borderId="44" xfId="0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/>
    </xf>
    <xf numFmtId="0" fontId="47" fillId="15" borderId="44" xfId="0" applyFont="1" applyFill="1" applyBorder="1" applyAlignment="1">
      <alignment horizontal="center" vertical="center" wrapText="1"/>
    </xf>
    <xf numFmtId="0" fontId="47" fillId="15" borderId="19" xfId="0" applyFont="1" applyFill="1" applyBorder="1" applyAlignment="1">
      <alignment horizontal="center" vertical="center" wrapText="1"/>
    </xf>
    <xf numFmtId="0" fontId="48" fillId="0" borderId="69" xfId="0" applyFont="1" applyBorder="1" applyAlignment="1">
      <alignment horizontal="center" vertical="center" wrapText="1"/>
    </xf>
    <xf numFmtId="44" fontId="48" fillId="21" borderId="10" xfId="0" applyNumberFormat="1" applyFont="1" applyFill="1" applyBorder="1" applyAlignment="1">
      <alignment horizontal="center" vertical="center" wrapText="1"/>
    </xf>
    <xf numFmtId="44" fontId="43" fillId="15" borderId="10" xfId="0" applyNumberFormat="1" applyFont="1" applyFill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/>
    </xf>
    <xf numFmtId="1" fontId="41" fillId="0" borderId="2" xfId="2" applyNumberFormat="1" applyFont="1" applyBorder="1" applyAlignment="1">
      <alignment horizontal="center" vertical="center"/>
    </xf>
    <xf numFmtId="44" fontId="41" fillId="0" borderId="2" xfId="2" applyNumberFormat="1" applyFont="1" applyBorder="1" applyAlignment="1">
      <alignment horizontal="center" vertical="center"/>
    </xf>
    <xf numFmtId="0" fontId="40" fillId="16" borderId="2" xfId="0" applyFont="1" applyFill="1" applyBorder="1" applyAlignment="1">
      <alignment horizontal="center" vertical="center" wrapText="1"/>
    </xf>
    <xf numFmtId="44" fontId="40" fillId="14" borderId="2" xfId="0" applyNumberFormat="1" applyFont="1" applyFill="1" applyBorder="1" applyAlignment="1">
      <alignment vertical="center"/>
    </xf>
    <xf numFmtId="0" fontId="17" fillId="16" borderId="10" xfId="0" applyFont="1" applyFill="1" applyBorder="1" applyAlignment="1">
      <alignment horizontal="center" vertical="center"/>
    </xf>
    <xf numFmtId="0" fontId="17" fillId="16" borderId="10" xfId="0" applyFont="1" applyFill="1" applyBorder="1" applyAlignment="1">
      <alignment horizontal="center" vertical="center" wrapText="1"/>
    </xf>
    <xf numFmtId="1" fontId="20" fillId="14" borderId="10" xfId="0" applyNumberFormat="1" applyFont="1" applyFill="1" applyBorder="1" applyAlignment="1">
      <alignment horizontal="center" vertical="center"/>
    </xf>
    <xf numFmtId="1" fontId="20" fillId="14" borderId="15" xfId="0" applyNumberFormat="1" applyFont="1" applyFill="1" applyBorder="1" applyAlignment="1">
      <alignment horizontal="center" vertical="center"/>
    </xf>
    <xf numFmtId="49" fontId="19" fillId="14" borderId="10" xfId="0" applyNumberFormat="1" applyFont="1" applyFill="1" applyBorder="1" applyAlignment="1">
      <alignment horizontal="center" vertical="center"/>
    </xf>
    <xf numFmtId="1" fontId="19" fillId="14" borderId="10" xfId="0" applyNumberFormat="1" applyFont="1" applyFill="1" applyBorder="1" applyAlignment="1">
      <alignment horizontal="center"/>
    </xf>
    <xf numFmtId="0" fontId="20" fillId="12" borderId="10" xfId="0" applyFont="1" applyFill="1" applyBorder="1" applyAlignment="1">
      <alignment horizontal="center" vertical="center"/>
    </xf>
    <xf numFmtId="9" fontId="19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horizontal="left"/>
    </xf>
    <xf numFmtId="0" fontId="19" fillId="0" borderId="16" xfId="0" applyFont="1" applyBorder="1" applyAlignment="1">
      <alignment horizontal="left"/>
    </xf>
    <xf numFmtId="0" fontId="22" fillId="0" borderId="12" xfId="0" applyFont="1" applyBorder="1" applyAlignment="1">
      <alignment horizontal="center" vertical="center" wrapText="1"/>
    </xf>
    <xf numFmtId="0" fontId="21" fillId="24" borderId="8" xfId="0" applyFont="1" applyFill="1" applyBorder="1" applyAlignment="1">
      <alignment horizontal="center" vertical="center" wrapText="1"/>
    </xf>
    <xf numFmtId="0" fontId="17" fillId="16" borderId="8" xfId="0" applyFont="1" applyFill="1" applyBorder="1" applyAlignment="1">
      <alignment horizontal="center" vertical="center" wrapText="1"/>
    </xf>
    <xf numFmtId="166" fontId="26" fillId="0" borderId="20" xfId="3" applyNumberFormat="1" applyFont="1" applyBorder="1"/>
    <xf numFmtId="166" fontId="26" fillId="0" borderId="0" xfId="3" applyNumberFormat="1" applyFont="1"/>
    <xf numFmtId="167" fontId="26" fillId="0" borderId="20" xfId="3" applyNumberFormat="1" applyFont="1" applyBorder="1" applyAlignment="1">
      <alignment horizontal="left" vertical="center" wrapText="1"/>
    </xf>
    <xf numFmtId="0" fontId="41" fillId="0" borderId="5" xfId="0" applyFont="1" applyBorder="1" applyAlignment="1">
      <alignment vertical="center" wrapText="1"/>
    </xf>
    <xf numFmtId="0" fontId="26" fillId="0" borderId="53" xfId="32" applyFont="1" applyBorder="1" applyAlignment="1">
      <alignment horizontal="left" wrapText="1"/>
    </xf>
    <xf numFmtId="0" fontId="26" fillId="0" borderId="54" xfId="32" applyFont="1" applyBorder="1" applyAlignment="1">
      <alignment wrapText="1"/>
    </xf>
    <xf numFmtId="0" fontId="43" fillId="15" borderId="17" xfId="0" applyFont="1" applyFill="1" applyBorder="1" applyAlignment="1">
      <alignment horizontal="center" vertical="center" wrapText="1"/>
    </xf>
    <xf numFmtId="0" fontId="43" fillId="15" borderId="18" xfId="0" applyFont="1" applyFill="1" applyBorder="1" applyAlignment="1">
      <alignment horizontal="center" vertical="center" wrapText="1"/>
    </xf>
    <xf numFmtId="44" fontId="40" fillId="0" borderId="2" xfId="0" applyNumberFormat="1" applyFont="1" applyBorder="1" applyAlignment="1">
      <alignment vertical="center" wrapText="1"/>
    </xf>
    <xf numFmtId="0" fontId="45" fillId="0" borderId="78" xfId="39" applyFont="1" applyBorder="1" applyAlignment="1">
      <alignment horizontal="center" vertical="center" shrinkToFit="1"/>
    </xf>
    <xf numFmtId="0" fontId="45" fillId="0" borderId="79" xfId="39" applyFont="1" applyBorder="1" applyAlignment="1">
      <alignment horizontal="center" vertical="center" shrinkToFit="1"/>
    </xf>
    <xf numFmtId="168" fontId="45" fillId="0" borderId="80" xfId="40" applyFont="1" applyFill="1" applyBorder="1" applyAlignment="1">
      <alignment vertical="center" shrinkToFit="1"/>
    </xf>
    <xf numFmtId="0" fontId="41" fillId="0" borderId="81" xfId="0" applyFont="1" applyBorder="1" applyAlignment="1">
      <alignment vertical="center" wrapText="1"/>
    </xf>
    <xf numFmtId="44" fontId="41" fillId="10" borderId="12" xfId="0" applyNumberFormat="1" applyFont="1" applyFill="1" applyBorder="1" applyAlignment="1">
      <alignment vertical="center" wrapText="1"/>
    </xf>
    <xf numFmtId="0" fontId="26" fillId="0" borderId="27" xfId="32" quotePrefix="1" applyFont="1" applyBorder="1" applyAlignment="1">
      <alignment wrapText="1"/>
    </xf>
    <xf numFmtId="169" fontId="53" fillId="0" borderId="0" xfId="1" applyNumberFormat="1" applyFont="1" applyBorder="1" applyAlignment="1">
      <alignment horizontal="center" vertical="center"/>
    </xf>
    <xf numFmtId="0" fontId="54" fillId="0" borderId="10" xfId="0" applyFont="1" applyBorder="1" applyAlignment="1">
      <alignment horizontal="center" vertical="center"/>
    </xf>
    <xf numFmtId="169" fontId="55" fillId="0" borderId="10" xfId="1" applyNumberFormat="1" applyFont="1" applyBorder="1" applyAlignment="1">
      <alignment horizontal="center" vertical="center"/>
    </xf>
    <xf numFmtId="10" fontId="56" fillId="0" borderId="10" xfId="0" applyNumberFormat="1" applyFont="1" applyBorder="1" applyAlignment="1">
      <alignment horizontal="center" vertical="center"/>
    </xf>
    <xf numFmtId="10" fontId="56" fillId="0" borderId="10" xfId="3" applyNumberFormat="1" applyFont="1" applyBorder="1" applyAlignment="1">
      <alignment horizontal="center" vertical="center"/>
    </xf>
    <xf numFmtId="10" fontId="57" fillId="0" borderId="10" xfId="3" applyNumberFormat="1" applyFont="1" applyBorder="1" applyAlignment="1">
      <alignment horizontal="center" vertical="center"/>
    </xf>
    <xf numFmtId="9" fontId="56" fillId="0" borderId="10" xfId="3" applyFont="1" applyBorder="1" applyAlignment="1">
      <alignment horizontal="center" vertical="center"/>
    </xf>
    <xf numFmtId="10" fontId="58" fillId="0" borderId="10" xfId="3" applyNumberFormat="1" applyFont="1" applyBorder="1" applyAlignment="1">
      <alignment horizontal="center" vertical="center"/>
    </xf>
    <xf numFmtId="10" fontId="41" fillId="0" borderId="0" xfId="0" applyNumberFormat="1" applyFont="1"/>
    <xf numFmtId="0" fontId="21" fillId="24" borderId="8" xfId="0" applyFont="1" applyFill="1" applyBorder="1" applyAlignment="1">
      <alignment vertical="center" wrapText="1"/>
    </xf>
    <xf numFmtId="0" fontId="22" fillId="0" borderId="2" xfId="0" applyFont="1" applyBorder="1" applyAlignment="1">
      <alignment vertical="center" wrapText="1"/>
    </xf>
    <xf numFmtId="0" fontId="22" fillId="0" borderId="12" xfId="0" applyFont="1" applyBorder="1" applyAlignment="1">
      <alignment vertical="center" wrapText="1"/>
    </xf>
    <xf numFmtId="10" fontId="26" fillId="0" borderId="36" xfId="3" applyNumberFormat="1" applyFont="1" applyBorder="1" applyAlignment="1">
      <alignment horizontal="center" vertical="center" wrapText="1"/>
    </xf>
    <xf numFmtId="10" fontId="41" fillId="10" borderId="0" xfId="0" applyNumberFormat="1" applyFont="1" applyFill="1"/>
    <xf numFmtId="0" fontId="60" fillId="0" borderId="0" xfId="39" applyFont="1"/>
    <xf numFmtId="0" fontId="60" fillId="0" borderId="0" xfId="39" applyFont="1" applyAlignment="1">
      <alignment horizontal="center"/>
    </xf>
    <xf numFmtId="168" fontId="60" fillId="0" borderId="0" xfId="40" applyFont="1" applyFill="1" applyBorder="1"/>
    <xf numFmtId="0" fontId="60" fillId="0" borderId="0" xfId="39" applyFont="1" applyAlignment="1">
      <alignment vertical="center"/>
    </xf>
    <xf numFmtId="0" fontId="26" fillId="10" borderId="40" xfId="32" applyFont="1" applyFill="1" applyBorder="1" applyAlignment="1">
      <alignment horizontal="left" vertical="center" wrapText="1"/>
    </xf>
    <xf numFmtId="0" fontId="27" fillId="16" borderId="50" xfId="32" applyFont="1" applyFill="1" applyBorder="1" applyAlignment="1">
      <alignment horizontal="center" vertical="center"/>
    </xf>
    <xf numFmtId="0" fontId="31" fillId="10" borderId="0" xfId="32" applyFont="1" applyFill="1" applyAlignment="1">
      <alignment horizontal="left" vertical="center" wrapText="1"/>
    </xf>
    <xf numFmtId="0" fontId="27" fillId="12" borderId="0" xfId="32" applyFont="1" applyFill="1" applyAlignment="1">
      <alignment horizontal="center" vertical="center"/>
    </xf>
    <xf numFmtId="0" fontId="27" fillId="15" borderId="48" xfId="32" applyFont="1" applyFill="1" applyBorder="1" applyAlignment="1">
      <alignment horizontal="center" vertical="center" wrapText="1"/>
    </xf>
    <xf numFmtId="0" fontId="27" fillId="15" borderId="21" xfId="32" applyFont="1" applyFill="1" applyBorder="1" applyAlignment="1">
      <alignment horizontal="center" vertical="center" wrapText="1"/>
    </xf>
    <xf numFmtId="0" fontId="26" fillId="0" borderId="24" xfId="32" applyFont="1" applyBorder="1" applyAlignment="1">
      <alignment horizontal="left" vertical="center"/>
    </xf>
    <xf numFmtId="0" fontId="26" fillId="0" borderId="25" xfId="32" applyFont="1" applyBorder="1" applyAlignment="1">
      <alignment horizontal="left" vertical="center"/>
    </xf>
    <xf numFmtId="0" fontId="26" fillId="0" borderId="75" xfId="32" applyFont="1" applyBorder="1" applyAlignment="1">
      <alignment horizontal="left" vertical="center"/>
    </xf>
    <xf numFmtId="0" fontId="26" fillId="0" borderId="76" xfId="32" applyFont="1" applyBorder="1" applyAlignment="1">
      <alignment horizontal="left" vertical="center"/>
    </xf>
    <xf numFmtId="0" fontId="26" fillId="0" borderId="28" xfId="32" applyFont="1" applyBorder="1" applyAlignment="1">
      <alignment horizontal="left" vertical="center"/>
    </xf>
    <xf numFmtId="0" fontId="26" fillId="0" borderId="29" xfId="32" applyFont="1" applyBorder="1" applyAlignment="1">
      <alignment horizontal="left" vertical="center"/>
    </xf>
    <xf numFmtId="0" fontId="26" fillId="0" borderId="31" xfId="32" quotePrefix="1" applyFont="1" applyBorder="1" applyAlignment="1">
      <alignment horizontal="left" vertical="center"/>
    </xf>
    <xf numFmtId="0" fontId="26" fillId="0" borderId="32" xfId="32" applyFont="1" applyBorder="1" applyAlignment="1">
      <alignment horizontal="left" vertical="center"/>
    </xf>
    <xf numFmtId="0" fontId="29" fillId="0" borderId="28" xfId="32" applyFont="1" applyBorder="1" applyAlignment="1">
      <alignment horizontal="left" vertical="center"/>
    </xf>
    <xf numFmtId="0" fontId="26" fillId="0" borderId="22" xfId="32" applyFont="1" applyBorder="1" applyAlignment="1">
      <alignment horizontal="left" vertical="center" wrapText="1"/>
    </xf>
    <xf numFmtId="0" fontId="26" fillId="0" borderId="53" xfId="32" applyFont="1" applyBorder="1" applyAlignment="1">
      <alignment horizontal="left" vertical="center" wrapText="1"/>
    </xf>
    <xf numFmtId="0" fontId="27" fillId="14" borderId="26" xfId="32" applyFont="1" applyFill="1" applyBorder="1" applyAlignment="1">
      <alignment horizontal="center" vertical="center" wrapText="1"/>
    </xf>
    <xf numFmtId="0" fontId="27" fillId="14" borderId="40" xfId="32" applyFont="1" applyFill="1" applyBorder="1" applyAlignment="1">
      <alignment horizontal="center" vertical="center" wrapText="1"/>
    </xf>
    <xf numFmtId="0" fontId="27" fillId="11" borderId="44" xfId="32" applyFont="1" applyFill="1" applyBorder="1" applyAlignment="1">
      <alignment horizontal="center" vertical="center" wrapText="1"/>
    </xf>
    <xf numFmtId="0" fontId="27" fillId="16" borderId="50" xfId="32" applyFont="1" applyFill="1" applyBorder="1" applyAlignment="1">
      <alignment horizontal="center" vertical="center" wrapText="1"/>
    </xf>
    <xf numFmtId="0" fontId="27" fillId="15" borderId="24" xfId="32" applyFont="1" applyFill="1" applyBorder="1" applyAlignment="1">
      <alignment horizontal="center" vertical="center" wrapText="1"/>
    </xf>
    <xf numFmtId="0" fontId="27" fillId="15" borderId="25" xfId="32" applyFont="1" applyFill="1" applyBorder="1" applyAlignment="1">
      <alignment horizontal="center" vertical="center" wrapText="1"/>
    </xf>
    <xf numFmtId="0" fontId="29" fillId="0" borderId="29" xfId="32" applyFont="1" applyBorder="1" applyAlignment="1">
      <alignment horizontal="left" vertical="center"/>
    </xf>
    <xf numFmtId="0" fontId="31" fillId="0" borderId="0" xfId="32" applyFont="1" applyAlignment="1">
      <alignment horizontal="left" vertical="center"/>
    </xf>
    <xf numFmtId="0" fontId="26" fillId="0" borderId="31" xfId="32" applyFont="1" applyBorder="1" applyAlignment="1">
      <alignment horizontal="left" vertical="center"/>
    </xf>
    <xf numFmtId="0" fontId="27" fillId="17" borderId="17" xfId="32" applyFont="1" applyFill="1" applyBorder="1" applyAlignment="1">
      <alignment horizontal="center" vertical="center" wrapText="1"/>
    </xf>
    <xf numFmtId="0" fontId="27" fillId="17" borderId="19" xfId="32" applyFont="1" applyFill="1" applyBorder="1" applyAlignment="1">
      <alignment horizontal="center" vertical="center" wrapText="1"/>
    </xf>
    <xf numFmtId="0" fontId="31" fillId="0" borderId="0" xfId="32" applyFont="1" applyAlignment="1">
      <alignment horizontal="left" vertical="center" wrapText="1"/>
    </xf>
    <xf numFmtId="0" fontId="27" fillId="17" borderId="18" xfId="32" applyFont="1" applyFill="1" applyBorder="1" applyAlignment="1">
      <alignment horizontal="center" vertical="center" wrapText="1"/>
    </xf>
    <xf numFmtId="0" fontId="34" fillId="0" borderId="0" xfId="32" applyFont="1" applyAlignment="1">
      <alignment horizontal="left" vertical="center" wrapText="1"/>
    </xf>
    <xf numFmtId="0" fontId="30" fillId="16" borderId="0" xfId="32" applyFont="1" applyFill="1" applyAlignment="1">
      <alignment horizontal="center" vertical="center"/>
    </xf>
    <xf numFmtId="0" fontId="30" fillId="17" borderId="17" xfId="32" applyFont="1" applyFill="1" applyBorder="1" applyAlignment="1">
      <alignment horizontal="center" vertical="center" wrapText="1"/>
    </xf>
    <xf numFmtId="0" fontId="30" fillId="17" borderId="19" xfId="32" applyFont="1" applyFill="1" applyBorder="1" applyAlignment="1">
      <alignment horizontal="center" vertical="center" wrapText="1"/>
    </xf>
    <xf numFmtId="0" fontId="27" fillId="12" borderId="50" xfId="32" applyFont="1" applyFill="1" applyBorder="1" applyAlignment="1">
      <alignment horizontal="center" vertical="center"/>
    </xf>
    <xf numFmtId="0" fontId="64" fillId="0" borderId="0" xfId="32" applyFont="1" applyAlignment="1">
      <alignment horizontal="left" vertical="center" wrapText="1"/>
    </xf>
    <xf numFmtId="0" fontId="27" fillId="15" borderId="17" xfId="32" applyFont="1" applyFill="1" applyBorder="1" applyAlignment="1">
      <alignment horizontal="center" vertical="center" wrapText="1"/>
    </xf>
    <xf numFmtId="0" fontId="27" fillId="15" borderId="19" xfId="32" applyFont="1" applyFill="1" applyBorder="1" applyAlignment="1">
      <alignment horizontal="center" vertical="center" wrapText="1"/>
    </xf>
    <xf numFmtId="0" fontId="36" fillId="0" borderId="0" xfId="32" applyFont="1" applyAlignment="1">
      <alignment horizontal="left" vertical="center"/>
    </xf>
    <xf numFmtId="0" fontId="36" fillId="0" borderId="0" xfId="32" applyFont="1" applyAlignment="1">
      <alignment horizontal="left" vertical="center" wrapText="1"/>
    </xf>
    <xf numFmtId="0" fontId="38" fillId="16" borderId="0" xfId="32" applyFont="1" applyFill="1" applyAlignment="1">
      <alignment horizontal="center" vertical="center"/>
    </xf>
    <xf numFmtId="0" fontId="38" fillId="15" borderId="44" xfId="32" applyFont="1" applyFill="1" applyBorder="1" applyAlignment="1">
      <alignment horizontal="center" vertical="center" wrapText="1"/>
    </xf>
    <xf numFmtId="0" fontId="39" fillId="0" borderId="44" xfId="32" applyFont="1" applyBorder="1" applyAlignment="1">
      <alignment horizontal="left" vertical="center" wrapText="1"/>
    </xf>
    <xf numFmtId="0" fontId="38" fillId="0" borderId="44" xfId="32" applyFont="1" applyBorder="1" applyAlignment="1">
      <alignment horizontal="center" vertical="center" wrapText="1"/>
    </xf>
    <xf numFmtId="0" fontId="26" fillId="0" borderId="0" xfId="32" applyFont="1" applyAlignment="1">
      <alignment horizontal="left" vertical="center" wrapText="1"/>
    </xf>
    <xf numFmtId="0" fontId="29" fillId="0" borderId="0" xfId="32" applyFont="1" applyAlignment="1">
      <alignment horizontal="left" vertical="center" wrapText="1"/>
    </xf>
    <xf numFmtId="0" fontId="27" fillId="16" borderId="0" xfId="32" applyFont="1" applyFill="1" applyAlignment="1">
      <alignment horizontal="center" vertical="center"/>
    </xf>
    <xf numFmtId="0" fontId="26" fillId="0" borderId="20" xfId="32" applyFont="1" applyBorder="1" applyAlignment="1">
      <alignment horizontal="left" wrapText="1"/>
    </xf>
    <xf numFmtId="0" fontId="26" fillId="0" borderId="38" xfId="32" applyFont="1" applyBorder="1" applyAlignment="1">
      <alignment horizontal="left" vertical="center" wrapText="1"/>
    </xf>
    <xf numFmtId="0" fontId="26" fillId="0" borderId="23" xfId="32" applyFont="1" applyBorder="1" applyAlignment="1">
      <alignment horizontal="left" vertical="center" wrapText="1"/>
    </xf>
    <xf numFmtId="0" fontId="29" fillId="0" borderId="24" xfId="29" applyFont="1" applyBorder="1" applyAlignment="1">
      <alignment horizontal="center" vertical="center" wrapText="1"/>
    </xf>
    <xf numFmtId="0" fontId="29" fillId="0" borderId="25" xfId="29" applyFont="1" applyBorder="1" applyAlignment="1">
      <alignment horizontal="center" vertical="center" wrapText="1"/>
    </xf>
    <xf numFmtId="0" fontId="26" fillId="0" borderId="40" xfId="32" applyFont="1" applyBorder="1" applyAlignment="1">
      <alignment horizontal="left" vertical="center" wrapText="1"/>
    </xf>
    <xf numFmtId="0" fontId="26" fillId="0" borderId="27" xfId="32" applyFont="1" applyBorder="1" applyAlignment="1">
      <alignment horizontal="left" vertical="center" wrapText="1"/>
    </xf>
    <xf numFmtId="0" fontId="29" fillId="0" borderId="28" xfId="29" applyFont="1" applyBorder="1" applyAlignment="1">
      <alignment horizontal="center" vertical="center" wrapText="1"/>
    </xf>
    <xf numFmtId="0" fontId="29" fillId="0" borderId="29" xfId="29" applyFont="1" applyBorder="1" applyAlignment="1">
      <alignment horizontal="center" vertical="center" wrapText="1"/>
    </xf>
    <xf numFmtId="0" fontId="26" fillId="0" borderId="42" xfId="32" applyFont="1" applyBorder="1" applyAlignment="1">
      <alignment horizontal="left" vertical="center" wrapText="1"/>
    </xf>
    <xf numFmtId="0" fontId="26" fillId="0" borderId="36" xfId="32" applyFont="1" applyBorder="1" applyAlignment="1">
      <alignment horizontal="left" vertical="center" wrapText="1"/>
    </xf>
    <xf numFmtId="0" fontId="27" fillId="0" borderId="44" xfId="32" applyFont="1" applyBorder="1" applyAlignment="1">
      <alignment horizontal="center" vertical="center" wrapText="1"/>
    </xf>
    <xf numFmtId="0" fontId="26" fillId="0" borderId="31" xfId="32" applyFont="1" applyBorder="1" applyAlignment="1">
      <alignment horizontal="center"/>
    </xf>
    <xf numFmtId="0" fontId="26" fillId="0" borderId="32" xfId="32" applyFont="1" applyBorder="1" applyAlignment="1">
      <alignment horizontal="center"/>
    </xf>
    <xf numFmtId="0" fontId="31" fillId="0" borderId="20" xfId="32" applyFont="1" applyBorder="1" applyAlignment="1">
      <alignment horizontal="left"/>
    </xf>
    <xf numFmtId="0" fontId="26" fillId="0" borderId="0" xfId="32" applyFont="1" applyAlignment="1">
      <alignment horizontal="left"/>
    </xf>
    <xf numFmtId="0" fontId="27" fillId="0" borderId="35" xfId="32" applyFont="1" applyBorder="1" applyAlignment="1">
      <alignment horizontal="center" vertical="center" wrapText="1"/>
    </xf>
    <xf numFmtId="0" fontId="27" fillId="0" borderId="42" xfId="32" applyFont="1" applyBorder="1" applyAlignment="1">
      <alignment horizontal="center" vertical="center" wrapText="1"/>
    </xf>
    <xf numFmtId="0" fontId="29" fillId="0" borderId="24" xfId="29" applyFont="1" applyBorder="1" applyAlignment="1">
      <alignment horizontal="left" vertical="center" wrapText="1"/>
    </xf>
    <xf numFmtId="0" fontId="29" fillId="0" borderId="25" xfId="29" applyFont="1" applyBorder="1" applyAlignment="1">
      <alignment horizontal="left" vertical="center" wrapText="1"/>
    </xf>
    <xf numFmtId="0" fontId="29" fillId="0" borderId="31" xfId="29" applyFont="1" applyBorder="1" applyAlignment="1">
      <alignment horizontal="left" vertical="center" wrapText="1"/>
    </xf>
    <xf numFmtId="0" fontId="29" fillId="0" borderId="32" xfId="29" applyFont="1" applyBorder="1" applyAlignment="1">
      <alignment horizontal="left" vertical="center" wrapText="1"/>
    </xf>
    <xf numFmtId="0" fontId="27" fillId="15" borderId="26" xfId="32" applyFont="1" applyFill="1" applyBorder="1" applyAlignment="1">
      <alignment horizontal="center" vertical="center" wrapText="1"/>
    </xf>
    <xf numFmtId="0" fontId="27" fillId="15" borderId="40" xfId="32" applyFont="1" applyFill="1" applyBorder="1" applyAlignment="1">
      <alignment horizontal="center" vertical="center" wrapText="1"/>
    </xf>
    <xf numFmtId="0" fontId="26" fillId="0" borderId="57" xfId="32" applyFont="1" applyBorder="1" applyAlignment="1">
      <alignment horizontal="center" vertical="center" wrapText="1"/>
    </xf>
    <xf numFmtId="0" fontId="26" fillId="0" borderId="26" xfId="32" applyFont="1" applyBorder="1" applyAlignment="1">
      <alignment horizontal="center" vertical="center" wrapText="1"/>
    </xf>
    <xf numFmtId="0" fontId="26" fillId="10" borderId="60" xfId="32" applyFont="1" applyFill="1" applyBorder="1" applyAlignment="1">
      <alignment horizontal="center" vertical="center" wrapText="1"/>
    </xf>
    <xf numFmtId="0" fontId="26" fillId="10" borderId="58" xfId="32" applyFont="1" applyFill="1" applyBorder="1" applyAlignment="1">
      <alignment horizontal="center" vertical="center" wrapText="1"/>
    </xf>
    <xf numFmtId="0" fontId="26" fillId="0" borderId="24" xfId="32" applyFont="1" applyBorder="1" applyAlignment="1">
      <alignment horizontal="left" vertical="center" wrapText="1"/>
    </xf>
    <xf numFmtId="0" fontId="26" fillId="0" borderId="25" xfId="32" applyFont="1" applyBorder="1" applyAlignment="1">
      <alignment horizontal="left" vertical="center" wrapText="1"/>
    </xf>
    <xf numFmtId="0" fontId="26" fillId="0" borderId="17" xfId="32" applyFont="1" applyBorder="1" applyAlignment="1">
      <alignment horizontal="left" vertical="center" wrapText="1"/>
    </xf>
    <xf numFmtId="0" fontId="26" fillId="0" borderId="18" xfId="32" applyFont="1" applyBorder="1" applyAlignment="1">
      <alignment horizontal="left" vertical="center" wrapText="1"/>
    </xf>
    <xf numFmtId="0" fontId="29" fillId="0" borderId="28" xfId="29" applyFont="1" applyBorder="1" applyAlignment="1">
      <alignment horizontal="left" vertical="center" wrapText="1"/>
    </xf>
    <xf numFmtId="0" fontId="29" fillId="0" borderId="29" xfId="29" applyFont="1" applyBorder="1" applyAlignment="1">
      <alignment horizontal="left" vertical="center" wrapText="1"/>
    </xf>
    <xf numFmtId="0" fontId="18" fillId="12" borderId="0" xfId="0" applyFont="1" applyFill="1" applyAlignment="1">
      <alignment horizontal="center"/>
    </xf>
    <xf numFmtId="0" fontId="0" fillId="18" borderId="0" xfId="0" applyFill="1" applyAlignment="1">
      <alignment horizontal="center"/>
    </xf>
    <xf numFmtId="0" fontId="22" fillId="0" borderId="7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43" fillId="15" borderId="5" xfId="0" applyFont="1" applyFill="1" applyBorder="1" applyAlignment="1">
      <alignment horizontal="center" vertical="center" wrapText="1"/>
    </xf>
    <xf numFmtId="0" fontId="43" fillId="15" borderId="6" xfId="0" applyFont="1" applyFill="1" applyBorder="1" applyAlignment="1">
      <alignment horizontal="center" vertical="center" wrapText="1"/>
    </xf>
    <xf numFmtId="0" fontId="16" fillId="9" borderId="5" xfId="0" applyFont="1" applyFill="1" applyBorder="1" applyAlignment="1">
      <alignment horizontal="center" vertical="center" wrapText="1"/>
    </xf>
    <xf numFmtId="0" fontId="16" fillId="9" borderId="6" xfId="0" applyFont="1" applyFill="1" applyBorder="1" applyAlignment="1">
      <alignment horizontal="center" vertical="center" wrapText="1"/>
    </xf>
    <xf numFmtId="0" fontId="43" fillId="12" borderId="0" xfId="0" applyFont="1" applyFill="1" applyAlignment="1">
      <alignment horizontal="center" vertical="center"/>
    </xf>
    <xf numFmtId="0" fontId="27" fillId="0" borderId="17" xfId="32" applyFont="1" applyBorder="1" applyAlignment="1">
      <alignment horizontal="center" vertical="center" wrapText="1"/>
    </xf>
    <xf numFmtId="0" fontId="27" fillId="0" borderId="19" xfId="32" applyFont="1" applyBorder="1" applyAlignment="1">
      <alignment horizontal="center" vertical="center" wrapText="1"/>
    </xf>
    <xf numFmtId="0" fontId="40" fillId="14" borderId="5" xfId="0" applyFont="1" applyFill="1" applyBorder="1" applyAlignment="1">
      <alignment horizontal="center" vertical="center"/>
    </xf>
    <xf numFmtId="0" fontId="40" fillId="14" borderId="3" xfId="0" applyFont="1" applyFill="1" applyBorder="1" applyAlignment="1">
      <alignment horizontal="center" vertical="center"/>
    </xf>
    <xf numFmtId="0" fontId="40" fillId="14" borderId="6" xfId="0" applyFont="1" applyFill="1" applyBorder="1" applyAlignment="1">
      <alignment horizontal="center" vertical="center"/>
    </xf>
    <xf numFmtId="0" fontId="40" fillId="12" borderId="5" xfId="0" applyFont="1" applyFill="1" applyBorder="1" applyAlignment="1">
      <alignment horizontal="center" vertical="center"/>
    </xf>
    <xf numFmtId="0" fontId="40" fillId="12" borderId="3" xfId="0" applyFont="1" applyFill="1" applyBorder="1" applyAlignment="1">
      <alignment horizontal="center" vertical="center"/>
    </xf>
    <xf numFmtId="0" fontId="41" fillId="0" borderId="5" xfId="0" applyFont="1" applyBorder="1" applyAlignment="1">
      <alignment horizontal="left" vertical="center" wrapText="1"/>
    </xf>
    <xf numFmtId="0" fontId="41" fillId="0" borderId="3" xfId="0" applyFont="1" applyBorder="1" applyAlignment="1">
      <alignment horizontal="left" vertical="center" wrapText="1"/>
    </xf>
    <xf numFmtId="0" fontId="41" fillId="0" borderId="6" xfId="0" applyFont="1" applyBorder="1" applyAlignment="1">
      <alignment horizontal="left" vertical="center" wrapText="1"/>
    </xf>
    <xf numFmtId="0" fontId="24" fillId="15" borderId="17" xfId="0" applyFont="1" applyFill="1" applyBorder="1" applyAlignment="1">
      <alignment horizontal="center" vertical="center"/>
    </xf>
    <xf numFmtId="0" fontId="24" fillId="15" borderId="18" xfId="0" applyFont="1" applyFill="1" applyBorder="1" applyAlignment="1">
      <alignment horizontal="center" vertical="center"/>
    </xf>
    <xf numFmtId="0" fontId="24" fillId="15" borderId="19" xfId="0" applyFont="1" applyFill="1" applyBorder="1" applyAlignment="1">
      <alignment horizontal="center" vertical="center"/>
    </xf>
    <xf numFmtId="0" fontId="43" fillId="18" borderId="0" xfId="0" applyFont="1" applyFill="1" applyAlignment="1">
      <alignment horizontal="center" vertical="center" wrapText="1"/>
    </xf>
    <xf numFmtId="0" fontId="44" fillId="0" borderId="5" xfId="0" applyFont="1" applyBorder="1" applyAlignment="1">
      <alignment horizontal="left" vertical="center" wrapText="1"/>
    </xf>
    <xf numFmtId="0" fontId="44" fillId="0" borderId="6" xfId="0" applyFont="1" applyBorder="1" applyAlignment="1">
      <alignment horizontal="left" vertical="center" wrapText="1"/>
    </xf>
    <xf numFmtId="0" fontId="24" fillId="0" borderId="39" xfId="29" applyFont="1" applyBorder="1" applyAlignment="1">
      <alignment horizontal="center" vertical="center" wrapText="1"/>
    </xf>
    <xf numFmtId="0" fontId="24" fillId="0" borderId="25" xfId="29" applyFont="1" applyBorder="1" applyAlignment="1">
      <alignment horizontal="center" vertical="center" wrapText="1"/>
    </xf>
    <xf numFmtId="1" fontId="45" fillId="0" borderId="41" xfId="31" applyNumberFormat="1" applyFont="1" applyBorder="1" applyAlignment="1">
      <alignment horizontal="center" vertical="center"/>
    </xf>
    <xf numFmtId="0" fontId="45" fillId="0" borderId="29" xfId="31" applyFont="1" applyBorder="1" applyAlignment="1">
      <alignment horizontal="center" vertical="center"/>
    </xf>
    <xf numFmtId="0" fontId="41" fillId="0" borderId="0" xfId="0" applyFont="1"/>
    <xf numFmtId="43" fontId="45" fillId="0" borderId="41" xfId="30" applyFont="1" applyFill="1" applyBorder="1" applyAlignment="1">
      <alignment horizontal="left" vertical="center"/>
    </xf>
    <xf numFmtId="43" fontId="45" fillId="0" borderId="34" xfId="30" applyFont="1" applyFill="1" applyBorder="1" applyAlignment="1">
      <alignment horizontal="left" vertical="center"/>
    </xf>
    <xf numFmtId="44" fontId="40" fillId="10" borderId="13" xfId="0" applyNumberFormat="1" applyFont="1" applyFill="1" applyBorder="1" applyAlignment="1">
      <alignment horizontal="center" vertical="center" wrapText="1"/>
    </xf>
    <xf numFmtId="44" fontId="40" fillId="10" borderId="14" xfId="0" applyNumberFormat="1" applyFont="1" applyFill="1" applyBorder="1" applyAlignment="1">
      <alignment horizontal="center" vertical="center" wrapText="1"/>
    </xf>
    <xf numFmtId="43" fontId="45" fillId="0" borderId="39" xfId="30" applyFont="1" applyFill="1" applyBorder="1" applyAlignment="1">
      <alignment horizontal="left" vertical="center"/>
    </xf>
    <xf numFmtId="43" fontId="45" fillId="0" borderId="33" xfId="30" applyFont="1" applyFill="1" applyBorder="1" applyAlignment="1">
      <alignment horizontal="left" vertical="center"/>
    </xf>
    <xf numFmtId="0" fontId="43" fillId="10" borderId="49" xfId="0" applyFont="1" applyFill="1" applyBorder="1" applyAlignment="1">
      <alignment horizontal="center" vertical="center" wrapText="1"/>
    </xf>
    <xf numFmtId="0" fontId="43" fillId="16" borderId="0" xfId="0" applyFont="1" applyFill="1" applyAlignment="1">
      <alignment horizontal="center" vertical="center"/>
    </xf>
    <xf numFmtId="0" fontId="43" fillId="15" borderId="18" xfId="0" applyFont="1" applyFill="1" applyBorder="1" applyAlignment="1">
      <alignment horizontal="center" vertical="center" wrapText="1"/>
    </xf>
    <xf numFmtId="0" fontId="43" fillId="15" borderId="19" xfId="0" applyFont="1" applyFill="1" applyBorder="1" applyAlignment="1">
      <alignment horizontal="center" vertical="center" wrapText="1"/>
    </xf>
    <xf numFmtId="0" fontId="40" fillId="20" borderId="5" xfId="0" applyFont="1" applyFill="1" applyBorder="1" applyAlignment="1">
      <alignment horizontal="center" vertical="center" wrapText="1"/>
    </xf>
    <xf numFmtId="0" fontId="59" fillId="0" borderId="9" xfId="0" applyFont="1" applyBorder="1"/>
    <xf numFmtId="0" fontId="41" fillId="0" borderId="2" xfId="0" applyFont="1" applyBorder="1" applyAlignment="1">
      <alignment horizontal="left" vertical="center" wrapText="1" indent="1"/>
    </xf>
    <xf numFmtId="0" fontId="41" fillId="0" borderId="5" xfId="0" applyFont="1" applyBorder="1" applyAlignment="1">
      <alignment horizontal="left" vertical="center" wrapText="1" indent="1"/>
    </xf>
    <xf numFmtId="0" fontId="41" fillId="0" borderId="6" xfId="0" applyFont="1" applyBorder="1" applyAlignment="1">
      <alignment horizontal="left" vertical="center" wrapText="1" indent="1"/>
    </xf>
    <xf numFmtId="0" fontId="59" fillId="22" borderId="9" xfId="0" applyFont="1" applyFill="1" applyBorder="1" applyAlignment="1">
      <alignment horizontal="left" vertical="center" wrapText="1"/>
    </xf>
    <xf numFmtId="0" fontId="40" fillId="22" borderId="9" xfId="0" applyFont="1" applyFill="1" applyBorder="1" applyAlignment="1">
      <alignment horizontal="left" vertical="center" wrapText="1"/>
    </xf>
    <xf numFmtId="0" fontId="41" fillId="0" borderId="63" xfId="0" applyFont="1" applyBorder="1" applyAlignment="1">
      <alignment horizontal="left" vertical="center" wrapText="1"/>
    </xf>
    <xf numFmtId="0" fontId="41" fillId="0" borderId="70" xfId="0" applyFont="1" applyBorder="1" applyAlignment="1">
      <alignment horizontal="left" vertical="center" wrapText="1"/>
    </xf>
    <xf numFmtId="0" fontId="41" fillId="0" borderId="64" xfId="0" applyFont="1" applyBorder="1" applyAlignment="1">
      <alignment horizontal="left" vertical="center" wrapText="1"/>
    </xf>
    <xf numFmtId="0" fontId="44" fillId="0" borderId="13" xfId="0" applyFont="1" applyBorder="1" applyAlignment="1">
      <alignment horizontal="left" vertical="center" wrapText="1"/>
    </xf>
    <xf numFmtId="0" fontId="44" fillId="0" borderId="14" xfId="0" applyFont="1" applyBorder="1" applyAlignment="1">
      <alignment horizontal="left" vertical="center" wrapText="1"/>
    </xf>
    <xf numFmtId="0" fontId="40" fillId="20" borderId="3" xfId="0" applyFont="1" applyFill="1" applyBorder="1" applyAlignment="1">
      <alignment horizontal="center" vertical="center" wrapText="1"/>
    </xf>
    <xf numFmtId="0" fontId="40" fillId="20" borderId="6" xfId="0" applyFont="1" applyFill="1" applyBorder="1" applyAlignment="1">
      <alignment horizontal="center" vertical="center" wrapText="1"/>
    </xf>
    <xf numFmtId="0" fontId="43" fillId="15" borderId="47" xfId="0" applyFont="1" applyFill="1" applyBorder="1" applyAlignment="1">
      <alignment horizontal="center" vertical="center" wrapText="1"/>
    </xf>
    <xf numFmtId="0" fontId="43" fillId="15" borderId="45" xfId="0" applyFont="1" applyFill="1" applyBorder="1" applyAlignment="1">
      <alignment horizontal="center" vertical="center" wrapText="1"/>
    </xf>
    <xf numFmtId="0" fontId="41" fillId="0" borderId="62" xfId="0" applyFont="1" applyBorder="1"/>
    <xf numFmtId="0" fontId="41" fillId="0" borderId="5" xfId="0" applyFont="1" applyBorder="1" applyAlignment="1">
      <alignment horizontal="justify" vertical="center" wrapText="1"/>
    </xf>
    <xf numFmtId="0" fontId="41" fillId="0" borderId="3" xfId="0" applyFont="1" applyBorder="1" applyAlignment="1">
      <alignment horizontal="justify" vertical="center" wrapText="1"/>
    </xf>
    <xf numFmtId="0" fontId="41" fillId="0" borderId="6" xfId="0" applyFont="1" applyBorder="1" applyAlignment="1">
      <alignment horizontal="justify" vertical="center" wrapText="1"/>
    </xf>
    <xf numFmtId="0" fontId="41" fillId="21" borderId="6" xfId="0" applyFont="1" applyFill="1" applyBorder="1" applyAlignment="1">
      <alignment horizontal="center" vertical="center" wrapText="1"/>
    </xf>
    <xf numFmtId="0" fontId="40" fillId="20" borderId="2" xfId="0" applyFont="1" applyFill="1" applyBorder="1" applyAlignment="1">
      <alignment horizontal="center" vertical="center" wrapText="1"/>
    </xf>
    <xf numFmtId="0" fontId="48" fillId="0" borderId="65" xfId="0" applyFont="1" applyBorder="1" applyAlignment="1">
      <alignment horizontal="left" vertical="center" wrapText="1"/>
    </xf>
    <xf numFmtId="0" fontId="48" fillId="0" borderId="66" xfId="0" applyFont="1" applyBorder="1" applyAlignment="1">
      <alignment horizontal="left" vertical="center" wrapText="1"/>
    </xf>
    <xf numFmtId="0" fontId="62" fillId="0" borderId="0" xfId="0" applyFont="1" applyAlignment="1">
      <alignment horizontal="left" vertical="center" wrapText="1"/>
    </xf>
    <xf numFmtId="0" fontId="60" fillId="0" borderId="0" xfId="0" applyFont="1" applyAlignment="1">
      <alignment horizontal="left" vertical="center" wrapText="1"/>
    </xf>
    <xf numFmtId="0" fontId="47" fillId="16" borderId="0" xfId="0" applyFont="1" applyFill="1" applyAlignment="1">
      <alignment horizontal="center" vertical="center"/>
    </xf>
    <xf numFmtId="0" fontId="47" fillId="15" borderId="17" xfId="0" applyFont="1" applyFill="1" applyBorder="1" applyAlignment="1">
      <alignment horizontal="center" vertical="center" wrapText="1"/>
    </xf>
    <xf numFmtId="0" fontId="47" fillId="15" borderId="18" xfId="0" applyFont="1" applyFill="1" applyBorder="1" applyAlignment="1">
      <alignment horizontal="center" vertical="center" wrapText="1"/>
    </xf>
    <xf numFmtId="0" fontId="47" fillId="15" borderId="19" xfId="0" applyFont="1" applyFill="1" applyBorder="1" applyAlignment="1">
      <alignment horizontal="center" vertical="center" wrapText="1"/>
    </xf>
    <xf numFmtId="0" fontId="44" fillId="0" borderId="67" xfId="0" applyFont="1" applyBorder="1" applyAlignment="1">
      <alignment horizontal="left" vertical="center" wrapText="1"/>
    </xf>
    <xf numFmtId="0" fontId="44" fillId="0" borderId="68" xfId="0" applyFont="1" applyBorder="1" applyAlignment="1">
      <alignment horizontal="left" vertical="center" wrapText="1"/>
    </xf>
    <xf numFmtId="0" fontId="43" fillId="15" borderId="17" xfId="0" applyFont="1" applyFill="1" applyBorder="1" applyAlignment="1">
      <alignment horizontal="center" vertical="center" wrapText="1"/>
    </xf>
    <xf numFmtId="0" fontId="43" fillId="15" borderId="10" xfId="0" applyFont="1" applyFill="1" applyBorder="1" applyAlignment="1">
      <alignment horizontal="center" vertical="center" wrapText="1"/>
    </xf>
    <xf numFmtId="43" fontId="24" fillId="19" borderId="17" xfId="30" applyFont="1" applyFill="1" applyBorder="1" applyAlignment="1">
      <alignment horizontal="center" vertical="center" wrapText="1"/>
    </xf>
    <xf numFmtId="43" fontId="24" fillId="19" borderId="18" xfId="30" applyFont="1" applyFill="1" applyBorder="1" applyAlignment="1">
      <alignment horizontal="center" vertical="center" wrapText="1"/>
    </xf>
    <xf numFmtId="43" fontId="24" fillId="19" borderId="19" xfId="30" applyFont="1" applyFill="1" applyBorder="1" applyAlignment="1">
      <alignment horizontal="center" vertical="center" wrapText="1"/>
    </xf>
    <xf numFmtId="0" fontId="45" fillId="0" borderId="40" xfId="31" applyFont="1" applyBorder="1" applyAlignment="1">
      <alignment horizontal="left" vertical="center"/>
    </xf>
    <xf numFmtId="0" fontId="45" fillId="0" borderId="42" xfId="31" applyFont="1" applyBorder="1" applyAlignment="1">
      <alignment horizontal="left" vertical="center"/>
    </xf>
    <xf numFmtId="43" fontId="24" fillId="13" borderId="17" xfId="30" applyFont="1" applyFill="1" applyBorder="1" applyAlignment="1">
      <alignment horizontal="center" vertical="center"/>
    </xf>
    <xf numFmtId="43" fontId="24" fillId="13" borderId="18" xfId="30" applyFont="1" applyFill="1" applyBorder="1" applyAlignment="1">
      <alignment horizontal="center" vertical="center"/>
    </xf>
    <xf numFmtId="43" fontId="24" fillId="13" borderId="19" xfId="30" applyFont="1" applyFill="1" applyBorder="1" applyAlignment="1">
      <alignment horizontal="center" vertical="center"/>
    </xf>
    <xf numFmtId="43" fontId="24" fillId="14" borderId="17" xfId="30" applyFont="1" applyFill="1" applyBorder="1" applyAlignment="1">
      <alignment horizontal="center" vertical="center"/>
    </xf>
    <xf numFmtId="43" fontId="24" fillId="14" borderId="18" xfId="30" applyFont="1" applyFill="1" applyBorder="1" applyAlignment="1">
      <alignment horizontal="center" vertical="center"/>
    </xf>
    <xf numFmtId="43" fontId="24" fillId="14" borderId="19" xfId="30" applyFont="1" applyFill="1" applyBorder="1" applyAlignment="1">
      <alignment horizontal="center" vertical="center"/>
    </xf>
    <xf numFmtId="0" fontId="45" fillId="0" borderId="39" xfId="31" applyFont="1" applyBorder="1" applyAlignment="1">
      <alignment horizontal="center" vertical="center"/>
    </xf>
    <xf numFmtId="0" fontId="45" fillId="0" borderId="25" xfId="31" applyFont="1" applyBorder="1" applyAlignment="1">
      <alignment horizontal="center" vertical="center"/>
    </xf>
    <xf numFmtId="49" fontId="45" fillId="0" borderId="41" xfId="31" applyNumberFormat="1" applyFont="1" applyBorder="1" applyAlignment="1">
      <alignment horizontal="center" vertical="center"/>
    </xf>
    <xf numFmtId="49" fontId="45" fillId="0" borderId="29" xfId="31" applyNumberFormat="1" applyFont="1" applyBorder="1" applyAlignment="1">
      <alignment horizontal="center" vertical="center"/>
    </xf>
    <xf numFmtId="14" fontId="45" fillId="0" borderId="41" xfId="31" applyNumberFormat="1" applyFont="1" applyBorder="1" applyAlignment="1">
      <alignment horizontal="center" vertical="center"/>
    </xf>
    <xf numFmtId="14" fontId="45" fillId="0" borderId="29" xfId="31" applyNumberFormat="1" applyFont="1" applyBorder="1" applyAlignment="1">
      <alignment horizontal="center" vertical="center"/>
    </xf>
    <xf numFmtId="20" fontId="45" fillId="0" borderId="43" xfId="31" applyNumberFormat="1" applyFont="1" applyBorder="1" applyAlignment="1">
      <alignment horizontal="center" vertical="center"/>
    </xf>
    <xf numFmtId="20" fontId="45" fillId="0" borderId="32" xfId="31" applyNumberFormat="1" applyFont="1" applyBorder="1" applyAlignment="1">
      <alignment horizontal="center" vertical="center"/>
    </xf>
    <xf numFmtId="49" fontId="45" fillId="0" borderId="43" xfId="31" applyNumberFormat="1" applyFont="1" applyBorder="1" applyAlignment="1">
      <alignment horizontal="center" vertical="center"/>
    </xf>
    <xf numFmtId="49" fontId="45" fillId="0" borderId="32" xfId="31" applyNumberFormat="1" applyFont="1" applyBorder="1" applyAlignment="1">
      <alignment horizontal="center" vertical="center"/>
    </xf>
    <xf numFmtId="0" fontId="45" fillId="0" borderId="38" xfId="31" applyFont="1" applyBorder="1" applyAlignment="1">
      <alignment horizontal="left" vertical="center"/>
    </xf>
    <xf numFmtId="0" fontId="45" fillId="0" borderId="39" xfId="31" applyFont="1" applyBorder="1" applyAlignment="1">
      <alignment horizontal="left" vertical="center"/>
    </xf>
    <xf numFmtId="0" fontId="45" fillId="0" borderId="61" xfId="31" applyFont="1" applyBorder="1" applyAlignment="1">
      <alignment horizontal="left" vertical="center"/>
    </xf>
    <xf numFmtId="43" fontId="24" fillId="14" borderId="17" xfId="30" applyFont="1" applyFill="1" applyBorder="1" applyAlignment="1">
      <alignment horizontal="center" vertical="center" wrapText="1"/>
    </xf>
    <xf numFmtId="43" fontId="24" fillId="14" borderId="18" xfId="30" applyFont="1" applyFill="1" applyBorder="1" applyAlignment="1">
      <alignment horizontal="center" vertical="center" wrapText="1"/>
    </xf>
    <xf numFmtId="43" fontId="24" fillId="14" borderId="19" xfId="30" applyFont="1" applyFill="1" applyBorder="1" applyAlignment="1">
      <alignment horizontal="center" vertical="center" wrapText="1"/>
    </xf>
    <xf numFmtId="43" fontId="46" fillId="0" borderId="41" xfId="31" applyNumberFormat="1" applyFont="1" applyBorder="1" applyAlignment="1">
      <alignment horizontal="center" vertical="center"/>
    </xf>
    <xf numFmtId="43" fontId="46" fillId="0" borderId="29" xfId="31" applyNumberFormat="1" applyFont="1" applyBorder="1" applyAlignment="1">
      <alignment horizontal="center" vertical="center"/>
    </xf>
    <xf numFmtId="14" fontId="46" fillId="0" borderId="41" xfId="31" applyNumberFormat="1" applyFont="1" applyBorder="1" applyAlignment="1">
      <alignment horizontal="center" vertical="center"/>
    </xf>
    <xf numFmtId="14" fontId="46" fillId="0" borderId="29" xfId="31" applyNumberFormat="1" applyFont="1" applyBorder="1" applyAlignment="1">
      <alignment horizontal="center" vertical="center"/>
    </xf>
    <xf numFmtId="0" fontId="45" fillId="0" borderId="43" xfId="31" applyFont="1" applyBorder="1" applyAlignment="1">
      <alignment horizontal="center" vertical="center"/>
    </xf>
    <xf numFmtId="0" fontId="45" fillId="0" borderId="32" xfId="31" applyFont="1" applyBorder="1" applyAlignment="1">
      <alignment horizontal="center" vertical="center"/>
    </xf>
    <xf numFmtId="43" fontId="45" fillId="0" borderId="43" xfId="30" applyFont="1" applyFill="1" applyBorder="1" applyAlignment="1">
      <alignment horizontal="left" vertical="center"/>
    </xf>
    <xf numFmtId="43" fontId="45" fillId="0" borderId="37" xfId="30" applyFont="1" applyFill="1" applyBorder="1" applyAlignment="1">
      <alignment horizontal="left" vertical="center"/>
    </xf>
    <xf numFmtId="44" fontId="41" fillId="0" borderId="41" xfId="2" applyNumberFormat="1" applyFont="1" applyBorder="1"/>
    <xf numFmtId="44" fontId="41" fillId="0" borderId="29" xfId="2" applyNumberFormat="1" applyFont="1" applyBorder="1"/>
    <xf numFmtId="0" fontId="43" fillId="16" borderId="0" xfId="0" applyFont="1" applyFill="1" applyAlignment="1">
      <alignment horizontal="center" vertical="center" wrapText="1"/>
    </xf>
    <xf numFmtId="0" fontId="51" fillId="0" borderId="77" xfId="39" applyFont="1" applyBorder="1" applyAlignment="1">
      <alignment horizontal="center" vertical="center" shrinkToFit="1"/>
    </xf>
    <xf numFmtId="0" fontId="51" fillId="0" borderId="10" xfId="39" applyFont="1" applyBorder="1" applyAlignment="1">
      <alignment horizontal="center" vertical="center" shrinkToFit="1"/>
    </xf>
    <xf numFmtId="0" fontId="24" fillId="16" borderId="0" xfId="0" applyFont="1" applyFill="1" applyAlignment="1">
      <alignment horizontal="center" vertical="center"/>
    </xf>
    <xf numFmtId="0" fontId="40" fillId="20" borderId="10" xfId="0" applyFont="1" applyFill="1" applyBorder="1" applyAlignment="1">
      <alignment horizontal="center" vertical="center" wrapText="1"/>
    </xf>
    <xf numFmtId="0" fontId="44" fillId="0" borderId="65" xfId="0" applyFont="1" applyBorder="1" applyAlignment="1">
      <alignment horizontal="left" vertical="center" wrapText="1"/>
    </xf>
    <xf numFmtId="0" fontId="44" fillId="0" borderId="66" xfId="0" applyFont="1" applyBorder="1" applyAlignment="1">
      <alignment horizontal="left" vertical="center" wrapText="1"/>
    </xf>
    <xf numFmtId="0" fontId="45" fillId="10" borderId="13" xfId="0" applyFont="1" applyFill="1" applyBorder="1" applyAlignment="1">
      <alignment horizontal="left" vertical="center" wrapText="1"/>
    </xf>
    <xf numFmtId="0" fontId="45" fillId="10" borderId="14" xfId="0" applyFont="1" applyFill="1" applyBorder="1" applyAlignment="1">
      <alignment horizontal="left" vertical="center" wrapText="1"/>
    </xf>
    <xf numFmtId="0" fontId="41" fillId="0" borderId="82" xfId="0" applyFont="1" applyBorder="1" applyAlignment="1">
      <alignment horizontal="center" vertical="center" wrapText="1"/>
    </xf>
    <xf numFmtId="0" fontId="41" fillId="0" borderId="11" xfId="0" applyFont="1" applyBorder="1" applyAlignment="1">
      <alignment horizontal="center" vertical="center" wrapText="1"/>
    </xf>
    <xf numFmtId="0" fontId="41" fillId="0" borderId="83" xfId="0" applyFont="1" applyBorder="1" applyAlignment="1">
      <alignment horizontal="center" vertical="center" wrapText="1"/>
    </xf>
    <xf numFmtId="0" fontId="44" fillId="0" borderId="63" xfId="0" applyFont="1" applyBorder="1" applyAlignment="1">
      <alignment horizontal="left" vertical="center" wrapText="1"/>
    </xf>
    <xf numFmtId="0" fontId="44" fillId="0" borderId="70" xfId="0" applyFont="1" applyBorder="1" applyAlignment="1">
      <alignment horizontal="left" vertical="center" wrapText="1"/>
    </xf>
    <xf numFmtId="0" fontId="44" fillId="0" borderId="64" xfId="0" applyFont="1" applyBorder="1" applyAlignment="1">
      <alignment horizontal="left" vertical="center" wrapText="1"/>
    </xf>
    <xf numFmtId="0" fontId="44" fillId="0" borderId="73" xfId="0" applyFont="1" applyBorder="1" applyAlignment="1">
      <alignment horizontal="left" vertical="center" wrapText="1"/>
    </xf>
    <xf numFmtId="0" fontId="44" fillId="0" borderId="9" xfId="0" applyFont="1" applyBorder="1" applyAlignment="1">
      <alignment horizontal="left" vertical="center" wrapText="1"/>
    </xf>
    <xf numFmtId="0" fontId="44" fillId="0" borderId="74" xfId="0" applyFont="1" applyBorder="1" applyAlignment="1">
      <alignment horizontal="left" vertical="center" wrapText="1"/>
    </xf>
    <xf numFmtId="0" fontId="44" fillId="0" borderId="3" xfId="0" applyFont="1" applyBorder="1" applyAlignment="1">
      <alignment horizontal="left" vertical="center" wrapText="1"/>
    </xf>
    <xf numFmtId="0" fontId="43" fillId="15" borderId="71" xfId="0" applyFont="1" applyFill="1" applyBorder="1" applyAlignment="1">
      <alignment horizontal="center" vertical="center" wrapText="1"/>
    </xf>
    <xf numFmtId="0" fontId="43" fillId="15" borderId="0" xfId="0" applyFont="1" applyFill="1" applyAlignment="1">
      <alignment horizontal="center" vertical="center" wrapText="1"/>
    </xf>
    <xf numFmtId="0" fontId="40" fillId="23" borderId="2" xfId="0" applyFont="1" applyFill="1" applyBorder="1" applyAlignment="1">
      <alignment horizontal="center" vertical="center" wrapText="1"/>
    </xf>
    <xf numFmtId="0" fontId="40" fillId="23" borderId="12" xfId="0" applyFont="1" applyFill="1" applyBorder="1" applyAlignment="1">
      <alignment horizontal="center" vertical="center" wrapText="1"/>
    </xf>
    <xf numFmtId="0" fontId="47" fillId="21" borderId="10" xfId="0" applyFont="1" applyFill="1" applyBorder="1" applyAlignment="1">
      <alignment horizontal="center" vertical="center" wrapText="1"/>
    </xf>
    <xf numFmtId="0" fontId="59" fillId="0" borderId="9" xfId="0" applyFont="1" applyBorder="1" applyAlignment="1">
      <alignment horizontal="left" vertical="center" wrapText="1"/>
    </xf>
    <xf numFmtId="0" fontId="60" fillId="0" borderId="0" xfId="39" applyFont="1" applyAlignment="1">
      <alignment horizontal="justify" vertical="justify" wrapText="1"/>
    </xf>
    <xf numFmtId="0" fontId="65" fillId="0" borderId="0" xfId="32" applyFont="1" applyFill="1" applyAlignment="1">
      <alignment horizontal="left" vertical="top" wrapText="1"/>
    </xf>
    <xf numFmtId="0" fontId="26" fillId="0" borderId="0" xfId="32" applyFont="1" applyFill="1" applyAlignment="1">
      <alignment horizontal="left" vertical="top" wrapText="1"/>
    </xf>
    <xf numFmtId="170" fontId="45" fillId="0" borderId="80" xfId="40" applyNumberFormat="1" applyFont="1" applyFill="1" applyBorder="1" applyAlignment="1">
      <alignment vertical="center" shrinkToFit="1"/>
    </xf>
  </cellXfs>
  <cellStyles count="42">
    <cellStyle name="Accent 1 1" xfId="4" xr:uid="{00000000-0005-0000-0000-000000000000}"/>
    <cellStyle name="Accent 2 1" xfId="5" xr:uid="{00000000-0005-0000-0000-000001000000}"/>
    <cellStyle name="Accent 3 1" xfId="6" xr:uid="{00000000-0005-0000-0000-000002000000}"/>
    <cellStyle name="Accent 4" xfId="7" xr:uid="{00000000-0005-0000-0000-000003000000}"/>
    <cellStyle name="Bad 1" xfId="8" xr:uid="{00000000-0005-0000-0000-000004000000}"/>
    <cellStyle name="Error 1" xfId="9" xr:uid="{00000000-0005-0000-0000-000005000000}"/>
    <cellStyle name="Excel_BuiltIn_Texto Explicativo 1" xfId="10" xr:uid="{00000000-0005-0000-0000-000006000000}"/>
    <cellStyle name="Footnote 1" xfId="11" xr:uid="{00000000-0005-0000-0000-000007000000}"/>
    <cellStyle name="Good 1" xfId="12" xr:uid="{00000000-0005-0000-0000-000008000000}"/>
    <cellStyle name="Heading 1 1" xfId="13" xr:uid="{00000000-0005-0000-0000-000009000000}"/>
    <cellStyle name="Heading 2 1" xfId="14" xr:uid="{00000000-0005-0000-0000-00000A000000}"/>
    <cellStyle name="Heading 3" xfId="15" xr:uid="{00000000-0005-0000-0000-00000B000000}"/>
    <cellStyle name="Hiperlink 2" xfId="38" xr:uid="{C3360F17-6C88-4495-8F8D-4DD9D33421FA}"/>
    <cellStyle name="Hyperlink 1" xfId="16" xr:uid="{00000000-0005-0000-0000-00000C000000}"/>
    <cellStyle name="Moeda" xfId="2" builtinId="4" customBuiltin="1"/>
    <cellStyle name="Moeda 2" xfId="33" xr:uid="{36A9E44B-93E6-4BB6-BEE1-F83022017301}"/>
    <cellStyle name="Moeda 3" xfId="40" xr:uid="{1DC3AEBD-0C06-4009-915E-6A47934B8026}"/>
    <cellStyle name="Neutral 1" xfId="17" xr:uid="{00000000-0005-0000-0000-00000E000000}"/>
    <cellStyle name="Normal" xfId="0" builtinId="0" customBuiltin="1"/>
    <cellStyle name="Normal 16" xfId="28" xr:uid="{00000000-0005-0000-0000-000010000000}"/>
    <cellStyle name="Normal 2" xfId="18" xr:uid="{00000000-0005-0000-0000-000011000000}"/>
    <cellStyle name="Normal 2 2" xfId="19" xr:uid="{00000000-0005-0000-0000-000012000000}"/>
    <cellStyle name="Normal 2 2 2" xfId="20" xr:uid="{00000000-0005-0000-0000-000013000000}"/>
    <cellStyle name="Normal 2 2 2 2" xfId="21" xr:uid="{00000000-0005-0000-0000-000014000000}"/>
    <cellStyle name="Normal 2 2 3" xfId="32" xr:uid="{38A643E6-B87C-476B-BDA7-2E0F95DFE81A}"/>
    <cellStyle name="Normal 2 3" xfId="31" xr:uid="{7448DF04-9D9D-4F9A-9AC9-DB181A1A959D}"/>
    <cellStyle name="Normal 2 3 2" xfId="35" xr:uid="{CB06471A-C4D0-4391-A053-A61E8713B137}"/>
    <cellStyle name="Normal 3" xfId="29" xr:uid="{D7BCF836-6B0D-4617-BA08-D0DAF6B5D517}"/>
    <cellStyle name="Normal 5" xfId="22" xr:uid="{00000000-0005-0000-0000-000015000000}"/>
    <cellStyle name="Normal 5 5" xfId="23" xr:uid="{00000000-0005-0000-0000-000016000000}"/>
    <cellStyle name="Normal 7" xfId="39" xr:uid="{C87C172D-F55D-4BD5-963F-B813520A8737}"/>
    <cellStyle name="Note 1" xfId="24" xr:uid="{00000000-0005-0000-0000-000017000000}"/>
    <cellStyle name="Porcentagem" xfId="3" builtinId="5" customBuiltin="1"/>
    <cellStyle name="Porcentagem 2" xfId="34" xr:uid="{CCA7048A-3F43-44F3-AB26-D3458C2AD340}"/>
    <cellStyle name="Porcentagem 2 2 2" xfId="37" xr:uid="{87D37098-728E-48DE-B73D-30B99277711E}"/>
    <cellStyle name="Porcentagem 4" xfId="41" xr:uid="{F7CDA207-5958-4964-A089-BC1E29150A6F}"/>
    <cellStyle name="Porcentagem 5" xfId="36" xr:uid="{C0059EE6-4466-400F-AEEF-FCB4F528866A}"/>
    <cellStyle name="Status 1" xfId="25" xr:uid="{00000000-0005-0000-0000-000019000000}"/>
    <cellStyle name="Text 1" xfId="26" xr:uid="{00000000-0005-0000-0000-00001A000000}"/>
    <cellStyle name="Vírgula" xfId="1" builtinId="3" customBuiltin="1"/>
    <cellStyle name="Vírgula 2" xfId="30" xr:uid="{2336DAF6-4FDE-46F2-83E1-5E31FC0BC8B2}"/>
    <cellStyle name="Warning 1" xfId="27" xr:uid="{00000000-0005-0000-0000-00001C000000}"/>
  </cellStyles>
  <dxfs count="0"/>
  <tableStyles count="0" defaultTableStyle="TableStyleMedium2" defaultPivotStyle="PivotStyleLight16"/>
  <colors>
    <mruColors>
      <color rgb="FFDDDDDD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RQUIVOS%20D\PASTA%201%20-%20ESCRIT&#211;RIO\EMPRESA%201%20-%20T&amp;S\CLIENTES\PMDF\PMDF_31-2017\Aj.Finais_PMDF%20-%2010-07-17%20M&#193;RIO\PM%20-%20Lote%2003%20-%2008-07-2017%20-%20Ajustes_Lance%20-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lexandre.machry/Desktop/MODELO_PLANILHA_SINDASSEI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Empresa_TES\Departamento_Licita&#231;&#245;es\01_T&amp;S\1.8_LICITA&#199;&#213;ES_REALIZADAS\2022\CFC\PE%209.2022\Planilha_Inicial_%20v1%20-%20rita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Users/LICITA~1/AppData/Local/Temp/Rar$DIa2340.32726/planilha_Simplificada.xlsx" TargetMode="External"/><Relationship Id="rId1" Type="http://schemas.openxmlformats.org/officeDocument/2006/relationships/externalLinkPath" Target="/Users/LICITA~1/AppData/Local/Temp/Rar$DIa2340.32726/planilha_Simplificad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QUIVO%20D\PASTA%201%20-%20ESCRIT&#211;RIO\EMPRESA%201%20-%20T&amp;S\CLIENTES\CONFEA\CONFEA%20-%20LICITA&#199;&#195;O%202017\Plan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Drives%20compartilhados\Licita&#231;&#245;es%20-%202025\PROCESSOS\2025\1%20ORBENK%20ADM%20SC\1%20MG\PE.6.2025-%20Prefeitura%20de%20Juiz%20de%20Fora\PROP\f)%201&#186;%20Envio%20-%20Ajustada\2.Planilha1.xlsx" TargetMode="External"/><Relationship Id="rId1" Type="http://schemas.openxmlformats.org/officeDocument/2006/relationships/externalLinkPath" Target="file:///G:\Drives%20compartilhados\Licita&#231;&#245;es%20-%202025\PROCESSOS\2025\1%20ORBENK%20ADM%20SC\1%20MG\PE.6.2025-%20Prefeitura%20de%20Juiz%20de%20Fora\PROP\f)%201&#186;%20Envio%20-%20Ajustada\2.Planilha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omplexidade"/>
      <sheetName val="Serviço L1"/>
      <sheetName val="Serviço L2"/>
      <sheetName val="Serviço L3"/>
      <sheetName val="Proposta Preços"/>
      <sheetName val="Serviço L4"/>
      <sheetName val="Qualificação MO"/>
      <sheetName val="QTD MO L1"/>
      <sheetName val="QTD MO L2"/>
      <sheetName val="QTD MO L3"/>
      <sheetName val="Plan_Geral-L1"/>
      <sheetName val="Plan_Geral-L2"/>
      <sheetName val="Plan_Geral-L3"/>
      <sheetName val="Uniformes"/>
      <sheetName val="Mat."/>
      <sheetName val="Equip."/>
      <sheetName val="Transp."/>
      <sheetName val="Celular"/>
      <sheetName val="Epi´s"/>
      <sheetName val="Cursos-Trein."/>
      <sheetName val="Mat.Exp."/>
      <sheetName val="Cargo - Aux.Téc.Eletric.-L3"/>
      <sheetName val="Cargo - Aux.Téc.Refrig.-L3"/>
      <sheetName val="Cargo - Engº.Eletricista - L3"/>
      <sheetName val="Cargo - Esp Telecom - L1"/>
      <sheetName val="Cargo - Esp Telecom - L2"/>
      <sheetName val="Cargo - Anali_Rede Telecom - L1"/>
      <sheetName val="Cargo - Anali_Rede Telecom -L2"/>
      <sheetName val="Cargo - Anali_Soft_Basico - L1"/>
      <sheetName val="Cargo - Anali_Soft_Basico - L2"/>
      <sheetName val="Cargo - Téc.Sistema_Telef - L2"/>
      <sheetName val="Cargo - Aux.Sistema_Telef - L2"/>
      <sheetName val="Cargo - Téc.Áudio_Vídeo - L2"/>
      <sheetName val="Cargo - Aux.Áudio_Vídeo - L2"/>
      <sheetName val="Cargo - Téc.Cabeamento - L2"/>
      <sheetName val="Cargo - Engº. Telecom - L3"/>
      <sheetName val="Cargo - Enc.Equipe-Rede L3"/>
      <sheetName val="Cargo - Téc.Refrig - L3"/>
      <sheetName val="Cargo - Téc.Eletricista - L3"/>
      <sheetName val="Cargo - Téc.Eletricista - L2"/>
      <sheetName val="Cargo - Enc.Equipe-Rede L1 "/>
      <sheetName val="Cargo - Enc.Equipe-Rede L2"/>
      <sheetName val="Cargo - Engº.Eletricista - L1"/>
      <sheetName val="Cargo - Engº.Eletricista - L2"/>
      <sheetName val="Cargo - Engº. Telecom - L1"/>
      <sheetName val="Cargo - Engº. Telecom - L2"/>
      <sheetName val="Cargo - Engº. Mecânico - L1"/>
      <sheetName val="Cargo - Téc-Rede Telecom - L1"/>
      <sheetName val="Cargo - Téc-Rede Telecom - L2"/>
      <sheetName val="Cargo - Téc RedeTelecomNot -L1"/>
      <sheetName val="Cargo - Aux Tec Rede - L1"/>
      <sheetName val="Cargo - Aux Tec Rede - L2"/>
      <sheetName val="Cargo - AuxTecRedeNot-L1"/>
      <sheetName val="Cargo - Aux.Téc.Refrig.-L1"/>
      <sheetName val="Serviço_L1"/>
      <sheetName val="Serviço_L2"/>
      <sheetName val="Serviço_L3"/>
      <sheetName val="Proposta_Preços"/>
      <sheetName val="Serviço_L4"/>
      <sheetName val="Qualificação_MO"/>
      <sheetName val="QTD_MO_L1"/>
      <sheetName val="QTD_MO_L2"/>
      <sheetName val="QTD_MO_L3"/>
      <sheetName val="Mat_"/>
      <sheetName val="Equip_"/>
      <sheetName val="Transp_"/>
      <sheetName val="Cursos-Trein_"/>
      <sheetName val="Mat_Exp_"/>
      <sheetName val="Cargo_-_Aux_Téc_Eletric_-L3"/>
      <sheetName val="Cargo_-_Aux_Téc_Refrig_-L3"/>
      <sheetName val="Cargo_-_Engº_Eletricista_-_L3"/>
      <sheetName val="Cargo_-_Esp_Telecom_-_L1"/>
      <sheetName val="Cargo_-_Esp_Telecom_-_L2"/>
      <sheetName val="Cargo_-_Anali_Rede_Telecom_-_L1"/>
      <sheetName val="Cargo_-_Anali_Rede_Telecom_-L2"/>
      <sheetName val="Cargo_-_Anali_Soft_Basico_-_L1"/>
      <sheetName val="Cargo_-_Anali_Soft_Basico_-_L2"/>
      <sheetName val="Cargo_-_Téc_Sistema_Telef_-_L2"/>
      <sheetName val="Cargo_-_Aux_Sistema_Telef_-_L2"/>
      <sheetName val="Cargo_-_Téc_Áudio_Vídeo_-_L2"/>
      <sheetName val="Cargo_-_Aux_Áudio_Vídeo_-_L2"/>
      <sheetName val="Cargo_-_Téc_Cabeamento_-_L2"/>
      <sheetName val="Cargo_-_Engº__Telecom_-_L3"/>
      <sheetName val="Cargo_-_Enc_Equipe-Rede_L3"/>
      <sheetName val="Cargo_-_Téc_Refrig_-_L3"/>
      <sheetName val="Cargo_-_Téc_Eletricista_-_L3"/>
      <sheetName val="Cargo_-_Téc_Eletricista_-_L2"/>
      <sheetName val="Cargo_-_Enc_Equipe-Rede_L1_"/>
      <sheetName val="Cargo_-_Enc_Equipe-Rede_L2"/>
      <sheetName val="Cargo_-_Engº_Eletricista_-_L1"/>
      <sheetName val="Cargo_-_Engº_Eletricista_-_L2"/>
      <sheetName val="Cargo_-_Engº__Telecom_-_L1"/>
      <sheetName val="Cargo_-_Engº__Telecom_-_L2"/>
      <sheetName val="Cargo_-_Engº__Mecânico_-_L1"/>
      <sheetName val="Cargo_-_Téc-Rede_Telecom_-_L1"/>
      <sheetName val="Cargo_-_Téc-Rede_Telecom_-_L2"/>
      <sheetName val="Cargo_-_Téc_RedeTelecomNot_-L1"/>
      <sheetName val="Cargo_-_Aux_Tec_Rede_-_L1"/>
      <sheetName val="Cargo_-_Aux_Tec_Rede_-_L2"/>
      <sheetName val="Cargo_-_AuxTecRedeNot-L1"/>
      <sheetName val="Cargo_-_Aux_Téc_Refrig_-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tes"/>
      <sheetName val="Base Apoio - etapa 1"/>
      <sheetName val="PC 12x36 - DIURNO"/>
      <sheetName val="PC 12x36 - NOTURNO"/>
      <sheetName val="PC 44H-6D"/>
      <sheetName val="PC 44H-5D"/>
      <sheetName val="PC 36H"/>
      <sheetName val="PC 30H"/>
      <sheetName val="RESU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o Resumo Interno"/>
      <sheetName val="RESUMO"/>
      <sheetName val="Secretário Exec.Bilíngue11"/>
      <sheetName val="Uniformes_EPIs2"/>
      <sheetName val="Copeiro"/>
      <sheetName val="Diagramador"/>
      <sheetName val="Encarregado Geral"/>
      <sheetName val="Engenheiro"/>
      <sheetName val="Jornalista"/>
      <sheetName val="Motorista"/>
      <sheetName val="Op. Telemarketing"/>
      <sheetName val="Revisor de Texto"/>
      <sheetName val="Sup. Telemarketing"/>
      <sheetName val="Téc. de Suporte TI"/>
      <sheetName val="Editor de mídia áudiovisual"/>
      <sheetName val="Secretário Exec.Bilíngue"/>
      <sheetName val="Uniformes_EPIs"/>
      <sheetName val="Ferramentas"/>
      <sheetName val="Quadro_Resumo_Interno"/>
      <sheetName val="Secretário_Exec_Bilíngue11"/>
      <sheetName val="Encarregado_Geral"/>
      <sheetName val="Op__Telemarketing"/>
      <sheetName val="Revisor_de_Texto"/>
      <sheetName val="Sup__Telemarketing"/>
      <sheetName val="Téc__de_Suporte_TI"/>
      <sheetName val="Editor_de_mídia_áudiovisual"/>
      <sheetName val="Secretário_Exec_Bilíngue"/>
      <sheetName val="Quadro_Resumo_Interno1"/>
      <sheetName val="Secretário_Exec_Bilíngue111"/>
      <sheetName val="Encarregado_Geral1"/>
      <sheetName val="Op__Telemarketing1"/>
      <sheetName val="Revisor_de_Texto1"/>
      <sheetName val="Sup__Telemarketing1"/>
      <sheetName val="Téc__de_Suporte_TI1"/>
      <sheetName val="Editor_de_mídia_áudiovisual1"/>
      <sheetName val="Secretário_Exec_Bilíngu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OBJETO"/>
      <sheetName val="Resumo"/>
      <sheetName val="Estimativa_-_ITEM_Nº_1"/>
      <sheetName val="Estimativa_-_ITEM_Nº_2"/>
      <sheetName val="Estimativa_-_ITEM_Nº_3"/>
      <sheetName val="Estimativa_-_ITEM_Nº_4"/>
      <sheetName val="Estimativa_-_ITEM_Nº_5"/>
      <sheetName val="Estimativa_-_ITEM_Nº_6"/>
      <sheetName val="Estimativa_-_ITEM_Nº_7"/>
      <sheetName val="Estimativa_-_ITEM_Nº_8"/>
      <sheetName val="Estimativa_-_ITEM_Nº_9"/>
      <sheetName val="Perfis"/>
      <sheetName val="Serviç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omplexidade"/>
      <sheetName val="Serviço L1"/>
      <sheetName val="QTD MO L1"/>
      <sheetName val="QTD MO L 1"/>
      <sheetName val="Planilha Alocação MO L1"/>
      <sheetName val="Plan_Geral-L1 (2)"/>
      <sheetName val="Plan_Geral-L1"/>
      <sheetName val="Cargo - Aux.Téc.Refrig.-L1"/>
      <sheetName val="Proposta de Preços L1"/>
      <sheetName val="Quadro Resumo Proposta"/>
      <sheetName val="Serviço L2"/>
      <sheetName val="Serviço L3"/>
      <sheetName val="Serviço L4"/>
      <sheetName val="Qualificação MO"/>
      <sheetName val="QTD MO L2"/>
      <sheetName val="QTD MO L3"/>
      <sheetName val="Plan_Geral-L2"/>
      <sheetName val="Plan_Geral-L3"/>
      <sheetName val="Uniformes"/>
      <sheetName val="Mat."/>
      <sheetName val="Equip."/>
      <sheetName val="Transp."/>
      <sheetName val="Celular"/>
      <sheetName val="Epi´s"/>
      <sheetName val="Cursos-Trein."/>
      <sheetName val="Mat.Exp."/>
      <sheetName val="Cargo - Aux.Téc.Eletric.-L3"/>
      <sheetName val="Cargo - Aux.Téc.Refrig.-L3"/>
      <sheetName val="Cargo - Engº.Eletricista - L3"/>
      <sheetName val="Cargo - Esp Telecom - L1"/>
      <sheetName val="Cargo - Esp Telecom - L2"/>
      <sheetName val="Cargo - Anali_Rede Telecom - L1"/>
      <sheetName val="Cargo - Anali_Soft_Basico - L1"/>
      <sheetName val="Cargo - Enc.Equipe-Rede L1 "/>
      <sheetName val="Cargo - Engº. Telecom - L1"/>
      <sheetName val="Cargo - Engº. Mecânico - L1"/>
      <sheetName val="Cargo - Anali_Rede Telecom -L2"/>
      <sheetName val="Cargo - Anali_Soft_Basico - L2"/>
      <sheetName val="Cargo - Téc.Sistema_Telef - L2"/>
      <sheetName val="Cargo - Aux.Sistema_Telef - L2"/>
      <sheetName val="Cargo - Téc.Áudio_Vídeo - L2"/>
      <sheetName val="Cargo - Aux.Áudio_Vídeo - L2"/>
      <sheetName val="Cargo - Téc.Cabeamento - L2"/>
      <sheetName val="Cargo - Engº. Telecom - L3"/>
      <sheetName val="Cargo - Enc.Equipe-Rede L3"/>
      <sheetName val="Cargo - Téc.Refrig - L3"/>
      <sheetName val="Cargo - Téc.Eletricista - L3"/>
      <sheetName val="Cargo - Téc.Eletricista - L2"/>
      <sheetName val="Cargo - Enc.Equipe-Rede L2"/>
      <sheetName val="Cargo - Engº.Eletricista - L2"/>
      <sheetName val="Cargo - Engº. Telecom - L2"/>
      <sheetName val="Cargo - Téc-Rede Telecom - L1"/>
      <sheetName val="Cargo - Téc-Rede Telec Camp-L1"/>
      <sheetName val="Cargo - Téc-Rede Telecom - L2"/>
      <sheetName val="Cargo - Téc RedeTelecomNot -L1"/>
      <sheetName val="Cargo - Aux Tec Rede - L1"/>
      <sheetName val="Cargo - Aux Tec Rede Campo L1"/>
      <sheetName val="Cargo - AuxTecRedeNot-L1"/>
      <sheetName val="Plan_Ajustes"/>
      <sheetName val="Cargo - Aux Tec Rede - L2"/>
      <sheetName val="Serviço_L1"/>
      <sheetName val="QTD_MO_L1"/>
      <sheetName val="QTD_MO_L_1"/>
      <sheetName val="Planilha_Alocação_MO_L1"/>
      <sheetName val="Plan_Geral-L1_(2)"/>
      <sheetName val="Cargo_-_Aux_Téc_Refrig_-L1"/>
      <sheetName val="Proposta_de_Preços_L1"/>
      <sheetName val="Quadro_Resumo_Proposta"/>
      <sheetName val="Serviço_L2"/>
      <sheetName val="Serviço_L3"/>
      <sheetName val="Serviço_L4"/>
      <sheetName val="Qualificação_MO"/>
      <sheetName val="QTD_MO_L2"/>
      <sheetName val="QTD_MO_L3"/>
      <sheetName val="Mat_"/>
      <sheetName val="Equip_"/>
      <sheetName val="Transp_"/>
      <sheetName val="Cursos-Trein_"/>
      <sheetName val="Mat_Exp_"/>
      <sheetName val="Cargo_-_Aux_Téc_Eletric_-L3"/>
      <sheetName val="Cargo_-_Aux_Téc_Refrig_-L3"/>
      <sheetName val="Cargo_-_Engº_Eletricista_-_L3"/>
      <sheetName val="Cargo_-_Esp_Telecom_-_L1"/>
      <sheetName val="Cargo_-_Esp_Telecom_-_L2"/>
      <sheetName val="Cargo_-_Anali_Rede_Telecom_-_L1"/>
      <sheetName val="Cargo_-_Anali_Soft_Basico_-_L1"/>
      <sheetName val="Cargo_-_Enc_Equipe-Rede_L1_"/>
      <sheetName val="Cargo_-_Engº__Telecom_-_L1"/>
      <sheetName val="Cargo_-_Engº__Mecânico_-_L1"/>
      <sheetName val="Cargo_-_Anali_Rede_Telecom_-L2"/>
      <sheetName val="Cargo_-_Anali_Soft_Basico_-_L2"/>
      <sheetName val="Cargo_-_Téc_Sistema_Telef_-_L2"/>
      <sheetName val="Cargo_-_Aux_Sistema_Telef_-_L2"/>
      <sheetName val="Cargo_-_Téc_Áudio_Vídeo_-_L2"/>
      <sheetName val="Cargo_-_Aux_Áudio_Vídeo_-_L2"/>
      <sheetName val="Cargo_-_Téc_Cabeamento_-_L2"/>
      <sheetName val="Cargo_-_Engº__Telecom_-_L3"/>
      <sheetName val="Cargo_-_Enc_Equipe-Rede_L3"/>
      <sheetName val="Cargo_-_Téc_Refrig_-_L3"/>
      <sheetName val="Cargo_-_Téc_Eletricista_-_L3"/>
      <sheetName val="Cargo_-_Téc_Eletricista_-_L2"/>
      <sheetName val="Cargo_-_Enc_Equipe-Rede_L2"/>
      <sheetName val="Cargo_-_Engº_Eletricista_-_L2"/>
      <sheetName val="Cargo_-_Engº__Telecom_-_L2"/>
      <sheetName val="Cargo_-_Téc-Rede_Telecom_-_L1"/>
      <sheetName val="Cargo_-_Téc-Rede_Telec_Camp-L1"/>
      <sheetName val="Cargo_-_Téc-Rede_Telecom_-_L2"/>
      <sheetName val="Cargo_-_Téc_RedeTelecomNot_-L1"/>
      <sheetName val="Cargo_-_Aux_Tec_Rede_-_L1"/>
      <sheetName val="Cargo_-_Aux_Tec_Rede_Campo_L1"/>
      <sheetName val="Cargo_-_AuxTecRedeNot-L1"/>
      <sheetName val="Cargo_-_Aux_Tec_Rede_-_L2"/>
      <sheetName val="Serviço_L11"/>
      <sheetName val="QTD_MO_L11"/>
      <sheetName val="QTD_MO_L_11"/>
      <sheetName val="Planilha_Alocação_MO_L11"/>
      <sheetName val="Plan_Geral-L1_(2)1"/>
      <sheetName val="Cargo_-_Aux_Téc_Refrig_-L11"/>
      <sheetName val="Proposta_de_Preços_L11"/>
      <sheetName val="Quadro_Resumo_Proposta1"/>
      <sheetName val="Serviço_L21"/>
      <sheetName val="Serviço_L31"/>
      <sheetName val="Serviço_L41"/>
      <sheetName val="Qualificação_MO1"/>
      <sheetName val="QTD_MO_L21"/>
      <sheetName val="QTD_MO_L31"/>
      <sheetName val="Mat_1"/>
      <sheetName val="Equip_1"/>
      <sheetName val="Transp_1"/>
      <sheetName val="Cursos-Trein_1"/>
      <sheetName val="Mat_Exp_1"/>
      <sheetName val="Cargo_-_Aux_Téc_Eletric_-L31"/>
      <sheetName val="Cargo_-_Aux_Téc_Refrig_-L31"/>
      <sheetName val="Cargo_-_Engº_Eletricista_-_L31"/>
      <sheetName val="Cargo_-_Esp_Telecom_-_L11"/>
      <sheetName val="Cargo_-_Esp_Telecom_-_L21"/>
      <sheetName val="Cargo_-_Anali_Rede_Telecom_-_L2"/>
      <sheetName val="Cargo_-_Anali_Soft_Basico_-_L11"/>
      <sheetName val="Cargo_-_Enc_Equipe-Rede_L1_1"/>
      <sheetName val="Cargo_-_Engº__Telecom_-_L11"/>
      <sheetName val="Cargo_-_Engº__Mecânico_-_L11"/>
      <sheetName val="Cargo_-_Anali_Rede_Telecom_-L21"/>
      <sheetName val="Cargo_-_Anali_Soft_Basico_-_L21"/>
      <sheetName val="Cargo_-_Téc_Sistema_Telef_-_L21"/>
      <sheetName val="Cargo_-_Aux_Sistema_Telef_-_L21"/>
      <sheetName val="Cargo_-_Téc_Áudio_Vídeo_-_L21"/>
      <sheetName val="Cargo_-_Aux_Áudio_Vídeo_-_L21"/>
      <sheetName val="Cargo_-_Téc_Cabeamento_-_L21"/>
      <sheetName val="Cargo_-_Engº__Telecom_-_L31"/>
      <sheetName val="Cargo_-_Enc_Equipe-Rede_L31"/>
      <sheetName val="Cargo_-_Téc_Refrig_-_L31"/>
      <sheetName val="Cargo_-_Téc_Eletricista_-_L31"/>
      <sheetName val="Cargo_-_Téc_Eletricista_-_L21"/>
      <sheetName val="Cargo_-_Enc_Equipe-Rede_L21"/>
      <sheetName val="Cargo_-_Engº_Eletricista_-_L21"/>
      <sheetName val="Cargo_-_Engº__Telecom_-_L21"/>
      <sheetName val="Cargo_-_Téc-Rede_Telecom_-_L11"/>
      <sheetName val="Cargo_-_Téc-Rede_Telec_Camp-L11"/>
      <sheetName val="Cargo_-_Téc-Rede_Telecom_-_L21"/>
      <sheetName val="Cargo_-_Téc_RedeTelecomNot_-L11"/>
      <sheetName val="Cargo_-_Aux_Tec_Rede_-_L11"/>
      <sheetName val="Cargo_-_Aux_Tec_Rede_Campo_L11"/>
      <sheetName val="Cargo_-_AuxTecRedeNot-L11"/>
      <sheetName val="Cargo_-_Aux_Tec_Rede_-_L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ARÂMETROS"/>
      <sheetName val="Quadro Resumo Operacional"/>
      <sheetName val="PLANILHA POSTOS "/>
      <sheetName val="BASE APOIO-NOTAS EXPLICATIVAS "/>
      <sheetName val="Anexo I.I Equipamentos"/>
      <sheetName val="Anexo I.II Materiais-EPIs"/>
      <sheetName val="Adicional Noturno"/>
      <sheetName val="Cores"/>
      <sheetName val="Produtividade"/>
      <sheetName val="Apoio - Regime de Trabalho"/>
      <sheetName val="Apoio - Posto"/>
      <sheetName val="Apoio - Dados"/>
      <sheetName val="Apoio - Mat ind"/>
      <sheetName val="Apoio - Mat Coletivo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  <pageSetUpPr fitToPage="1"/>
  </sheetPr>
  <dimension ref="B2:J6"/>
  <sheetViews>
    <sheetView showGridLines="0" tabSelected="1" zoomScaleNormal="100" zoomScaleSheetLayoutView="150" workbookViewId="0">
      <selection activeCell="H16" sqref="H16"/>
    </sheetView>
  </sheetViews>
  <sheetFormatPr defaultColWidth="9.140625" defaultRowHeight="14.25"/>
  <cols>
    <col min="1" max="1" width="9.140625" style="1"/>
    <col min="2" max="2" width="7.140625" style="5" customWidth="1"/>
    <col min="3" max="3" width="30.42578125" style="1" customWidth="1"/>
    <col min="4" max="4" width="17.28515625" style="1" customWidth="1"/>
    <col min="5" max="5" width="20.5703125" style="1" customWidth="1"/>
    <col min="6" max="6" width="22" style="1" customWidth="1"/>
    <col min="7" max="7" width="25" style="1" customWidth="1"/>
    <col min="8" max="8" width="24.7109375" style="1" customWidth="1"/>
    <col min="9" max="9" width="17.85546875" style="1" bestFit="1" customWidth="1"/>
    <col min="10" max="10" width="25.5703125" style="1" customWidth="1"/>
    <col min="11" max="11" width="23.140625" style="1" customWidth="1"/>
    <col min="12" max="12" width="16.85546875" style="1" customWidth="1"/>
    <col min="13" max="13" width="14.85546875" style="1" customWidth="1"/>
    <col min="14" max="1028" width="11.5703125" style="1" customWidth="1"/>
    <col min="1029" max="1029" width="9.140625" style="1" customWidth="1"/>
    <col min="1030" max="16384" width="9.140625" style="1"/>
  </cols>
  <sheetData>
    <row r="2" spans="2:10" ht="30" customHeight="1">
      <c r="B2" s="310" t="s">
        <v>0</v>
      </c>
      <c r="C2" s="311"/>
      <c r="D2" s="311"/>
      <c r="E2" s="311"/>
      <c r="F2" s="311"/>
      <c r="G2" s="311"/>
      <c r="H2" s="311"/>
    </row>
    <row r="3" spans="2:10" ht="31.5">
      <c r="B3" s="165" t="s">
        <v>1</v>
      </c>
      <c r="C3" s="165" t="s">
        <v>2</v>
      </c>
      <c r="D3" s="165" t="s">
        <v>3</v>
      </c>
      <c r="E3" s="165" t="s">
        <v>4</v>
      </c>
      <c r="F3" s="165" t="s">
        <v>5</v>
      </c>
      <c r="G3" s="165" t="s">
        <v>6</v>
      </c>
      <c r="H3" s="165" t="s">
        <v>7</v>
      </c>
    </row>
    <row r="4" spans="2:10" ht="39.75" customHeight="1">
      <c r="B4" s="162">
        <v>1</v>
      </c>
      <c r="C4" s="93" t="s">
        <v>8</v>
      </c>
      <c r="D4" s="163" t="s">
        <v>9</v>
      </c>
      <c r="E4" s="163">
        <v>4</v>
      </c>
      <c r="F4" s="164" t="e">
        <f>'OPERADOR DE MÍDIA AUDIOVISUAL'!F160</f>
        <v>#VALUE!</v>
      </c>
      <c r="G4" s="164" t="e">
        <f>ROUND(F4*E4,2)</f>
        <v>#VALUE!</v>
      </c>
      <c r="H4" s="164" t="e">
        <f>G4*12</f>
        <v>#VALUE!</v>
      </c>
    </row>
    <row r="5" spans="2:10" ht="29.25" customHeight="1">
      <c r="B5" s="307" t="s">
        <v>10</v>
      </c>
      <c r="C5" s="308"/>
      <c r="D5" s="308"/>
      <c r="E5" s="308"/>
      <c r="F5" s="309"/>
      <c r="G5" s="166" t="e">
        <f>SUM(G4:G4)</f>
        <v>#VALUE!</v>
      </c>
      <c r="H5" s="166" t="e">
        <f>SUM(H4:H4)</f>
        <v>#VALUE!</v>
      </c>
    </row>
    <row r="6" spans="2:10" ht="15.75">
      <c r="B6" s="112"/>
      <c r="C6" s="91"/>
      <c r="D6" s="91"/>
      <c r="E6" s="91"/>
      <c r="F6" s="91"/>
      <c r="G6" s="91"/>
      <c r="H6" s="91"/>
      <c r="I6" s="91"/>
      <c r="J6" s="91"/>
    </row>
  </sheetData>
  <mergeCells count="2">
    <mergeCell ref="B5:F5"/>
    <mergeCell ref="B2:H2"/>
  </mergeCells>
  <pageMargins left="1.1023622047244099" right="0.70866141732283516" top="1.5640625000000001" bottom="0.95447916666666721" header="0.31496062992126012" footer="0.31496062992126012"/>
  <pageSetup paperSize="9" scale="60" fitToHeight="0" orientation="portrait" r:id="rId1"/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79998168889431442"/>
    <pageSetUpPr fitToPage="1"/>
  </sheetPr>
  <dimension ref="A2:M161"/>
  <sheetViews>
    <sheetView showGridLines="0" zoomScaleNormal="100" zoomScaleSheetLayoutView="100" workbookViewId="0">
      <selection activeCell="F129" sqref="F129"/>
    </sheetView>
  </sheetViews>
  <sheetFormatPr defaultColWidth="9.140625" defaultRowHeight="18.399999999999999" customHeight="1"/>
  <cols>
    <col min="1" max="1" width="1.7109375" style="149" customWidth="1"/>
    <col min="2" max="2" width="7" style="98" customWidth="1"/>
    <col min="3" max="3" width="38.85546875" style="98" customWidth="1"/>
    <col min="4" max="4" width="31.85546875" style="98" customWidth="1"/>
    <col min="5" max="5" width="20.28515625" style="98" customWidth="1"/>
    <col min="6" max="6" width="21" style="98" customWidth="1"/>
    <col min="7" max="7" width="45.7109375" style="91" customWidth="1"/>
    <col min="8" max="8" width="44.7109375" style="91" customWidth="1"/>
    <col min="9" max="9" width="9" style="1" customWidth="1"/>
    <col min="10" max="10" width="13.5703125" style="1" customWidth="1"/>
    <col min="11" max="1023" width="9" style="1" customWidth="1"/>
    <col min="1024" max="1024" width="9.140625" style="1" customWidth="1"/>
    <col min="1025" max="16384" width="9.140625" style="1"/>
  </cols>
  <sheetData>
    <row r="2" spans="1:8" ht="30" customHeight="1">
      <c r="B2" s="318" t="s">
        <v>11</v>
      </c>
      <c r="C2" s="318"/>
      <c r="D2" s="318"/>
      <c r="E2" s="318"/>
      <c r="F2" s="318"/>
    </row>
    <row r="3" spans="1:8" s="110" customFormat="1" ht="19.5" customHeight="1" thickBot="1">
      <c r="A3" s="150"/>
      <c r="B3" s="332"/>
      <c r="C3" s="332"/>
      <c r="D3" s="332"/>
      <c r="E3" s="332"/>
      <c r="F3" s="332"/>
      <c r="G3" s="109"/>
      <c r="H3" s="109"/>
    </row>
    <row r="4" spans="1:8" s="110" customFormat="1" ht="19.5" customHeight="1" thickBot="1">
      <c r="A4" s="150"/>
      <c r="B4" s="375" t="s">
        <v>12</v>
      </c>
      <c r="C4" s="376"/>
      <c r="D4" s="376"/>
      <c r="E4" s="376"/>
      <c r="F4" s="377"/>
      <c r="G4" s="109"/>
      <c r="H4" s="109"/>
    </row>
    <row r="5" spans="1:8" s="110" customFormat="1" ht="19.5" customHeight="1" thickBot="1">
      <c r="A5" s="150"/>
      <c r="B5" s="378" t="s">
        <v>13</v>
      </c>
      <c r="C5" s="379"/>
      <c r="D5" s="379"/>
      <c r="E5" s="379"/>
      <c r="F5" s="380"/>
      <c r="G5" s="109"/>
      <c r="H5" s="109"/>
    </row>
    <row r="6" spans="1:8" s="111" customFormat="1" ht="15.75">
      <c r="A6" s="151"/>
      <c r="B6" s="135" t="s">
        <v>14</v>
      </c>
      <c r="C6" s="391" t="s">
        <v>15</v>
      </c>
      <c r="D6" s="391"/>
      <c r="E6" s="381"/>
      <c r="F6" s="382"/>
      <c r="G6" s="151"/>
      <c r="H6" s="151"/>
    </row>
    <row r="7" spans="1:8" s="111" customFormat="1" ht="15.75">
      <c r="A7" s="151"/>
      <c r="B7" s="136" t="s">
        <v>16</v>
      </c>
      <c r="C7" s="373" t="s">
        <v>17</v>
      </c>
      <c r="D7" s="373"/>
      <c r="E7" s="383"/>
      <c r="F7" s="384"/>
      <c r="G7" s="151"/>
      <c r="H7" s="151"/>
    </row>
    <row r="8" spans="1:8" s="111" customFormat="1" ht="15.75">
      <c r="A8" s="151"/>
      <c r="B8" s="136" t="s">
        <v>18</v>
      </c>
      <c r="C8" s="373" t="s">
        <v>19</v>
      </c>
      <c r="D8" s="373"/>
      <c r="E8" s="385"/>
      <c r="F8" s="386"/>
      <c r="G8" s="151"/>
      <c r="H8" s="151"/>
    </row>
    <row r="9" spans="1:8" s="111" customFormat="1" ht="16.5" thickBot="1">
      <c r="A9" s="151"/>
      <c r="B9" s="137" t="s">
        <v>20</v>
      </c>
      <c r="C9" s="374" t="s">
        <v>21</v>
      </c>
      <c r="D9" s="374"/>
      <c r="E9" s="387"/>
      <c r="F9" s="388"/>
      <c r="G9" s="151"/>
      <c r="H9" s="151"/>
    </row>
    <row r="10" spans="1:8" s="111" customFormat="1" ht="16.5" thickBot="1">
      <c r="A10" s="151"/>
      <c r="B10" s="152"/>
      <c r="C10" s="152"/>
      <c r="D10" s="151"/>
      <c r="E10" s="152"/>
      <c r="F10" s="151"/>
      <c r="G10" s="151"/>
      <c r="H10" s="151"/>
    </row>
    <row r="11" spans="1:8" s="111" customFormat="1" ht="16.5" thickBot="1">
      <c r="A11" s="151"/>
      <c r="B11" s="378" t="s">
        <v>22</v>
      </c>
      <c r="C11" s="379"/>
      <c r="D11" s="379"/>
      <c r="E11" s="379"/>
      <c r="F11" s="380"/>
      <c r="G11" s="151"/>
      <c r="H11" s="151"/>
    </row>
    <row r="12" spans="1:8" s="111" customFormat="1" ht="15.75">
      <c r="A12" s="151"/>
      <c r="B12" s="138" t="s">
        <v>23</v>
      </c>
      <c r="C12" s="392" t="s">
        <v>24</v>
      </c>
      <c r="D12" s="393"/>
      <c r="E12" s="381"/>
      <c r="F12" s="382"/>
      <c r="G12" s="151"/>
      <c r="H12" s="151"/>
    </row>
    <row r="13" spans="1:8" s="111" customFormat="1" ht="15.75">
      <c r="A13" s="151"/>
      <c r="B13" s="136" t="s">
        <v>25</v>
      </c>
      <c r="C13" s="373" t="s">
        <v>26</v>
      </c>
      <c r="D13" s="373"/>
      <c r="E13" s="383" t="s">
        <v>27</v>
      </c>
      <c r="F13" s="384"/>
      <c r="G13" s="151"/>
      <c r="H13" s="151"/>
    </row>
    <row r="14" spans="1:8" s="111" customFormat="1" ht="15.75">
      <c r="A14" s="151"/>
      <c r="B14" s="136" t="s">
        <v>28</v>
      </c>
      <c r="C14" s="373" t="s">
        <v>29</v>
      </c>
      <c r="D14" s="373"/>
      <c r="E14" s="139" t="s">
        <v>30</v>
      </c>
      <c r="F14" s="140" t="s">
        <v>31</v>
      </c>
      <c r="G14" s="151"/>
      <c r="H14" s="151"/>
    </row>
    <row r="15" spans="1:8" s="111" customFormat="1" ht="15.75">
      <c r="A15" s="151"/>
      <c r="B15" s="136" t="s">
        <v>32</v>
      </c>
      <c r="C15" s="373" t="s">
        <v>33</v>
      </c>
      <c r="D15" s="373"/>
      <c r="E15" s="383" t="s">
        <v>34</v>
      </c>
      <c r="F15" s="384"/>
      <c r="G15" s="151"/>
      <c r="H15" s="151"/>
    </row>
    <row r="16" spans="1:8" s="111" customFormat="1" ht="16.5" thickBot="1">
      <c r="A16" s="151"/>
      <c r="B16" s="141" t="s">
        <v>35</v>
      </c>
      <c r="C16" s="374" t="s">
        <v>36</v>
      </c>
      <c r="D16" s="374"/>
      <c r="E16" s="389" t="s">
        <v>37</v>
      </c>
      <c r="F16" s="390"/>
      <c r="G16" s="151"/>
      <c r="H16" s="151"/>
    </row>
    <row r="17" spans="1:9" s="111" customFormat="1" ht="15.75">
      <c r="A17" s="142"/>
      <c r="B17" s="143"/>
      <c r="C17" s="143"/>
      <c r="D17" s="144"/>
      <c r="E17" s="151"/>
      <c r="F17" s="151"/>
      <c r="G17" s="151"/>
      <c r="H17" s="151"/>
    </row>
    <row r="18" spans="1:9" s="110" customFormat="1" ht="19.5" customHeight="1">
      <c r="A18" s="150"/>
      <c r="B18" s="145"/>
      <c r="C18" s="145"/>
      <c r="D18" s="92" t="s">
        <v>38</v>
      </c>
      <c r="E18" s="328"/>
      <c r="F18" s="329"/>
      <c r="G18" s="109"/>
      <c r="H18" s="109"/>
    </row>
    <row r="19" spans="1:9" ht="18.399999999999999" customHeight="1" thickBot="1">
      <c r="B19" s="325"/>
      <c r="C19" s="325"/>
      <c r="D19" s="325"/>
      <c r="E19" s="325"/>
      <c r="F19" s="325"/>
    </row>
    <row r="20" spans="1:9" ht="18.399999999999999" customHeight="1" thickBot="1">
      <c r="B20" s="394" t="s">
        <v>39</v>
      </c>
      <c r="C20" s="395"/>
      <c r="D20" s="395"/>
      <c r="E20" s="395"/>
      <c r="F20" s="396"/>
    </row>
    <row r="21" spans="1:9" ht="18.399999999999999" customHeight="1" thickBot="1">
      <c r="B21" s="370" t="s">
        <v>40</v>
      </c>
      <c r="C21" s="371"/>
      <c r="D21" s="371"/>
      <c r="E21" s="371"/>
      <c r="F21" s="372"/>
    </row>
    <row r="22" spans="1:9" ht="36" customHeight="1">
      <c r="B22" s="135" t="s">
        <v>41</v>
      </c>
      <c r="C22" s="330" t="s">
        <v>42</v>
      </c>
      <c r="D22" s="331"/>
      <c r="E22" s="321" t="str">
        <f>Resumo!C4</f>
        <v>OPERADOR DE MÍDIA AUDIOVISUAL</v>
      </c>
      <c r="F22" s="322"/>
      <c r="I22" s="91"/>
    </row>
    <row r="23" spans="1:9" ht="18.399999999999999" customHeight="1">
      <c r="B23" s="136" t="s">
        <v>43</v>
      </c>
      <c r="C23" s="326" t="s">
        <v>44</v>
      </c>
      <c r="D23" s="327"/>
      <c r="E23" s="323" t="s">
        <v>9</v>
      </c>
      <c r="F23" s="324"/>
      <c r="I23" s="91"/>
    </row>
    <row r="24" spans="1:9" ht="18.399999999999999" customHeight="1">
      <c r="B24" s="136" t="s">
        <v>45</v>
      </c>
      <c r="C24" s="326" t="s">
        <v>46</v>
      </c>
      <c r="D24" s="327"/>
      <c r="E24" s="397"/>
      <c r="F24" s="398"/>
      <c r="I24" s="91"/>
    </row>
    <row r="25" spans="1:9" ht="18.399999999999999" customHeight="1">
      <c r="B25" s="136" t="s">
        <v>47</v>
      </c>
      <c r="C25" s="326" t="s">
        <v>48</v>
      </c>
      <c r="D25" s="327"/>
      <c r="E25" s="405"/>
      <c r="F25" s="406"/>
      <c r="I25" s="91"/>
    </row>
    <row r="26" spans="1:9" ht="18.399999999999999" customHeight="1">
      <c r="B26" s="136" t="s">
        <v>49</v>
      </c>
      <c r="C26" s="326" t="s">
        <v>50</v>
      </c>
      <c r="D26" s="327"/>
      <c r="E26" s="399"/>
      <c r="F26" s="400"/>
      <c r="I26" s="91"/>
    </row>
    <row r="27" spans="1:9" ht="18.399999999999999" customHeight="1">
      <c r="B27" s="136" t="s">
        <v>51</v>
      </c>
      <c r="C27" s="326" t="s">
        <v>52</v>
      </c>
      <c r="D27" s="327"/>
      <c r="E27" s="385" t="s">
        <v>53</v>
      </c>
      <c r="F27" s="386"/>
      <c r="I27" s="91"/>
    </row>
    <row r="28" spans="1:9" ht="18.399999999999999" customHeight="1" thickBot="1">
      <c r="B28" s="141" t="s">
        <v>54</v>
      </c>
      <c r="C28" s="403" t="s">
        <v>55</v>
      </c>
      <c r="D28" s="404"/>
      <c r="E28" s="401">
        <v>4</v>
      </c>
      <c r="F28" s="402"/>
      <c r="I28" s="91"/>
    </row>
    <row r="29" spans="1:9" ht="18.399999999999999" customHeight="1">
      <c r="B29" s="146"/>
      <c r="C29" s="147"/>
      <c r="D29" s="148"/>
      <c r="E29" s="148"/>
      <c r="F29" s="91"/>
    </row>
    <row r="30" spans="1:9" ht="18.399999999999999" customHeight="1">
      <c r="B30" s="304" t="s">
        <v>56</v>
      </c>
      <c r="C30" s="304"/>
      <c r="D30" s="304"/>
      <c r="E30" s="304"/>
      <c r="F30" s="304"/>
    </row>
    <row r="31" spans="1:9" ht="18.399999999999999" customHeight="1" thickBot="1">
      <c r="B31" s="146"/>
      <c r="C31" s="147"/>
      <c r="D31" s="148"/>
      <c r="E31" s="148"/>
      <c r="F31" s="91"/>
    </row>
    <row r="32" spans="1:9" ht="18.399999999999999" customHeight="1" thickBot="1">
      <c r="B32" s="121">
        <v>1</v>
      </c>
      <c r="C32" s="368" t="s">
        <v>57</v>
      </c>
      <c r="D32" s="335"/>
      <c r="E32" s="122" t="s">
        <v>58</v>
      </c>
      <c r="F32" s="122" t="s">
        <v>59</v>
      </c>
    </row>
    <row r="33" spans="1:8" ht="15.75">
      <c r="B33" s="93" t="s">
        <v>60</v>
      </c>
      <c r="C33" s="339" t="s">
        <v>61</v>
      </c>
      <c r="D33" s="339"/>
      <c r="E33" s="94"/>
      <c r="F33" s="95">
        <f>E25</f>
        <v>0</v>
      </c>
    </row>
    <row r="34" spans="1:8" ht="15.75">
      <c r="B34" s="93" t="s">
        <v>62</v>
      </c>
      <c r="C34" s="339" t="s">
        <v>63</v>
      </c>
      <c r="D34" s="340"/>
      <c r="E34" s="96"/>
      <c r="F34" s="95">
        <f>F33*E34</f>
        <v>0</v>
      </c>
      <c r="G34" s="101"/>
    </row>
    <row r="35" spans="1:8" ht="15.75">
      <c r="B35" s="93" t="s">
        <v>64</v>
      </c>
      <c r="C35" s="339" t="s">
        <v>65</v>
      </c>
      <c r="D35" s="340"/>
      <c r="E35" s="96"/>
      <c r="F35" s="95">
        <f>E18*E35</f>
        <v>0</v>
      </c>
      <c r="G35" s="101"/>
    </row>
    <row r="36" spans="1:8" ht="15.75">
      <c r="B36" s="93" t="s">
        <v>66</v>
      </c>
      <c r="C36" s="339" t="s">
        <v>67</v>
      </c>
      <c r="D36" s="340"/>
      <c r="E36" s="96"/>
      <c r="F36" s="95">
        <f>(F33+F34+F35)/220*E36*7*'BASE JURÍDICA-CÁLCULO'!D172</f>
        <v>0</v>
      </c>
      <c r="G36" s="101"/>
    </row>
    <row r="37" spans="1:8" ht="15.75">
      <c r="B37" s="93" t="s">
        <v>68</v>
      </c>
      <c r="C37" s="339" t="s">
        <v>69</v>
      </c>
      <c r="D37" s="340"/>
      <c r="E37" s="96"/>
      <c r="F37" s="95">
        <f>(F33+F34+F35)/220*E37*1*'BASE JURÍDICA-CÁLCULO'!D172</f>
        <v>0</v>
      </c>
      <c r="G37" s="101"/>
    </row>
    <row r="38" spans="1:8" ht="15.75">
      <c r="B38" s="93" t="s">
        <v>70</v>
      </c>
      <c r="C38" s="339" t="s">
        <v>71</v>
      </c>
      <c r="D38" s="340"/>
      <c r="E38" s="96"/>
      <c r="F38" s="95">
        <f>(F33+F34+F35+F36+F37)/220*(1+E38)*'BASE JURÍDICA-CÁLCULO'!D173*'BASE JURÍDICA-CÁLCULO'!D172</f>
        <v>0</v>
      </c>
      <c r="G38" s="101"/>
    </row>
    <row r="39" spans="1:8" ht="15.75">
      <c r="B39" s="93" t="s">
        <v>72</v>
      </c>
      <c r="C39" s="339" t="s">
        <v>73</v>
      </c>
      <c r="D39" s="340"/>
      <c r="E39" s="96"/>
      <c r="F39" s="95">
        <f>F38/24*6</f>
        <v>0</v>
      </c>
      <c r="G39" s="101"/>
    </row>
    <row r="40" spans="1:8" ht="18.399999999999999" customHeight="1">
      <c r="B40" s="336" t="s">
        <v>74</v>
      </c>
      <c r="C40" s="336"/>
      <c r="D40" s="336"/>
      <c r="E40" s="113">
        <f>SUM(E34:E39)</f>
        <v>0</v>
      </c>
      <c r="F40" s="114">
        <f>SUM(F33:F39)</f>
        <v>0</v>
      </c>
    </row>
    <row r="41" spans="1:8" s="3" customFormat="1" ht="18.399999999999999" customHeight="1">
      <c r="A41" s="149"/>
      <c r="B41" s="337" t="s">
        <v>75</v>
      </c>
      <c r="C41" s="337"/>
      <c r="D41" s="337"/>
      <c r="E41" s="337"/>
      <c r="F41" s="337"/>
      <c r="G41" s="98"/>
      <c r="H41" s="98"/>
    </row>
    <row r="42" spans="1:8" ht="18.399999999999999" customHeight="1">
      <c r="B42" s="304" t="s">
        <v>76</v>
      </c>
      <c r="C42" s="304"/>
      <c r="D42" s="304"/>
      <c r="E42" s="304"/>
      <c r="F42" s="304"/>
    </row>
    <row r="43" spans="1:8" ht="18.399999999999999" customHeight="1">
      <c r="B43" s="325"/>
      <c r="C43" s="325"/>
      <c r="D43" s="325"/>
      <c r="E43" s="325"/>
      <c r="F43" s="325"/>
    </row>
    <row r="44" spans="1:8" ht="18.399999999999999" customHeight="1">
      <c r="B44" s="333" t="s">
        <v>77</v>
      </c>
      <c r="C44" s="333"/>
      <c r="D44" s="333"/>
      <c r="E44" s="333"/>
      <c r="F44" s="333"/>
    </row>
    <row r="45" spans="1:8" ht="18.399999999999999" customHeight="1" thickBot="1">
      <c r="B45" s="115"/>
      <c r="C45" s="115"/>
      <c r="D45" s="115"/>
      <c r="E45" s="115"/>
      <c r="F45" s="115"/>
    </row>
    <row r="46" spans="1:8" ht="18.399999999999999" customHeight="1" thickBot="1">
      <c r="B46" s="121" t="s">
        <v>78</v>
      </c>
      <c r="C46" s="368" t="s">
        <v>79</v>
      </c>
      <c r="D46" s="335"/>
      <c r="E46" s="121" t="s">
        <v>80</v>
      </c>
      <c r="F46" s="121" t="s">
        <v>59</v>
      </c>
    </row>
    <row r="47" spans="1:8" ht="15.75">
      <c r="B47" s="93" t="s">
        <v>60</v>
      </c>
      <c r="C47" s="338" t="s">
        <v>81</v>
      </c>
      <c r="D47" s="338"/>
      <c r="E47" s="96" t="s">
        <v>58</v>
      </c>
      <c r="F47" s="95" t="e">
        <f>E47*F40</f>
        <v>#VALUE!</v>
      </c>
    </row>
    <row r="48" spans="1:8" ht="15.75">
      <c r="B48" s="93" t="s">
        <v>62</v>
      </c>
      <c r="C48" s="338" t="s">
        <v>82</v>
      </c>
      <c r="D48" s="338"/>
      <c r="E48" s="96" t="s">
        <v>58</v>
      </c>
      <c r="F48" s="95" t="e">
        <f>E48*F40</f>
        <v>#VALUE!</v>
      </c>
    </row>
    <row r="49" spans="2:6" ht="15.75">
      <c r="B49" s="408" t="s">
        <v>83</v>
      </c>
      <c r="C49" s="409"/>
      <c r="D49" s="409"/>
      <c r="E49" s="96" t="s">
        <v>58</v>
      </c>
      <c r="F49" s="189" t="e">
        <f>ROUND(SUM(F47:F48),2)</f>
        <v>#VALUE!</v>
      </c>
    </row>
    <row r="50" spans="2:6" ht="15.75" customHeight="1">
      <c r="B50" s="93" t="s">
        <v>64</v>
      </c>
      <c r="C50" s="338" t="s">
        <v>84</v>
      </c>
      <c r="D50" s="338"/>
      <c r="E50" s="96" t="s">
        <v>58</v>
      </c>
      <c r="F50" s="95" t="e">
        <f>F40*E50</f>
        <v>#VALUE!</v>
      </c>
    </row>
    <row r="51" spans="2:6" ht="18.399999999999999" customHeight="1">
      <c r="B51" s="336" t="s">
        <v>74</v>
      </c>
      <c r="C51" s="348"/>
      <c r="D51" s="348"/>
      <c r="E51" s="349"/>
      <c r="F51" s="114" t="e">
        <f>SUM(F49:F50)</f>
        <v>#VALUE!</v>
      </c>
    </row>
    <row r="52" spans="2:6" ht="18.399999999999999" customHeight="1">
      <c r="B52" s="91"/>
      <c r="C52" s="91"/>
      <c r="D52" s="91"/>
      <c r="E52" s="91"/>
      <c r="F52" s="91"/>
    </row>
    <row r="53" spans="2:6" ht="30.75" customHeight="1">
      <c r="B53" s="407" t="s">
        <v>85</v>
      </c>
      <c r="C53" s="407"/>
      <c r="D53" s="407"/>
      <c r="E53" s="407"/>
      <c r="F53" s="407"/>
    </row>
    <row r="54" spans="2:6" ht="18.399999999999999" customHeight="1" thickBot="1">
      <c r="B54" s="153"/>
      <c r="C54" s="153"/>
      <c r="D54" s="153"/>
      <c r="E54" s="153"/>
      <c r="F54" s="109"/>
    </row>
    <row r="55" spans="2:6" ht="24" customHeight="1" thickBot="1">
      <c r="B55" s="121" t="s">
        <v>86</v>
      </c>
      <c r="C55" s="368" t="s">
        <v>87</v>
      </c>
      <c r="D55" s="335"/>
      <c r="E55" s="122" t="s">
        <v>88</v>
      </c>
      <c r="F55" s="121" t="s">
        <v>59</v>
      </c>
    </row>
    <row r="56" spans="2:6" ht="15.75">
      <c r="B56" s="116" t="s">
        <v>60</v>
      </c>
      <c r="C56" s="412" t="s">
        <v>89</v>
      </c>
      <c r="D56" s="413"/>
      <c r="E56" s="2" t="s">
        <v>58</v>
      </c>
      <c r="F56" s="117" t="e">
        <f>$F$40*E56</f>
        <v>#VALUE!</v>
      </c>
    </row>
    <row r="57" spans="2:6" ht="15.75">
      <c r="B57" s="118" t="s">
        <v>62</v>
      </c>
      <c r="C57" s="346" t="s">
        <v>90</v>
      </c>
      <c r="D57" s="347"/>
      <c r="E57" s="2" t="s">
        <v>58</v>
      </c>
      <c r="F57" s="117" t="e">
        <f t="shared" ref="F57:F63" si="0">$F$40*E57</f>
        <v>#VALUE!</v>
      </c>
    </row>
    <row r="58" spans="2:6" ht="15.75" customHeight="1">
      <c r="B58" s="118" t="s">
        <v>64</v>
      </c>
      <c r="C58" s="414" t="s">
        <v>91</v>
      </c>
      <c r="D58" s="415"/>
      <c r="E58" s="2" t="s">
        <v>58</v>
      </c>
      <c r="F58" s="117" t="e">
        <f t="shared" si="0"/>
        <v>#VALUE!</v>
      </c>
    </row>
    <row r="59" spans="2:6" ht="15.75">
      <c r="B59" s="118" t="s">
        <v>66</v>
      </c>
      <c r="C59" s="346" t="s">
        <v>92</v>
      </c>
      <c r="D59" s="347"/>
      <c r="E59" s="2" t="s">
        <v>58</v>
      </c>
      <c r="F59" s="117" t="e">
        <f t="shared" si="0"/>
        <v>#VALUE!</v>
      </c>
    </row>
    <row r="60" spans="2:6" ht="15.75">
      <c r="B60" s="118" t="s">
        <v>68</v>
      </c>
      <c r="C60" s="346" t="s">
        <v>93</v>
      </c>
      <c r="D60" s="347"/>
      <c r="E60" s="2" t="s">
        <v>58</v>
      </c>
      <c r="F60" s="117" t="e">
        <f t="shared" si="0"/>
        <v>#VALUE!</v>
      </c>
    </row>
    <row r="61" spans="2:6" ht="15.75">
      <c r="B61" s="118" t="s">
        <v>72</v>
      </c>
      <c r="C61" s="346" t="s">
        <v>94</v>
      </c>
      <c r="D61" s="347"/>
      <c r="E61" s="2" t="s">
        <v>58</v>
      </c>
      <c r="F61" s="117" t="e">
        <f t="shared" si="0"/>
        <v>#VALUE!</v>
      </c>
    </row>
    <row r="62" spans="2:6" ht="15.75">
      <c r="B62" s="118" t="s">
        <v>70</v>
      </c>
      <c r="C62" s="346" t="s">
        <v>95</v>
      </c>
      <c r="D62" s="347"/>
      <c r="E62" s="2" t="s">
        <v>58</v>
      </c>
      <c r="F62" s="117" t="e">
        <f t="shared" si="0"/>
        <v>#VALUE!</v>
      </c>
    </row>
    <row r="63" spans="2:6" ht="15.75">
      <c r="B63" s="118" t="s">
        <v>96</v>
      </c>
      <c r="C63" s="346" t="s">
        <v>97</v>
      </c>
      <c r="D63" s="347"/>
      <c r="E63" s="2" t="s">
        <v>58</v>
      </c>
      <c r="F63" s="117" t="e">
        <f t="shared" si="0"/>
        <v>#VALUE!</v>
      </c>
    </row>
    <row r="64" spans="2:6" ht="18.399999999999999" customHeight="1">
      <c r="B64" s="411" t="s">
        <v>74</v>
      </c>
      <c r="C64" s="411"/>
      <c r="D64" s="411"/>
      <c r="E64" s="119">
        <f>SUM(E56:E63)</f>
        <v>0</v>
      </c>
      <c r="F64" s="120" t="e">
        <f>SUM(F56:F63)</f>
        <v>#VALUE!</v>
      </c>
    </row>
    <row r="65" spans="2:6" ht="18.399999999999999" customHeight="1">
      <c r="B65" s="325"/>
      <c r="C65" s="325"/>
      <c r="D65" s="325"/>
      <c r="E65" s="325"/>
      <c r="F65" s="325"/>
    </row>
    <row r="66" spans="2:6" ht="18.399999999999999" customHeight="1">
      <c r="B66" s="333" t="s">
        <v>98</v>
      </c>
      <c r="C66" s="333"/>
      <c r="D66" s="333"/>
      <c r="E66" s="333"/>
      <c r="F66" s="333"/>
    </row>
    <row r="67" spans="2:6" ht="18.399999999999999" customHeight="1" thickBot="1">
      <c r="B67" s="115"/>
      <c r="C67" s="115"/>
      <c r="D67" s="115"/>
      <c r="E67" s="115"/>
      <c r="F67" s="115"/>
    </row>
    <row r="68" spans="2:6" ht="18.399999999999999" customHeight="1" thickBot="1">
      <c r="B68" s="350" t="s">
        <v>99</v>
      </c>
      <c r="C68" s="334" t="s">
        <v>100</v>
      </c>
      <c r="D68" s="334"/>
      <c r="E68" s="335"/>
      <c r="F68" s="121" t="s">
        <v>59</v>
      </c>
    </row>
    <row r="69" spans="2:6" ht="18.399999999999999" customHeight="1" thickBot="1">
      <c r="B69" s="351"/>
      <c r="C69" s="187"/>
      <c r="D69" s="188" t="s">
        <v>101</v>
      </c>
      <c r="E69" s="188" t="s">
        <v>102</v>
      </c>
      <c r="F69" s="122"/>
    </row>
    <row r="70" spans="2:6" ht="15.75">
      <c r="B70" s="129" t="s">
        <v>60</v>
      </c>
      <c r="C70" s="193" t="s">
        <v>103</v>
      </c>
      <c r="D70" s="190">
        <v>22</v>
      </c>
      <c r="E70" s="435"/>
      <c r="F70" s="194">
        <f>ROUND(IF(('BASE JURÍDICA-CÁLCULO'!D163*2*'BASE JURÍDICA-CÁLCULO'!D172)-('BASE JURÍDICA-CÁLCULO'!D162*'BASE JURÍDICA-CÁLCULO'!D176)&gt;=0,('BASE JURÍDICA-CÁLCULO'!D163*2*'BASE JURÍDICA-CÁLCULO'!D172)-('BASE JURÍDICA-CÁLCULO'!D162*'BASE JURÍDICA-CÁLCULO'!D176),0),2)</f>
        <v>0</v>
      </c>
    </row>
    <row r="71" spans="2:6" ht="15.75">
      <c r="B71" s="93" t="s">
        <v>62</v>
      </c>
      <c r="C71" s="184" t="str">
        <f>'BASE JURÍDICA-CÁLCULO'!C164</f>
        <v>Auxílio-Refeição/Alimentação</v>
      </c>
      <c r="D71" s="191">
        <v>22</v>
      </c>
      <c r="E71" s="192"/>
      <c r="F71" s="99">
        <f>'BASE JURÍDICA-CÁLCULO'!D164*'BASE JURÍDICA-CÁLCULO'!D172-'BASE JURÍDICA-CÁLCULO'!D164*'BASE JURÍDICA-CÁLCULO'!D172*'BASE JURÍDICA-CÁLCULO'!D177</f>
        <v>0</v>
      </c>
    </row>
    <row r="72" spans="2:6" ht="15.75">
      <c r="B72" s="93" t="s">
        <v>64</v>
      </c>
      <c r="C72" s="353" t="s">
        <v>104</v>
      </c>
      <c r="D72" s="354"/>
      <c r="E72" s="355"/>
      <c r="F72" s="99"/>
    </row>
    <row r="73" spans="2:6" ht="15.75">
      <c r="B73" s="93" t="s">
        <v>66</v>
      </c>
      <c r="C73" s="353" t="s">
        <v>105</v>
      </c>
      <c r="D73" s="354"/>
      <c r="E73" s="355"/>
      <c r="F73" s="99"/>
    </row>
    <row r="74" spans="2:6" ht="15.75">
      <c r="B74" s="93" t="s">
        <v>68</v>
      </c>
      <c r="C74" s="353" t="s">
        <v>106</v>
      </c>
      <c r="D74" s="354"/>
      <c r="E74" s="355"/>
      <c r="F74" s="99"/>
    </row>
    <row r="75" spans="2:6" ht="15.75">
      <c r="B75" s="93" t="s">
        <v>72</v>
      </c>
      <c r="C75" s="353" t="s">
        <v>107</v>
      </c>
      <c r="D75" s="354"/>
      <c r="E75" s="355"/>
      <c r="F75" s="99"/>
    </row>
    <row r="76" spans="2:6" ht="15.75">
      <c r="B76" s="93" t="s">
        <v>70</v>
      </c>
      <c r="C76" s="353" t="s">
        <v>108</v>
      </c>
      <c r="D76" s="354"/>
      <c r="E76" s="355"/>
      <c r="F76" s="99"/>
    </row>
    <row r="77" spans="2:6" ht="15.75">
      <c r="B77" s="93" t="s">
        <v>96</v>
      </c>
      <c r="C77" s="353" t="s">
        <v>109</v>
      </c>
      <c r="D77" s="354"/>
      <c r="E77" s="355"/>
      <c r="F77" s="99"/>
    </row>
    <row r="78" spans="2:6" ht="18.399999999999999" customHeight="1">
      <c r="B78" s="336" t="s">
        <v>74</v>
      </c>
      <c r="C78" s="348"/>
      <c r="D78" s="348"/>
      <c r="E78" s="356"/>
      <c r="F78" s="114">
        <f>SUM(F70:F77)</f>
        <v>0</v>
      </c>
    </row>
    <row r="79" spans="2:6" ht="18.399999999999999" customHeight="1">
      <c r="B79" s="341" t="s">
        <v>110</v>
      </c>
      <c r="C79" s="342"/>
      <c r="D79" s="342"/>
      <c r="E79" s="342"/>
      <c r="F79" s="342"/>
    </row>
    <row r="80" spans="2:6" ht="18.399999999999999" customHeight="1">
      <c r="B80" s="410" t="s">
        <v>111</v>
      </c>
      <c r="C80" s="410"/>
      <c r="D80" s="410"/>
      <c r="E80" s="410"/>
      <c r="F80" s="410"/>
    </row>
    <row r="81" spans="1:13" ht="18.399999999999999" customHeight="1" thickBot="1">
      <c r="B81" s="352"/>
      <c r="C81" s="352"/>
      <c r="D81" s="352"/>
      <c r="E81" s="352"/>
      <c r="F81" s="352"/>
    </row>
    <row r="82" spans="1:13" ht="18.399999999999999" customHeight="1" thickBot="1">
      <c r="B82" s="154">
        <v>2</v>
      </c>
      <c r="C82" s="315" t="s">
        <v>112</v>
      </c>
      <c r="D82" s="316"/>
      <c r="E82" s="317"/>
      <c r="F82" s="154" t="s">
        <v>59</v>
      </c>
    </row>
    <row r="83" spans="1:13" ht="15.75" customHeight="1">
      <c r="B83" s="93" t="s">
        <v>78</v>
      </c>
      <c r="C83" s="343" t="s">
        <v>79</v>
      </c>
      <c r="D83" s="344"/>
      <c r="E83" s="345"/>
      <c r="F83" s="95" t="e">
        <f>F51</f>
        <v>#VALUE!</v>
      </c>
    </row>
    <row r="84" spans="1:13" ht="15.75">
      <c r="B84" s="93" t="s">
        <v>86</v>
      </c>
      <c r="C84" s="312" t="s">
        <v>87</v>
      </c>
      <c r="D84" s="313"/>
      <c r="E84" s="314"/>
      <c r="F84" s="95" t="e">
        <f>F64</f>
        <v>#VALUE!</v>
      </c>
    </row>
    <row r="85" spans="1:13" ht="15.75">
      <c r="B85" s="93" t="s">
        <v>99</v>
      </c>
      <c r="C85" s="312" t="s">
        <v>100</v>
      </c>
      <c r="D85" s="313"/>
      <c r="E85" s="314"/>
      <c r="F85" s="95">
        <f>F78</f>
        <v>0</v>
      </c>
    </row>
    <row r="86" spans="1:13" ht="18.399999999999999" customHeight="1">
      <c r="B86" s="336" t="s">
        <v>74</v>
      </c>
      <c r="C86" s="348"/>
      <c r="D86" s="348"/>
      <c r="E86" s="349"/>
      <c r="F86" s="114" t="e">
        <f>SUM(F83:F85)</f>
        <v>#VALUE!</v>
      </c>
    </row>
    <row r="87" spans="1:13" s="3" customFormat="1" ht="18.399999999999999" customHeight="1">
      <c r="A87" s="149"/>
      <c r="B87" s="325"/>
      <c r="C87" s="325"/>
      <c r="D87" s="325"/>
      <c r="E87" s="325"/>
      <c r="F87" s="325"/>
      <c r="G87" s="98"/>
      <c r="H87" s="98"/>
    </row>
    <row r="88" spans="1:13" s="3" customFormat="1" ht="18.399999999999999" customHeight="1">
      <c r="A88" s="149"/>
      <c r="B88" s="304" t="s">
        <v>113</v>
      </c>
      <c r="C88" s="304"/>
      <c r="D88" s="304"/>
      <c r="E88" s="304"/>
      <c r="F88" s="304"/>
      <c r="G88" s="98"/>
      <c r="H88" s="98"/>
    </row>
    <row r="89" spans="1:13" s="3" customFormat="1" ht="18.399999999999999" customHeight="1" thickBot="1">
      <c r="A89" s="149"/>
      <c r="B89" s="91"/>
      <c r="C89" s="91"/>
      <c r="D89" s="91"/>
      <c r="E89" s="91"/>
      <c r="F89" s="91"/>
      <c r="G89" s="98"/>
      <c r="H89" s="98"/>
    </row>
    <row r="90" spans="1:13" ht="18.399999999999999" customHeight="1" thickBot="1">
      <c r="B90" s="121">
        <v>3</v>
      </c>
      <c r="C90" s="368" t="s">
        <v>114</v>
      </c>
      <c r="D90" s="335"/>
      <c r="E90" s="122" t="s">
        <v>58</v>
      </c>
      <c r="F90" s="121" t="s">
        <v>59</v>
      </c>
      <c r="G90" s="1"/>
      <c r="H90" s="1"/>
    </row>
    <row r="91" spans="1:13" ht="15.75">
      <c r="B91" s="93" t="s">
        <v>60</v>
      </c>
      <c r="C91" s="366" t="s">
        <v>115</v>
      </c>
      <c r="D91" s="367"/>
      <c r="E91" s="100" t="s">
        <v>58</v>
      </c>
      <c r="F91" s="95" t="e">
        <f>$F$40*E91</f>
        <v>#VALUE!</v>
      </c>
      <c r="G91" s="4"/>
      <c r="H91" s="4"/>
      <c r="I91" s="4"/>
      <c r="J91" s="4"/>
      <c r="K91" s="4"/>
      <c r="L91" s="4"/>
      <c r="M91" s="4"/>
    </row>
    <row r="92" spans="1:13" ht="15.75">
      <c r="B92" s="93" t="s">
        <v>62</v>
      </c>
      <c r="C92" s="319" t="s">
        <v>116</v>
      </c>
      <c r="D92" s="320"/>
      <c r="E92" s="100" t="s">
        <v>58</v>
      </c>
      <c r="F92" s="95" t="e">
        <f>F40*E92</f>
        <v>#VALUE!</v>
      </c>
      <c r="G92" s="4"/>
      <c r="H92" s="4"/>
      <c r="I92" s="4"/>
      <c r="J92" s="4"/>
      <c r="K92" s="4"/>
      <c r="L92" s="4"/>
      <c r="M92" s="4"/>
    </row>
    <row r="93" spans="1:13" ht="15.75" customHeight="1">
      <c r="B93" s="93" t="s">
        <v>64</v>
      </c>
      <c r="C93" s="319" t="s">
        <v>117</v>
      </c>
      <c r="D93" s="320"/>
      <c r="E93" s="100" t="s">
        <v>58</v>
      </c>
      <c r="F93" s="95" t="e">
        <f>$F$40*E93</f>
        <v>#VALUE!</v>
      </c>
      <c r="G93" s="4"/>
      <c r="H93" s="4"/>
      <c r="I93" s="4"/>
      <c r="J93" s="4"/>
      <c r="K93" s="4"/>
      <c r="L93" s="4"/>
      <c r="M93" s="4"/>
    </row>
    <row r="94" spans="1:13" ht="15.75" customHeight="1">
      <c r="B94" s="93" t="s">
        <v>66</v>
      </c>
      <c r="C94" s="319" t="s">
        <v>118</v>
      </c>
      <c r="D94" s="320"/>
      <c r="E94" s="100" t="s">
        <v>58</v>
      </c>
      <c r="F94" s="95" t="e">
        <f>$F$40*E94</f>
        <v>#VALUE!</v>
      </c>
      <c r="G94" s="4"/>
      <c r="H94" s="4"/>
      <c r="I94" s="4"/>
      <c r="J94" s="4"/>
      <c r="K94" s="4"/>
      <c r="L94" s="4"/>
      <c r="M94" s="4"/>
    </row>
    <row r="95" spans="1:13" ht="15.75">
      <c r="B95" s="93" t="s">
        <v>68</v>
      </c>
      <c r="C95" s="319" t="s">
        <v>119</v>
      </c>
      <c r="D95" s="320"/>
      <c r="E95" s="100" t="s">
        <v>58</v>
      </c>
      <c r="F95" s="95" t="e">
        <f>$F$40*E95</f>
        <v>#VALUE!</v>
      </c>
      <c r="G95" s="4"/>
      <c r="H95" s="4"/>
      <c r="I95" s="4"/>
      <c r="J95" s="4"/>
      <c r="K95" s="4"/>
      <c r="L95" s="4"/>
      <c r="M95" s="4"/>
    </row>
    <row r="96" spans="1:13" ht="18.399999999999999" customHeight="1">
      <c r="B96" s="357" t="s">
        <v>74</v>
      </c>
      <c r="C96" s="357"/>
      <c r="D96" s="357"/>
      <c r="E96" s="113">
        <f>SUM(E91:E95)</f>
        <v>0</v>
      </c>
      <c r="F96" s="114" t="e">
        <f>SUM(F91:F95)</f>
        <v>#VALUE!</v>
      </c>
    </row>
    <row r="97" spans="1:8" ht="18.399999999999999" customHeight="1">
      <c r="B97" s="123"/>
      <c r="C97" s="123"/>
      <c r="D97" s="123"/>
      <c r="E97" s="125"/>
      <c r="F97" s="124"/>
    </row>
    <row r="98" spans="1:8" ht="18.399999999999999" customHeight="1">
      <c r="B98" s="304" t="s">
        <v>120</v>
      </c>
      <c r="C98" s="304"/>
      <c r="D98" s="304"/>
      <c r="E98" s="304"/>
      <c r="F98" s="304"/>
    </row>
    <row r="99" spans="1:8" ht="18.399999999999999" customHeight="1">
      <c r="B99" s="151"/>
      <c r="C99" s="151"/>
      <c r="D99" s="151"/>
      <c r="E99" s="151"/>
      <c r="F99" s="126"/>
    </row>
    <row r="100" spans="1:8" ht="18.399999999999999" customHeight="1">
      <c r="B100" s="333" t="s">
        <v>121</v>
      </c>
      <c r="C100" s="333"/>
      <c r="D100" s="333"/>
      <c r="E100" s="333"/>
      <c r="F100" s="333"/>
    </row>
    <row r="101" spans="1:8" s="3" customFormat="1" ht="18.399999999999999" customHeight="1" thickBot="1">
      <c r="A101" s="149"/>
      <c r="B101" s="127"/>
      <c r="C101" s="127"/>
      <c r="D101" s="127"/>
      <c r="E101" s="127"/>
      <c r="F101" s="127"/>
      <c r="G101" s="98"/>
      <c r="H101" s="98"/>
    </row>
    <row r="102" spans="1:8" ht="18.399999999999999" customHeight="1" thickBot="1">
      <c r="B102" s="121" t="s">
        <v>122</v>
      </c>
      <c r="C102" s="368" t="s">
        <v>123</v>
      </c>
      <c r="D102" s="335"/>
      <c r="E102" s="122" t="s">
        <v>58</v>
      </c>
      <c r="F102" s="121" t="s">
        <v>59</v>
      </c>
    </row>
    <row r="103" spans="1:8" ht="14.25" customHeight="1">
      <c r="B103" s="93" t="s">
        <v>60</v>
      </c>
      <c r="C103" s="366" t="s">
        <v>124</v>
      </c>
      <c r="D103" s="367"/>
      <c r="E103" s="102" t="s">
        <v>58</v>
      </c>
      <c r="F103" s="95" t="e">
        <f>$F$40*E103</f>
        <v>#VALUE!</v>
      </c>
    </row>
    <row r="104" spans="1:8" ht="14.25" customHeight="1">
      <c r="B104" s="93" t="s">
        <v>62</v>
      </c>
      <c r="C104" s="319" t="s">
        <v>125</v>
      </c>
      <c r="D104" s="320"/>
      <c r="E104" s="102" t="s">
        <v>58</v>
      </c>
      <c r="F104" s="95" t="e">
        <f>$F$40*E104</f>
        <v>#VALUE!</v>
      </c>
    </row>
    <row r="105" spans="1:8" ht="14.25" customHeight="1">
      <c r="B105" s="93" t="s">
        <v>64</v>
      </c>
      <c r="C105" s="319" t="s">
        <v>126</v>
      </c>
      <c r="D105" s="320"/>
      <c r="E105" s="102" t="s">
        <v>58</v>
      </c>
      <c r="F105" s="95" t="e">
        <f>$F$40*E105</f>
        <v>#VALUE!</v>
      </c>
    </row>
    <row r="106" spans="1:8" ht="14.25" customHeight="1">
      <c r="B106" s="93" t="s">
        <v>66</v>
      </c>
      <c r="C106" s="319" t="s">
        <v>127</v>
      </c>
      <c r="D106" s="320"/>
      <c r="E106" s="102" t="s">
        <v>58</v>
      </c>
      <c r="F106" s="95" t="e">
        <f>$F$40*E106</f>
        <v>#VALUE!</v>
      </c>
    </row>
    <row r="107" spans="1:8" ht="14.25" customHeight="1">
      <c r="B107" s="93" t="s">
        <v>68</v>
      </c>
      <c r="C107" s="319" t="s">
        <v>128</v>
      </c>
      <c r="D107" s="320"/>
      <c r="E107" s="102" t="s">
        <v>58</v>
      </c>
      <c r="F107" s="95" t="e">
        <f>$F$40*E107</f>
        <v>#VALUE!</v>
      </c>
    </row>
    <row r="108" spans="1:8" ht="15.75" customHeight="1">
      <c r="B108" s="93" t="s">
        <v>72</v>
      </c>
      <c r="C108" s="319" t="s">
        <v>129</v>
      </c>
      <c r="D108" s="320"/>
      <c r="E108" s="102" t="s">
        <v>58</v>
      </c>
      <c r="F108" s="95" t="e">
        <f>E25*E108</f>
        <v>#VALUE!</v>
      </c>
    </row>
    <row r="109" spans="1:8" ht="15.75">
      <c r="B109" s="93" t="s">
        <v>70</v>
      </c>
      <c r="C109" s="312" t="s">
        <v>130</v>
      </c>
      <c r="D109" s="314"/>
      <c r="E109" s="102" t="s">
        <v>58</v>
      </c>
      <c r="F109" s="95" t="e">
        <f>E109*F40</f>
        <v>#VALUE!</v>
      </c>
    </row>
    <row r="110" spans="1:8" ht="18.399999999999999" customHeight="1">
      <c r="B110" s="357" t="s">
        <v>74</v>
      </c>
      <c r="C110" s="357"/>
      <c r="D110" s="357"/>
      <c r="E110" s="113">
        <f>SUM(E103:E109)</f>
        <v>0</v>
      </c>
      <c r="F110" s="114" t="e">
        <f>SUM(F103:F109)</f>
        <v>#VALUE!</v>
      </c>
    </row>
    <row r="111" spans="1:8" ht="18.399999999999999" customHeight="1">
      <c r="B111" s="123"/>
      <c r="C111" s="123"/>
      <c r="D111" s="123"/>
      <c r="E111" s="125"/>
      <c r="F111" s="124"/>
    </row>
    <row r="112" spans="1:8" ht="18.399999999999999" customHeight="1">
      <c r="B112" s="362" t="s">
        <v>131</v>
      </c>
      <c r="C112" s="362"/>
      <c r="D112" s="362"/>
      <c r="E112" s="362"/>
      <c r="F112" s="362"/>
    </row>
    <row r="113" spans="2:6" ht="18.399999999999999" customHeight="1" thickBot="1">
      <c r="B113" s="155"/>
      <c r="C113" s="156"/>
      <c r="D113" s="156"/>
      <c r="E113" s="151"/>
      <c r="F113" s="124"/>
    </row>
    <row r="114" spans="2:6" ht="18.399999999999999" customHeight="1" thickBot="1">
      <c r="B114" s="157" t="s">
        <v>132</v>
      </c>
      <c r="C114" s="363" t="s">
        <v>133</v>
      </c>
      <c r="D114" s="364"/>
      <c r="E114" s="365"/>
      <c r="F114" s="158" t="s">
        <v>59</v>
      </c>
    </row>
    <row r="115" spans="2:6" ht="18.399999999999999" customHeight="1">
      <c r="B115" s="159" t="s">
        <v>60</v>
      </c>
      <c r="C115" s="358" t="s">
        <v>134</v>
      </c>
      <c r="D115" s="359"/>
      <c r="E115" s="103">
        <v>0</v>
      </c>
      <c r="F115" s="95" t="e">
        <f>(F40+F86+F96)/220*1*15*E115</f>
        <v>#VALUE!</v>
      </c>
    </row>
    <row r="116" spans="2:6" ht="18.399999999999999" customHeight="1">
      <c r="B116" s="430" t="s">
        <v>74</v>
      </c>
      <c r="C116" s="430"/>
      <c r="D116" s="430"/>
      <c r="E116" s="430"/>
      <c r="F116" s="160" t="e">
        <f>SUM(F115)</f>
        <v>#VALUE!</v>
      </c>
    </row>
    <row r="117" spans="2:6" ht="18.399999999999999" customHeight="1">
      <c r="B117" s="360" t="s">
        <v>135</v>
      </c>
      <c r="C117" s="361"/>
      <c r="D117" s="361"/>
      <c r="E117" s="151"/>
      <c r="F117" s="124"/>
    </row>
    <row r="118" spans="2:6" ht="18.399999999999999" customHeight="1">
      <c r="B118" s="123"/>
      <c r="C118" s="123"/>
      <c r="D118" s="123"/>
      <c r="E118" s="125"/>
      <c r="F118" s="124"/>
    </row>
    <row r="119" spans="2:6" ht="18.399999999999999" customHeight="1">
      <c r="B119" s="333" t="s">
        <v>136</v>
      </c>
      <c r="C119" s="333"/>
      <c r="D119" s="333"/>
      <c r="E119" s="333"/>
      <c r="F119" s="333"/>
    </row>
    <row r="120" spans="2:6" ht="18.399999999999999" customHeight="1" thickBot="1">
      <c r="B120" s="352"/>
      <c r="C120" s="352"/>
      <c r="D120" s="352"/>
      <c r="E120" s="352"/>
      <c r="F120" s="352"/>
    </row>
    <row r="121" spans="2:6" ht="18.399999999999999" customHeight="1" thickBot="1">
      <c r="B121" s="121">
        <v>4</v>
      </c>
      <c r="C121" s="368" t="s">
        <v>137</v>
      </c>
      <c r="D121" s="335"/>
      <c r="E121" s="122" t="s">
        <v>58</v>
      </c>
      <c r="F121" s="121" t="s">
        <v>59</v>
      </c>
    </row>
    <row r="122" spans="2:6" ht="16.5" thickBot="1">
      <c r="B122" s="93" t="s">
        <v>122</v>
      </c>
      <c r="C122" s="366" t="s">
        <v>138</v>
      </c>
      <c r="D122" s="367"/>
      <c r="E122" s="104">
        <f>E110</f>
        <v>0</v>
      </c>
      <c r="F122" s="95" t="e">
        <f>F110</f>
        <v>#VALUE!</v>
      </c>
    </row>
    <row r="123" spans="2:6" ht="16.5" thickBot="1">
      <c r="B123" s="93" t="s">
        <v>132</v>
      </c>
      <c r="C123" s="312" t="s">
        <v>139</v>
      </c>
      <c r="D123" s="314"/>
      <c r="E123" s="128">
        <f>E115</f>
        <v>0</v>
      </c>
      <c r="F123" s="95" t="e">
        <f>F116</f>
        <v>#VALUE!</v>
      </c>
    </row>
    <row r="124" spans="2:6" ht="18.399999999999999" customHeight="1">
      <c r="B124" s="357" t="s">
        <v>74</v>
      </c>
      <c r="C124" s="357"/>
      <c r="D124" s="357"/>
      <c r="E124" s="113">
        <f>SUM(E122:E123)</f>
        <v>0</v>
      </c>
      <c r="F124" s="114" t="e">
        <f>SUM(F122:F123)</f>
        <v>#VALUE!</v>
      </c>
    </row>
    <row r="125" spans="2:6" ht="18" customHeight="1">
      <c r="B125" s="342"/>
      <c r="C125" s="342"/>
      <c r="D125" s="342"/>
      <c r="E125" s="342"/>
      <c r="F125" s="342"/>
    </row>
    <row r="126" spans="2:6" ht="18.399999999999999" customHeight="1">
      <c r="B126" s="304" t="s">
        <v>140</v>
      </c>
      <c r="C126" s="304"/>
      <c r="D126" s="304"/>
      <c r="E126" s="304"/>
      <c r="F126" s="304"/>
    </row>
    <row r="127" spans="2:6" ht="18.399999999999999" customHeight="1" thickBot="1">
      <c r="B127" s="352"/>
      <c r="C127" s="325"/>
      <c r="D127" s="325"/>
      <c r="E127" s="325"/>
      <c r="F127" s="352"/>
    </row>
    <row r="128" spans="2:6" ht="18.399999999999999" customHeight="1" thickBot="1">
      <c r="B128" s="121">
        <v>5</v>
      </c>
      <c r="C128" s="368" t="s">
        <v>141</v>
      </c>
      <c r="D128" s="334"/>
      <c r="E128" s="335"/>
      <c r="F128" s="122" t="s">
        <v>59</v>
      </c>
    </row>
    <row r="129" spans="1:8" ht="16.5" thickBot="1">
      <c r="B129" s="129" t="s">
        <v>60</v>
      </c>
      <c r="C129" s="343" t="s">
        <v>142</v>
      </c>
      <c r="D129" s="344"/>
      <c r="E129" s="345"/>
      <c r="F129" s="99">
        <v>0</v>
      </c>
    </row>
    <row r="130" spans="1:8" ht="16.5" thickBot="1">
      <c r="B130" s="93" t="s">
        <v>62</v>
      </c>
      <c r="C130" s="312" t="s">
        <v>143</v>
      </c>
      <c r="D130" s="313"/>
      <c r="E130" s="314"/>
      <c r="F130" s="99">
        <v>0</v>
      </c>
    </row>
    <row r="131" spans="1:8" ht="16.5" thickBot="1">
      <c r="B131" s="93" t="s">
        <v>64</v>
      </c>
      <c r="C131" s="312" t="s">
        <v>144</v>
      </c>
      <c r="D131" s="313"/>
      <c r="E131" s="314"/>
      <c r="F131" s="99">
        <v>0</v>
      </c>
    </row>
    <row r="132" spans="1:8" ht="16.5" thickBot="1">
      <c r="B132" s="93" t="s">
        <v>66</v>
      </c>
      <c r="C132" s="312" t="s">
        <v>145</v>
      </c>
      <c r="D132" s="313"/>
      <c r="E132" s="314"/>
      <c r="F132" s="99">
        <v>0</v>
      </c>
    </row>
    <row r="133" spans="1:8" ht="16.5" thickBot="1">
      <c r="B133" s="105" t="s">
        <v>68</v>
      </c>
      <c r="C133" s="312" t="s">
        <v>146</v>
      </c>
      <c r="D133" s="313"/>
      <c r="E133" s="314"/>
      <c r="F133" s="99">
        <v>0</v>
      </c>
    </row>
    <row r="134" spans="1:8" ht="18.399999999999999" customHeight="1">
      <c r="B134" s="336" t="s">
        <v>74</v>
      </c>
      <c r="C134" s="348"/>
      <c r="D134" s="348"/>
      <c r="E134" s="349"/>
      <c r="F134" s="114">
        <f>SUM(F129:F133)</f>
        <v>0</v>
      </c>
    </row>
    <row r="135" spans="1:8" s="3" customFormat="1" ht="35.25" customHeight="1">
      <c r="A135" s="149"/>
      <c r="B135" s="431" t="s">
        <v>147</v>
      </c>
      <c r="C135" s="431"/>
      <c r="D135" s="431"/>
      <c r="E135" s="431"/>
      <c r="F135" s="431"/>
      <c r="G135" s="98"/>
      <c r="H135" s="98"/>
    </row>
    <row r="136" spans="1:8" s="3" customFormat="1" ht="18.399999999999999" customHeight="1">
      <c r="A136" s="149"/>
      <c r="B136" s="304" t="s">
        <v>148</v>
      </c>
      <c r="C136" s="304"/>
      <c r="D136" s="304"/>
      <c r="E136" s="304"/>
      <c r="F136" s="304"/>
      <c r="G136" s="98"/>
      <c r="H136" s="98"/>
    </row>
    <row r="137" spans="1:8" s="3" customFormat="1" ht="18.399999999999999" customHeight="1" thickBot="1">
      <c r="A137" s="149"/>
      <c r="B137" s="115"/>
      <c r="C137" s="115"/>
      <c r="D137" s="115"/>
      <c r="E137" s="115"/>
      <c r="F137" s="115"/>
      <c r="G137" s="98"/>
      <c r="H137" s="98"/>
    </row>
    <row r="138" spans="1:8" ht="18.399999999999999" customHeight="1" thickBot="1">
      <c r="B138" s="121">
        <v>6</v>
      </c>
      <c r="C138" s="368" t="s">
        <v>149</v>
      </c>
      <c r="D138" s="335"/>
      <c r="E138" s="122" t="s">
        <v>88</v>
      </c>
      <c r="F138" s="121" t="s">
        <v>59</v>
      </c>
    </row>
    <row r="139" spans="1:8" ht="15.75">
      <c r="B139" s="93" t="s">
        <v>60</v>
      </c>
      <c r="C139" s="366" t="s">
        <v>150</v>
      </c>
      <c r="D139" s="367"/>
      <c r="E139" s="104" t="s">
        <v>58</v>
      </c>
      <c r="F139" s="99" t="e">
        <f>F158*E139</f>
        <v>#VALUE!</v>
      </c>
    </row>
    <row r="140" spans="1:8" ht="15.75">
      <c r="B140" s="130" t="s">
        <v>62</v>
      </c>
      <c r="C140" s="319" t="s">
        <v>151</v>
      </c>
      <c r="D140" s="320"/>
      <c r="E140" s="104" t="s">
        <v>58</v>
      </c>
      <c r="F140" s="131" t="e">
        <f>(F139+F158)*E140</f>
        <v>#VALUE!</v>
      </c>
    </row>
    <row r="141" spans="1:8" ht="16.5" customHeight="1">
      <c r="B141" s="369" t="s">
        <v>152</v>
      </c>
      <c r="C141" s="369"/>
      <c r="D141" s="369"/>
      <c r="E141" s="104" t="s">
        <v>58</v>
      </c>
      <c r="F141" s="161" t="e">
        <f>SUM(F139:F140)</f>
        <v>#VALUE!</v>
      </c>
    </row>
    <row r="142" spans="1:8" ht="15.75">
      <c r="B142" s="416" t="s">
        <v>64</v>
      </c>
      <c r="C142" s="319" t="s">
        <v>153</v>
      </c>
      <c r="D142" s="320"/>
      <c r="E142" s="104" t="s">
        <v>58</v>
      </c>
      <c r="F142" s="95" t="e">
        <f>(($F$158+$F$139+$F$140)/(1-$E$146))*E142</f>
        <v>#VALUE!</v>
      </c>
      <c r="H142" s="106"/>
    </row>
    <row r="143" spans="1:8" ht="15.75">
      <c r="B143" s="417"/>
      <c r="C143" s="319" t="s">
        <v>154</v>
      </c>
      <c r="D143" s="320"/>
      <c r="E143" s="104" t="s">
        <v>58</v>
      </c>
      <c r="F143" s="95" t="e">
        <f>(($F$158+$F$139+$F$140)/(1-$E$146))*E143</f>
        <v>#VALUE!</v>
      </c>
    </row>
    <row r="144" spans="1:8" ht="15.75" customHeight="1">
      <c r="B144" s="417"/>
      <c r="C144" s="319" t="s">
        <v>155</v>
      </c>
      <c r="D144" s="320"/>
      <c r="E144" s="104" t="s">
        <v>58</v>
      </c>
      <c r="F144" s="95" t="e">
        <f>(($F$158+$F$139+$F$140)/(1-$E$146))*E144</f>
        <v>#VALUE!</v>
      </c>
    </row>
    <row r="145" spans="1:8" ht="15.75">
      <c r="B145" s="418"/>
      <c r="C145" s="319" t="s">
        <v>156</v>
      </c>
      <c r="D145" s="320"/>
      <c r="E145" s="104" t="s">
        <v>58</v>
      </c>
      <c r="F145" s="95" t="e">
        <f>(($F$158+$F$139+$F$140)/(1-$E$146))*E145</f>
        <v>#VALUE!</v>
      </c>
      <c r="H145" s="107"/>
    </row>
    <row r="146" spans="1:8" ht="15.75">
      <c r="B146" s="426" t="s">
        <v>157</v>
      </c>
      <c r="C146" s="427"/>
      <c r="D146" s="427"/>
      <c r="E146" s="133">
        <f>SUM(E142:E145)</f>
        <v>0</v>
      </c>
      <c r="F146" s="132" t="e">
        <f>SUM(F142:F145)</f>
        <v>#VALUE!</v>
      </c>
      <c r="G146" s="204"/>
      <c r="H146" s="107"/>
    </row>
    <row r="147" spans="1:8" ht="18.399999999999999" customHeight="1">
      <c r="B147" s="357" t="s">
        <v>74</v>
      </c>
      <c r="C147" s="357"/>
      <c r="D147" s="357"/>
      <c r="E147" s="113" t="e">
        <f>'BASE JURÍDICA-CÁLCULO'!D153</f>
        <v>#VALUE!</v>
      </c>
      <c r="F147" s="114" t="e">
        <f>F146+F141</f>
        <v>#VALUE!</v>
      </c>
      <c r="G147" s="204"/>
    </row>
    <row r="148" spans="1:8" s="110" customFormat="1" ht="18.399999999999999" customHeight="1">
      <c r="A148" s="150"/>
      <c r="B148" s="213" t="s">
        <v>158</v>
      </c>
      <c r="C148" s="210"/>
      <c r="D148" s="210"/>
      <c r="E148" s="211"/>
      <c r="F148" s="212"/>
      <c r="G148" s="209"/>
      <c r="H148" s="109"/>
    </row>
    <row r="149" spans="1:8" ht="18.399999999999999" customHeight="1">
      <c r="B149" s="432" t="s">
        <v>159</v>
      </c>
      <c r="C149" s="432"/>
      <c r="D149" s="432"/>
      <c r="E149" s="432"/>
      <c r="F149" s="432"/>
    </row>
    <row r="150" spans="1:8" ht="18.399999999999999" customHeight="1">
      <c r="B150" s="304" t="s">
        <v>160</v>
      </c>
      <c r="C150" s="304"/>
      <c r="D150" s="304"/>
      <c r="E150" s="304"/>
      <c r="F150" s="304"/>
    </row>
    <row r="151" spans="1:8" ht="18.399999999999999" customHeight="1" thickBot="1">
      <c r="B151" s="123"/>
      <c r="C151" s="123"/>
      <c r="D151" s="123"/>
      <c r="E151" s="125"/>
      <c r="F151" s="124"/>
    </row>
    <row r="152" spans="1:8" ht="18.399999999999999" customHeight="1" thickBot="1">
      <c r="B152" s="121"/>
      <c r="C152" s="368" t="s">
        <v>161</v>
      </c>
      <c r="D152" s="334"/>
      <c r="E152" s="335"/>
      <c r="F152" s="122" t="s">
        <v>162</v>
      </c>
    </row>
    <row r="153" spans="1:8" ht="15.75">
      <c r="B153" s="93" t="s">
        <v>60</v>
      </c>
      <c r="C153" s="419" t="s">
        <v>56</v>
      </c>
      <c r="D153" s="420"/>
      <c r="E153" s="421"/>
      <c r="F153" s="95">
        <f>F40</f>
        <v>0</v>
      </c>
    </row>
    <row r="154" spans="1:8" ht="15.75">
      <c r="B154" s="93" t="s">
        <v>62</v>
      </c>
      <c r="C154" s="422" t="s">
        <v>76</v>
      </c>
      <c r="D154" s="423"/>
      <c r="E154" s="424"/>
      <c r="F154" s="95" t="e">
        <f>F86</f>
        <v>#VALUE!</v>
      </c>
    </row>
    <row r="155" spans="1:8" ht="15.75">
      <c r="B155" s="93" t="s">
        <v>64</v>
      </c>
      <c r="C155" s="319" t="s">
        <v>113</v>
      </c>
      <c r="D155" s="425"/>
      <c r="E155" s="320"/>
      <c r="F155" s="95" t="e">
        <f>F96</f>
        <v>#VALUE!</v>
      </c>
    </row>
    <row r="156" spans="1:8" ht="15.75">
      <c r="B156" s="93" t="s">
        <v>66</v>
      </c>
      <c r="C156" s="319" t="s">
        <v>120</v>
      </c>
      <c r="D156" s="425"/>
      <c r="E156" s="320"/>
      <c r="F156" s="95" t="e">
        <f>F124</f>
        <v>#VALUE!</v>
      </c>
    </row>
    <row r="157" spans="1:8" ht="15.75">
      <c r="B157" s="93" t="s">
        <v>68</v>
      </c>
      <c r="C157" s="319" t="s">
        <v>140</v>
      </c>
      <c r="D157" s="425"/>
      <c r="E157" s="320"/>
      <c r="F157" s="95"/>
    </row>
    <row r="158" spans="1:8" ht="15.75">
      <c r="B158" s="428" t="s">
        <v>163</v>
      </c>
      <c r="C158" s="429"/>
      <c r="D158" s="429"/>
      <c r="E158" s="429"/>
      <c r="F158" s="134" t="e">
        <f>SUM(F153:F157)</f>
        <v>#VALUE!</v>
      </c>
      <c r="G158" s="97"/>
    </row>
    <row r="159" spans="1:8" ht="15.75">
      <c r="B159" s="93" t="s">
        <v>72</v>
      </c>
      <c r="C159" s="312" t="s">
        <v>164</v>
      </c>
      <c r="D159" s="313"/>
      <c r="E159" s="314"/>
      <c r="F159" s="95" t="e">
        <f>F147</f>
        <v>#VALUE!</v>
      </c>
      <c r="G159" s="97"/>
    </row>
    <row r="160" spans="1:8" ht="15.75">
      <c r="B160" s="357" t="s">
        <v>165</v>
      </c>
      <c r="C160" s="357"/>
      <c r="D160" s="357"/>
      <c r="E160" s="357"/>
      <c r="F160" s="114" t="e">
        <f>ROUND(SUM(F158:F159),2)</f>
        <v>#VALUE!</v>
      </c>
    </row>
    <row r="161" spans="6:6" ht="18.399999999999999" customHeight="1">
      <c r="F161" s="108"/>
    </row>
  </sheetData>
  <mergeCells count="156">
    <mergeCell ref="B87:F87"/>
    <mergeCell ref="B142:B145"/>
    <mergeCell ref="C159:E159"/>
    <mergeCell ref="B150:F150"/>
    <mergeCell ref="C152:E152"/>
    <mergeCell ref="C153:E153"/>
    <mergeCell ref="C154:E154"/>
    <mergeCell ref="C157:E157"/>
    <mergeCell ref="C156:E156"/>
    <mergeCell ref="C155:E155"/>
    <mergeCell ref="B146:D146"/>
    <mergeCell ref="B158:E158"/>
    <mergeCell ref="B110:D110"/>
    <mergeCell ref="B119:F119"/>
    <mergeCell ref="B116:E116"/>
    <mergeCell ref="B125:F125"/>
    <mergeCell ref="B135:F135"/>
    <mergeCell ref="B149:F149"/>
    <mergeCell ref="B88:F88"/>
    <mergeCell ref="C90:D90"/>
    <mergeCell ref="C123:D123"/>
    <mergeCell ref="B124:D124"/>
    <mergeCell ref="B127:F127"/>
    <mergeCell ref="C121:D121"/>
    <mergeCell ref="C122:D122"/>
    <mergeCell ref="B126:F126"/>
    <mergeCell ref="C103:D103"/>
    <mergeCell ref="C104:D104"/>
    <mergeCell ref="C105:D105"/>
    <mergeCell ref="C106:D106"/>
    <mergeCell ref="C102:D102"/>
    <mergeCell ref="C94:D94"/>
    <mergeCell ref="C95:D95"/>
    <mergeCell ref="B96:D96"/>
    <mergeCell ref="C91:D91"/>
    <mergeCell ref="C92:D92"/>
    <mergeCell ref="B98:F98"/>
    <mergeCell ref="B100:F100"/>
    <mergeCell ref="C107:D107"/>
    <mergeCell ref="B42:F42"/>
    <mergeCell ref="B44:F44"/>
    <mergeCell ref="C55:D55"/>
    <mergeCell ref="C46:D46"/>
    <mergeCell ref="B53:F53"/>
    <mergeCell ref="B49:D49"/>
    <mergeCell ref="B80:F80"/>
    <mergeCell ref="C93:D93"/>
    <mergeCell ref="B86:E86"/>
    <mergeCell ref="C48:D48"/>
    <mergeCell ref="C62:D62"/>
    <mergeCell ref="C63:D63"/>
    <mergeCell ref="B64:D64"/>
    <mergeCell ref="B65:F65"/>
    <mergeCell ref="C56:D56"/>
    <mergeCell ref="C57:D57"/>
    <mergeCell ref="C58:D58"/>
    <mergeCell ref="C59:D59"/>
    <mergeCell ref="C60:D60"/>
    <mergeCell ref="E24:F24"/>
    <mergeCell ref="E26:F26"/>
    <mergeCell ref="E27:F27"/>
    <mergeCell ref="E28:F28"/>
    <mergeCell ref="C28:D28"/>
    <mergeCell ref="C27:D27"/>
    <mergeCell ref="C26:D26"/>
    <mergeCell ref="C37:D37"/>
    <mergeCell ref="C36:D36"/>
    <mergeCell ref="C35:D35"/>
    <mergeCell ref="C34:D34"/>
    <mergeCell ref="C33:D33"/>
    <mergeCell ref="C32:D32"/>
    <mergeCell ref="E25:F25"/>
    <mergeCell ref="B30:F30"/>
    <mergeCell ref="B21:F21"/>
    <mergeCell ref="C13:D13"/>
    <mergeCell ref="C15:D15"/>
    <mergeCell ref="C16:D16"/>
    <mergeCell ref="B4:F4"/>
    <mergeCell ref="B5:F5"/>
    <mergeCell ref="E6:F6"/>
    <mergeCell ref="E7:F7"/>
    <mergeCell ref="E8:F8"/>
    <mergeCell ref="E9:F9"/>
    <mergeCell ref="B11:F11"/>
    <mergeCell ref="C14:D14"/>
    <mergeCell ref="E15:F15"/>
    <mergeCell ref="E16:F16"/>
    <mergeCell ref="E12:F12"/>
    <mergeCell ref="E13:F13"/>
    <mergeCell ref="C6:D6"/>
    <mergeCell ref="C7:D7"/>
    <mergeCell ref="C8:D8"/>
    <mergeCell ref="C9:D9"/>
    <mergeCell ref="C12:D12"/>
    <mergeCell ref="B20:F20"/>
    <mergeCell ref="B160:E160"/>
    <mergeCell ref="C145:D145"/>
    <mergeCell ref="B147:D147"/>
    <mergeCell ref="C109:D109"/>
    <mergeCell ref="C115:D115"/>
    <mergeCell ref="B117:D117"/>
    <mergeCell ref="B112:F112"/>
    <mergeCell ref="C114:E114"/>
    <mergeCell ref="C139:D139"/>
    <mergeCell ref="C140:D140"/>
    <mergeCell ref="C142:D142"/>
    <mergeCell ref="C143:D143"/>
    <mergeCell ref="C144:D144"/>
    <mergeCell ref="C133:E133"/>
    <mergeCell ref="C132:E132"/>
    <mergeCell ref="C131:E131"/>
    <mergeCell ref="C130:E130"/>
    <mergeCell ref="B134:E134"/>
    <mergeCell ref="B136:F136"/>
    <mergeCell ref="C138:D138"/>
    <mergeCell ref="B141:D141"/>
    <mergeCell ref="C128:E128"/>
    <mergeCell ref="C129:E129"/>
    <mergeCell ref="B120:F120"/>
    <mergeCell ref="C84:E84"/>
    <mergeCell ref="C61:D61"/>
    <mergeCell ref="C50:D50"/>
    <mergeCell ref="B51:E51"/>
    <mergeCell ref="B68:B69"/>
    <mergeCell ref="B81:F81"/>
    <mergeCell ref="C72:E72"/>
    <mergeCell ref="C73:E73"/>
    <mergeCell ref="C77:E77"/>
    <mergeCell ref="B78:E78"/>
    <mergeCell ref="C74:E74"/>
    <mergeCell ref="C75:E75"/>
    <mergeCell ref="C76:E76"/>
    <mergeCell ref="C85:E85"/>
    <mergeCell ref="C82:E82"/>
    <mergeCell ref="B2:F2"/>
    <mergeCell ref="C108:D108"/>
    <mergeCell ref="E22:F22"/>
    <mergeCell ref="E23:F23"/>
    <mergeCell ref="B19:F19"/>
    <mergeCell ref="C25:D25"/>
    <mergeCell ref="E18:F18"/>
    <mergeCell ref="C22:D22"/>
    <mergeCell ref="C23:D23"/>
    <mergeCell ref="C24:D24"/>
    <mergeCell ref="B3:C3"/>
    <mergeCell ref="D3:F3"/>
    <mergeCell ref="B66:F66"/>
    <mergeCell ref="C68:E68"/>
    <mergeCell ref="B40:D40"/>
    <mergeCell ref="B41:F41"/>
    <mergeCell ref="B43:F43"/>
    <mergeCell ref="C47:D47"/>
    <mergeCell ref="C38:D38"/>
    <mergeCell ref="C39:D39"/>
    <mergeCell ref="B79:F79"/>
    <mergeCell ref="C83:E83"/>
  </mergeCells>
  <phoneticPr fontId="42" type="noConversion"/>
  <printOptions horizontalCentered="1"/>
  <pageMargins left="1.1023622047244099" right="0.70866141732283516" top="1.5640625000000001" bottom="0.95447916666666721" header="0.31496062992126012" footer="0.31496062992126012"/>
  <pageSetup paperSize="9" scale="60" fitToHeight="0" orientation="portrait" useFirstPageNumber="1" r:id="rId1"/>
  <rowBreaks count="1" manualBreakCount="1">
    <brk id="86" max="7" man="1"/>
  </rowBreaks>
  <colBreaks count="1" manualBreakCount="1">
    <brk id="6" min="1" max="1" man="1"/>
  </col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B1ABE-A0F6-4D0C-B095-F5653C8F80B8}">
  <sheetPr>
    <tabColor theme="4" tint="-0.249977111117893"/>
  </sheetPr>
  <dimension ref="B2:L179"/>
  <sheetViews>
    <sheetView showGridLines="0" topLeftCell="A162" zoomScale="130" zoomScaleNormal="130" workbookViewId="0">
      <selection activeCell="E20" sqref="E20"/>
    </sheetView>
  </sheetViews>
  <sheetFormatPr defaultRowHeight="15"/>
  <cols>
    <col min="1" max="1" width="2.5703125" style="14" customWidth="1"/>
    <col min="2" max="2" width="4.28515625" style="20" bestFit="1" customWidth="1"/>
    <col min="3" max="3" width="61" style="20" bestFit="1" customWidth="1"/>
    <col min="4" max="4" width="17.28515625" style="20" customWidth="1"/>
    <col min="5" max="5" width="61.42578125" style="20" customWidth="1"/>
    <col min="6" max="6" width="47.5703125" style="20" customWidth="1"/>
    <col min="7" max="7" width="4.42578125" style="14" customWidth="1"/>
    <col min="8" max="8" width="30.85546875" style="14" customWidth="1"/>
    <col min="9" max="10" width="9.140625" style="14"/>
    <col min="11" max="11" width="12.7109375" style="14" bestFit="1" customWidth="1"/>
    <col min="12" max="16384" width="9.140625" style="14"/>
  </cols>
  <sheetData>
    <row r="2" spans="2:6" ht="15.75" thickBot="1">
      <c r="B2" s="217" t="s">
        <v>56</v>
      </c>
      <c r="C2" s="217"/>
      <c r="D2" s="217"/>
      <c r="E2" s="217"/>
      <c r="F2" s="217"/>
    </row>
    <row r="3" spans="2:6" ht="15.75" thickBot="1">
      <c r="B3" s="15">
        <v>1</v>
      </c>
      <c r="C3" s="16" t="s">
        <v>57</v>
      </c>
      <c r="D3" s="17" t="s">
        <v>59</v>
      </c>
      <c r="E3" s="218" t="s">
        <v>166</v>
      </c>
      <c r="F3" s="219"/>
    </row>
    <row r="4" spans="2:6">
      <c r="B4" s="23" t="s">
        <v>60</v>
      </c>
      <c r="C4" s="24" t="s">
        <v>61</v>
      </c>
      <c r="D4" s="25"/>
      <c r="E4" s="220" t="s">
        <v>167</v>
      </c>
      <c r="F4" s="221"/>
    </row>
    <row r="5" spans="2:6">
      <c r="B5" s="27" t="s">
        <v>62</v>
      </c>
      <c r="C5" s="28" t="s">
        <v>63</v>
      </c>
      <c r="D5" s="29">
        <v>0</v>
      </c>
      <c r="E5" s="222" t="s">
        <v>168</v>
      </c>
      <c r="F5" s="223"/>
    </row>
    <row r="6" spans="2:6">
      <c r="B6" s="27" t="s">
        <v>64</v>
      </c>
      <c r="C6" s="28" t="s">
        <v>65</v>
      </c>
      <c r="D6" s="29">
        <v>0</v>
      </c>
      <c r="E6" s="222" t="s">
        <v>169</v>
      </c>
      <c r="F6" s="223"/>
    </row>
    <row r="7" spans="2:6">
      <c r="B7" s="27" t="s">
        <v>66</v>
      </c>
      <c r="C7" s="28" t="s">
        <v>67</v>
      </c>
      <c r="D7" s="29">
        <v>0</v>
      </c>
      <c r="E7" s="222" t="s">
        <v>170</v>
      </c>
      <c r="F7" s="223"/>
    </row>
    <row r="8" spans="2:6">
      <c r="B8" s="27" t="s">
        <v>68</v>
      </c>
      <c r="C8" s="28" t="s">
        <v>69</v>
      </c>
      <c r="D8" s="29">
        <v>0</v>
      </c>
      <c r="E8" s="222" t="s">
        <v>171</v>
      </c>
      <c r="F8" s="223"/>
    </row>
    <row r="9" spans="2:6">
      <c r="B9" s="27" t="s">
        <v>70</v>
      </c>
      <c r="C9" s="28" t="s">
        <v>71</v>
      </c>
      <c r="D9" s="29">
        <v>0</v>
      </c>
      <c r="E9" s="224" t="s">
        <v>172</v>
      </c>
      <c r="F9" s="225"/>
    </row>
    <row r="10" spans="2:6" ht="15.75" thickBot="1">
      <c r="B10" s="31" t="s">
        <v>72</v>
      </c>
      <c r="C10" s="32" t="s">
        <v>73</v>
      </c>
      <c r="D10" s="208">
        <v>0</v>
      </c>
      <c r="E10" s="226" t="s">
        <v>173</v>
      </c>
      <c r="F10" s="227"/>
    </row>
    <row r="11" spans="2:6" ht="36" customHeight="1">
      <c r="B11" s="216" t="s">
        <v>174</v>
      </c>
      <c r="C11" s="216"/>
      <c r="D11" s="216"/>
      <c r="E11" s="216"/>
      <c r="F11" s="216"/>
    </row>
    <row r="12" spans="2:6" ht="51" customHeight="1">
      <c r="B12" s="216" t="s">
        <v>175</v>
      </c>
      <c r="C12" s="216"/>
      <c r="D12" s="216"/>
      <c r="E12" s="216"/>
      <c r="F12" s="216"/>
    </row>
    <row r="13" spans="2:6">
      <c r="B13" s="19"/>
      <c r="C13" s="19"/>
      <c r="D13" s="19"/>
    </row>
    <row r="14" spans="2:6">
      <c r="B14" s="217" t="s">
        <v>76</v>
      </c>
      <c r="C14" s="217"/>
      <c r="D14" s="217"/>
      <c r="E14" s="217"/>
      <c r="F14" s="217"/>
    </row>
    <row r="15" spans="2:6" ht="15.75" thickBot="1">
      <c r="B15" s="215" t="s">
        <v>77</v>
      </c>
      <c r="C15" s="215"/>
      <c r="D15" s="215"/>
      <c r="E15" s="215"/>
      <c r="F15" s="215"/>
    </row>
    <row r="16" spans="2:6" ht="15.75" thickBot="1">
      <c r="B16" s="15" t="s">
        <v>78</v>
      </c>
      <c r="C16" s="15" t="s">
        <v>79</v>
      </c>
      <c r="D16" s="15" t="s">
        <v>80</v>
      </c>
      <c r="E16" s="21" t="s">
        <v>166</v>
      </c>
      <c r="F16" s="22" t="s">
        <v>176</v>
      </c>
    </row>
    <row r="17" spans="2:6" ht="15.75" thickBot="1">
      <c r="B17" s="23" t="s">
        <v>60</v>
      </c>
      <c r="C17" s="24" t="s">
        <v>177</v>
      </c>
      <c r="D17" s="25" t="s">
        <v>58</v>
      </c>
      <c r="E17" s="229" t="s">
        <v>178</v>
      </c>
      <c r="F17" s="26" t="s">
        <v>179</v>
      </c>
    </row>
    <row r="18" spans="2:6" ht="15.75" thickBot="1">
      <c r="B18" s="27" t="s">
        <v>62</v>
      </c>
      <c r="C18" s="28" t="s">
        <v>180</v>
      </c>
      <c r="D18" s="25" t="s">
        <v>58</v>
      </c>
      <c r="E18" s="230" t="s">
        <v>178</v>
      </c>
      <c r="F18" s="30" t="s">
        <v>181</v>
      </c>
    </row>
    <row r="19" spans="2:6" ht="15.75" thickBot="1">
      <c r="B19" s="231" t="s">
        <v>74</v>
      </c>
      <c r="C19" s="232"/>
      <c r="D19" s="25" t="s">
        <v>58</v>
      </c>
      <c r="E19" s="181"/>
      <c r="F19" s="183"/>
    </row>
    <row r="20" spans="2:6" ht="26.25" thickBot="1">
      <c r="B20" s="31" t="s">
        <v>64</v>
      </c>
      <c r="C20" s="32" t="s">
        <v>182</v>
      </c>
      <c r="D20" s="25" t="s">
        <v>58</v>
      </c>
      <c r="E20" s="182"/>
    </row>
    <row r="21" spans="2:6" ht="15.75" thickBot="1">
      <c r="B21" s="233" t="s">
        <v>183</v>
      </c>
      <c r="C21" s="233"/>
      <c r="D21" s="33">
        <f>SUM(D19:D20)</f>
        <v>0</v>
      </c>
    </row>
    <row r="22" spans="2:6" s="34" customFormat="1" ht="12" customHeight="1">
      <c r="B22" s="216" t="s">
        <v>184</v>
      </c>
      <c r="C22" s="216"/>
      <c r="D22" s="216"/>
      <c r="E22" s="216"/>
      <c r="F22" s="216"/>
    </row>
    <row r="23" spans="2:6" s="34" customFormat="1" ht="12" customHeight="1">
      <c r="B23" s="216" t="s">
        <v>185</v>
      </c>
      <c r="C23" s="216"/>
      <c r="D23" s="216"/>
      <c r="E23" s="216"/>
      <c r="F23" s="216"/>
    </row>
    <row r="24" spans="2:6" s="34" customFormat="1" ht="26.25" customHeight="1">
      <c r="B24" s="216" t="s">
        <v>186</v>
      </c>
      <c r="C24" s="216"/>
      <c r="D24" s="216"/>
      <c r="E24" s="216"/>
      <c r="F24" s="216"/>
    </row>
    <row r="25" spans="2:6" s="34" customFormat="1" ht="12" customHeight="1">
      <c r="B25" s="216" t="s">
        <v>187</v>
      </c>
      <c r="C25" s="216"/>
      <c r="D25" s="216"/>
      <c r="E25" s="216"/>
      <c r="F25" s="216"/>
    </row>
    <row r="26" spans="2:6">
      <c r="B26" s="35"/>
      <c r="C26" s="35"/>
      <c r="D26" s="35"/>
    </row>
    <row r="27" spans="2:6" ht="15.75" customHeight="1" thickBot="1">
      <c r="B27" s="234" t="s">
        <v>85</v>
      </c>
      <c r="C27" s="234"/>
      <c r="D27" s="234"/>
      <c r="E27" s="234"/>
      <c r="F27" s="234"/>
    </row>
    <row r="28" spans="2:6" ht="15.75" thickBot="1">
      <c r="B28" s="36" t="s">
        <v>86</v>
      </c>
      <c r="C28" s="37" t="s">
        <v>87</v>
      </c>
      <c r="D28" s="37" t="s">
        <v>88</v>
      </c>
      <c r="E28" s="235" t="s">
        <v>166</v>
      </c>
      <c r="F28" s="236"/>
    </row>
    <row r="29" spans="2:6" ht="15.75" thickBot="1">
      <c r="B29" s="23" t="s">
        <v>60</v>
      </c>
      <c r="C29" s="24" t="s">
        <v>89</v>
      </c>
      <c r="D29" s="25" t="s">
        <v>58</v>
      </c>
      <c r="E29" s="224" t="s">
        <v>188</v>
      </c>
      <c r="F29" s="225"/>
    </row>
    <row r="30" spans="2:6" ht="15.75" thickBot="1">
      <c r="B30" s="27" t="s">
        <v>62</v>
      </c>
      <c r="C30" s="28" t="s">
        <v>90</v>
      </c>
      <c r="D30" s="25" t="s">
        <v>58</v>
      </c>
      <c r="E30" s="228" t="s">
        <v>189</v>
      </c>
      <c r="F30" s="237"/>
    </row>
    <row r="31" spans="2:6" ht="15.75" thickBot="1">
      <c r="B31" s="27" t="s">
        <v>64</v>
      </c>
      <c r="C31" s="214" t="s">
        <v>91</v>
      </c>
      <c r="D31" s="25" t="s">
        <v>58</v>
      </c>
      <c r="E31" s="228" t="s">
        <v>190</v>
      </c>
      <c r="F31" s="225"/>
    </row>
    <row r="32" spans="2:6" ht="15.75" thickBot="1">
      <c r="B32" s="27" t="s">
        <v>66</v>
      </c>
      <c r="C32" s="28" t="s">
        <v>92</v>
      </c>
      <c r="D32" s="25" t="s">
        <v>58</v>
      </c>
      <c r="E32" s="224" t="s">
        <v>191</v>
      </c>
      <c r="F32" s="225"/>
    </row>
    <row r="33" spans="2:6" ht="15.75" thickBot="1">
      <c r="B33" s="27" t="s">
        <v>68</v>
      </c>
      <c r="C33" s="28" t="s">
        <v>93</v>
      </c>
      <c r="D33" s="25" t="s">
        <v>58</v>
      </c>
      <c r="E33" s="224" t="s">
        <v>192</v>
      </c>
      <c r="F33" s="225"/>
    </row>
    <row r="34" spans="2:6" ht="15.75" thickBot="1">
      <c r="B34" s="27" t="s">
        <v>72</v>
      </c>
      <c r="C34" s="28" t="s">
        <v>94</v>
      </c>
      <c r="D34" s="25" t="s">
        <v>58</v>
      </c>
      <c r="E34" s="224" t="s">
        <v>193</v>
      </c>
      <c r="F34" s="225"/>
    </row>
    <row r="35" spans="2:6" ht="15.75" thickBot="1">
      <c r="B35" s="27" t="s">
        <v>70</v>
      </c>
      <c r="C35" s="28" t="s">
        <v>95</v>
      </c>
      <c r="D35" s="25" t="s">
        <v>58</v>
      </c>
      <c r="E35" s="224" t="s">
        <v>194</v>
      </c>
      <c r="F35" s="225"/>
    </row>
    <row r="36" spans="2:6" ht="15.75" thickBot="1">
      <c r="B36" s="31" t="s">
        <v>96</v>
      </c>
      <c r="C36" s="39" t="s">
        <v>97</v>
      </c>
      <c r="D36" s="25" t="s">
        <v>58</v>
      </c>
      <c r="E36" s="239" t="s">
        <v>195</v>
      </c>
      <c r="F36" s="227"/>
    </row>
    <row r="37" spans="2:6" ht="15.75" thickBot="1">
      <c r="B37" s="240" t="s">
        <v>196</v>
      </c>
      <c r="C37" s="241"/>
      <c r="D37" s="41">
        <f>SUM(D29:D36)</f>
        <v>0</v>
      </c>
    </row>
    <row r="38" spans="2:6" s="34" customFormat="1" ht="12" customHeight="1">
      <c r="B38" s="242" t="s">
        <v>197</v>
      </c>
      <c r="C38" s="242"/>
      <c r="D38" s="242"/>
      <c r="E38" s="242"/>
      <c r="F38" s="242"/>
    </row>
    <row r="39" spans="2:6" s="34" customFormat="1" ht="26.25" customHeight="1">
      <c r="B39" s="242" t="s">
        <v>198</v>
      </c>
      <c r="C39" s="242"/>
      <c r="D39" s="242"/>
      <c r="E39" s="242"/>
      <c r="F39" s="242"/>
    </row>
    <row r="40" spans="2:6" s="34" customFormat="1" ht="12" customHeight="1">
      <c r="B40" s="242" t="s">
        <v>199</v>
      </c>
      <c r="C40" s="242"/>
      <c r="D40" s="242"/>
      <c r="E40" s="242"/>
      <c r="F40" s="242"/>
    </row>
    <row r="41" spans="2:6">
      <c r="B41" s="35"/>
      <c r="C41" s="35"/>
      <c r="D41" s="35"/>
    </row>
    <row r="42" spans="2:6" ht="15.75" thickBot="1">
      <c r="B42" s="215" t="s">
        <v>98</v>
      </c>
      <c r="C42" s="215"/>
      <c r="D42" s="215"/>
      <c r="E42" s="215"/>
      <c r="F42" s="215"/>
    </row>
    <row r="43" spans="2:6" ht="15.75" thickBot="1">
      <c r="B43" s="36" t="s">
        <v>99</v>
      </c>
      <c r="C43" s="37" t="s">
        <v>100</v>
      </c>
      <c r="D43" s="37" t="s">
        <v>200</v>
      </c>
      <c r="E43" s="21" t="s">
        <v>166</v>
      </c>
      <c r="F43" s="22" t="s">
        <v>176</v>
      </c>
    </row>
    <row r="44" spans="2:6" ht="39">
      <c r="B44" s="23" t="s">
        <v>60</v>
      </c>
      <c r="C44" s="42" t="s">
        <v>201</v>
      </c>
      <c r="D44" s="43"/>
      <c r="E44" s="44" t="s">
        <v>202</v>
      </c>
      <c r="F44" s="195" t="s">
        <v>203</v>
      </c>
    </row>
    <row r="45" spans="2:6">
      <c r="B45" s="27" t="s">
        <v>62</v>
      </c>
      <c r="C45" s="45" t="s">
        <v>204</v>
      </c>
      <c r="D45" s="46"/>
      <c r="E45" s="47" t="s">
        <v>205</v>
      </c>
      <c r="F45" s="48" t="s">
        <v>303</v>
      </c>
    </row>
    <row r="46" spans="2:6" ht="15.75" thickBot="1">
      <c r="B46" s="31" t="s">
        <v>64</v>
      </c>
      <c r="C46" s="32" t="s">
        <v>130</v>
      </c>
      <c r="D46" s="49">
        <v>0</v>
      </c>
      <c r="E46" s="50"/>
      <c r="F46" s="51"/>
    </row>
    <row r="47" spans="2:6" ht="15.75" hidden="1" thickBot="1">
      <c r="B47" s="240" t="s">
        <v>74</v>
      </c>
      <c r="C47" s="243"/>
      <c r="D47" s="241"/>
    </row>
    <row r="48" spans="2:6" s="34" customFormat="1" ht="12">
      <c r="B48" s="238" t="s">
        <v>206</v>
      </c>
      <c r="C48" s="238"/>
      <c r="D48" s="238"/>
      <c r="E48" s="238"/>
      <c r="F48" s="238"/>
    </row>
    <row r="49" spans="2:6" s="34" customFormat="1" ht="12" customHeight="1">
      <c r="B49" s="242" t="s">
        <v>207</v>
      </c>
      <c r="C49" s="242"/>
      <c r="D49" s="242"/>
      <c r="E49" s="242"/>
      <c r="F49" s="242"/>
    </row>
    <row r="50" spans="2:6" s="34" customFormat="1" ht="12" customHeight="1">
      <c r="B50" s="244" t="s">
        <v>208</v>
      </c>
      <c r="C50" s="244"/>
      <c r="D50" s="244"/>
      <c r="E50" s="244"/>
      <c r="F50" s="244"/>
    </row>
    <row r="51" spans="2:6">
      <c r="B51" s="35"/>
      <c r="C51" s="35"/>
      <c r="D51" s="35"/>
    </row>
    <row r="52" spans="2:6" hidden="1">
      <c r="B52" s="245" t="s">
        <v>111</v>
      </c>
      <c r="C52" s="245"/>
      <c r="D52" s="245"/>
    </row>
    <row r="53" spans="2:6" ht="15.75" hidden="1" thickBot="1">
      <c r="B53" s="52">
        <v>2</v>
      </c>
      <c r="C53" s="53" t="s">
        <v>112</v>
      </c>
      <c r="D53" s="53" t="s">
        <v>58</v>
      </c>
    </row>
    <row r="54" spans="2:6" ht="15.75" hidden="1" thickBot="1">
      <c r="B54" s="54" t="s">
        <v>78</v>
      </c>
      <c r="C54" s="55" t="s">
        <v>79</v>
      </c>
      <c r="D54" s="56"/>
    </row>
    <row r="55" spans="2:6" ht="15.75" hidden="1" thickBot="1">
      <c r="B55" s="54" t="s">
        <v>86</v>
      </c>
      <c r="C55" s="55" t="s">
        <v>87</v>
      </c>
      <c r="D55" s="56"/>
    </row>
    <row r="56" spans="2:6" ht="15.75" hidden="1" thickBot="1">
      <c r="B56" s="54" t="s">
        <v>99</v>
      </c>
      <c r="C56" s="55" t="s">
        <v>100</v>
      </c>
      <c r="D56" s="56"/>
    </row>
    <row r="57" spans="2:6" ht="15.75" hidden="1" thickBot="1">
      <c r="B57" s="246" t="s">
        <v>74</v>
      </c>
      <c r="C57" s="247"/>
      <c r="D57" s="57"/>
    </row>
    <row r="58" spans="2:6" hidden="1">
      <c r="B58" s="58"/>
      <c r="C58" s="35"/>
      <c r="D58" s="35"/>
    </row>
    <row r="59" spans="2:6" ht="15.75" thickBot="1">
      <c r="B59" s="248" t="s">
        <v>113</v>
      </c>
      <c r="C59" s="248"/>
      <c r="D59" s="248"/>
      <c r="E59" s="248"/>
      <c r="F59" s="248"/>
    </row>
    <row r="60" spans="2:6" ht="15.75" thickBot="1">
      <c r="B60" s="36">
        <v>3</v>
      </c>
      <c r="C60" s="37" t="s">
        <v>114</v>
      </c>
      <c r="D60" s="37" t="s">
        <v>58</v>
      </c>
      <c r="E60" s="21" t="s">
        <v>166</v>
      </c>
      <c r="F60" s="22" t="s">
        <v>176</v>
      </c>
    </row>
    <row r="61" spans="2:6" ht="15.75" thickBot="1">
      <c r="B61" s="23" t="s">
        <v>60</v>
      </c>
      <c r="C61" s="42" t="s">
        <v>209</v>
      </c>
      <c r="D61" s="25" t="s">
        <v>58</v>
      </c>
      <c r="E61" s="59" t="s">
        <v>210</v>
      </c>
      <c r="F61" s="60" t="s">
        <v>211</v>
      </c>
    </row>
    <row r="62" spans="2:6" ht="26.25" thickBot="1">
      <c r="B62" s="27" t="s">
        <v>62</v>
      </c>
      <c r="C62" s="45" t="s">
        <v>212</v>
      </c>
      <c r="D62" s="25" t="s">
        <v>58</v>
      </c>
      <c r="E62" s="61" t="s">
        <v>213</v>
      </c>
      <c r="F62" s="62" t="s">
        <v>214</v>
      </c>
    </row>
    <row r="63" spans="2:6" ht="26.25" thickBot="1">
      <c r="B63" s="27" t="s">
        <v>64</v>
      </c>
      <c r="C63" s="45" t="s">
        <v>215</v>
      </c>
      <c r="D63" s="25" t="s">
        <v>58</v>
      </c>
      <c r="E63" s="61" t="s">
        <v>216</v>
      </c>
      <c r="F63" s="62" t="s">
        <v>217</v>
      </c>
    </row>
    <row r="64" spans="2:6" ht="26.25" thickBot="1">
      <c r="B64" s="27" t="s">
        <v>66</v>
      </c>
      <c r="C64" s="45" t="s">
        <v>117</v>
      </c>
      <c r="D64" s="25" t="s">
        <v>58</v>
      </c>
      <c r="E64" s="63" t="s">
        <v>218</v>
      </c>
      <c r="F64" s="64" t="s">
        <v>219</v>
      </c>
    </row>
    <row r="65" spans="2:7" ht="26.25" thickBot="1">
      <c r="B65" s="27" t="s">
        <v>68</v>
      </c>
      <c r="C65" s="45" t="s">
        <v>220</v>
      </c>
      <c r="D65" s="25" t="s">
        <v>58</v>
      </c>
      <c r="E65" s="63" t="s">
        <v>221</v>
      </c>
      <c r="F65" s="64" t="s">
        <v>222</v>
      </c>
    </row>
    <row r="66" spans="2:7" ht="26.25" thickBot="1">
      <c r="B66" s="31" t="s">
        <v>72</v>
      </c>
      <c r="C66" s="32" t="s">
        <v>223</v>
      </c>
      <c r="D66" s="25" t="s">
        <v>58</v>
      </c>
      <c r="E66" s="65" t="s">
        <v>224</v>
      </c>
      <c r="F66" s="66" t="s">
        <v>225</v>
      </c>
    </row>
    <row r="67" spans="2:7" ht="15.75" thickBot="1">
      <c r="B67" s="240" t="s">
        <v>74</v>
      </c>
      <c r="C67" s="241"/>
      <c r="D67" s="67">
        <f>SUM(D61:D66)</f>
        <v>0</v>
      </c>
      <c r="E67" s="68"/>
    </row>
    <row r="68" spans="2:7" s="34" customFormat="1" ht="12" customHeight="1">
      <c r="B68" s="242" t="s">
        <v>226</v>
      </c>
      <c r="C68" s="242"/>
      <c r="D68" s="242"/>
      <c r="E68" s="242"/>
      <c r="F68" s="242"/>
    </row>
    <row r="69" spans="2:7" s="34" customFormat="1" ht="12" customHeight="1">
      <c r="B69" s="242" t="s">
        <v>227</v>
      </c>
      <c r="C69" s="242"/>
      <c r="D69" s="242"/>
      <c r="E69" s="242"/>
      <c r="F69" s="242"/>
    </row>
    <row r="70" spans="2:7" s="34" customFormat="1" ht="12" customHeight="1">
      <c r="B70" s="249" t="s">
        <v>228</v>
      </c>
      <c r="C70" s="242"/>
      <c r="D70" s="242"/>
      <c r="E70" s="242"/>
      <c r="F70" s="242"/>
    </row>
    <row r="71" spans="2:7" s="34" customFormat="1" ht="12" customHeight="1">
      <c r="B71" s="242" t="s">
        <v>229</v>
      </c>
      <c r="C71" s="242"/>
      <c r="D71" s="242"/>
      <c r="E71" s="242"/>
      <c r="F71" s="242"/>
    </row>
    <row r="72" spans="2:7" ht="31.5" customHeight="1">
      <c r="B72" s="433" t="s">
        <v>230</v>
      </c>
      <c r="C72" s="434"/>
      <c r="D72" s="434"/>
      <c r="E72" s="434"/>
      <c r="F72" s="434"/>
    </row>
    <row r="73" spans="2:7">
      <c r="B73" s="217" t="s">
        <v>120</v>
      </c>
      <c r="C73" s="217"/>
      <c r="D73" s="217"/>
      <c r="E73" s="217"/>
      <c r="F73" s="217"/>
    </row>
    <row r="74" spans="2:7" ht="15.75" thickBot="1">
      <c r="B74" s="215" t="s">
        <v>121</v>
      </c>
      <c r="C74" s="215"/>
      <c r="D74" s="215"/>
      <c r="E74" s="215"/>
      <c r="F74" s="215"/>
    </row>
    <row r="75" spans="2:7" ht="15.75" thickBot="1">
      <c r="B75" s="15" t="s">
        <v>122</v>
      </c>
      <c r="C75" s="17" t="s">
        <v>123</v>
      </c>
      <c r="D75" s="17" t="s">
        <v>58</v>
      </c>
      <c r="E75" s="69" t="s">
        <v>166</v>
      </c>
      <c r="F75" s="70" t="s">
        <v>176</v>
      </c>
    </row>
    <row r="76" spans="2:7" ht="39.75" thickBot="1">
      <c r="B76" s="23" t="s">
        <v>60</v>
      </c>
      <c r="C76" s="24" t="s">
        <v>231</v>
      </c>
      <c r="D76" s="25" t="s">
        <v>58</v>
      </c>
      <c r="E76" s="72" t="s">
        <v>232</v>
      </c>
      <c r="F76" s="71" t="s">
        <v>233</v>
      </c>
      <c r="G76"/>
    </row>
    <row r="77" spans="2:7" ht="128.25" thickBot="1">
      <c r="B77" s="27" t="s">
        <v>62</v>
      </c>
      <c r="C77" s="28" t="s">
        <v>234</v>
      </c>
      <c r="D77" s="25" t="s">
        <v>58</v>
      </c>
      <c r="E77" s="72" t="s">
        <v>235</v>
      </c>
      <c r="F77" s="73" t="s">
        <v>236</v>
      </c>
      <c r="G77" s="13"/>
    </row>
    <row r="78" spans="2:7" ht="39.75" thickBot="1">
      <c r="B78" s="27" t="s">
        <v>64</v>
      </c>
      <c r="C78" s="28" t="s">
        <v>237</v>
      </c>
      <c r="D78" s="25" t="s">
        <v>58</v>
      </c>
      <c r="E78" s="74" t="s">
        <v>238</v>
      </c>
      <c r="F78" s="62" t="s">
        <v>239</v>
      </c>
    </row>
    <row r="79" spans="2:7" ht="77.25" thickBot="1">
      <c r="B79" s="27" t="s">
        <v>66</v>
      </c>
      <c r="C79" s="28" t="s">
        <v>240</v>
      </c>
      <c r="D79" s="25" t="s">
        <v>58</v>
      </c>
      <c r="E79" s="72" t="s">
        <v>241</v>
      </c>
      <c r="F79" s="62" t="s">
        <v>242</v>
      </c>
    </row>
    <row r="80" spans="2:7" ht="52.5" thickBot="1">
      <c r="B80" s="27" t="s">
        <v>68</v>
      </c>
      <c r="C80" s="28" t="s">
        <v>243</v>
      </c>
      <c r="D80" s="25" t="s">
        <v>58</v>
      </c>
      <c r="E80" s="74" t="s">
        <v>244</v>
      </c>
      <c r="F80" s="75" t="s">
        <v>245</v>
      </c>
    </row>
    <row r="81" spans="2:6" ht="45" customHeight="1" thickBot="1">
      <c r="B81" s="31" t="s">
        <v>72</v>
      </c>
      <c r="C81" s="86" t="s">
        <v>246</v>
      </c>
      <c r="D81" s="25" t="s">
        <v>58</v>
      </c>
      <c r="E81" s="185" t="s">
        <v>247</v>
      </c>
      <c r="F81" s="186" t="s">
        <v>248</v>
      </c>
    </row>
    <row r="82" spans="2:6" ht="15.75" thickBot="1">
      <c r="B82" s="31" t="s">
        <v>96</v>
      </c>
      <c r="C82" s="39" t="s">
        <v>130</v>
      </c>
      <c r="D82" s="40"/>
      <c r="E82" s="76"/>
      <c r="F82" s="51"/>
    </row>
    <row r="83" spans="2:6" ht="15.75" thickBot="1">
      <c r="B83" s="240" t="s">
        <v>196</v>
      </c>
      <c r="C83" s="241"/>
      <c r="D83" s="67">
        <f>SUM(D76:D82)</f>
        <v>0</v>
      </c>
    </row>
    <row r="84" spans="2:6" s="34" customFormat="1" ht="12">
      <c r="B84" s="252" t="s">
        <v>249</v>
      </c>
      <c r="C84" s="238"/>
      <c r="D84" s="238"/>
      <c r="E84" s="238"/>
      <c r="F84" s="238"/>
    </row>
    <row r="85" spans="2:6" s="34" customFormat="1" ht="12" customHeight="1">
      <c r="B85" s="253" t="s">
        <v>250</v>
      </c>
      <c r="C85" s="253"/>
      <c r="D85" s="253"/>
      <c r="E85" s="253"/>
      <c r="F85" s="253"/>
    </row>
    <row r="86" spans="2:6" hidden="1">
      <c r="B86" s="35"/>
      <c r="C86" s="35"/>
      <c r="D86" s="35"/>
    </row>
    <row r="87" spans="2:6" hidden="1">
      <c r="B87" s="254" t="s">
        <v>131</v>
      </c>
      <c r="C87" s="254"/>
      <c r="D87" s="254"/>
    </row>
    <row r="88" spans="2:6" ht="19.5" hidden="1" customHeight="1" thickBot="1">
      <c r="B88" s="77" t="s">
        <v>132</v>
      </c>
      <c r="C88" s="255" t="s">
        <v>133</v>
      </c>
      <c r="D88" s="255"/>
    </row>
    <row r="89" spans="2:6" ht="15.75" hidden="1" thickBot="1">
      <c r="B89" s="78" t="s">
        <v>60</v>
      </c>
      <c r="C89" s="256" t="s">
        <v>134</v>
      </c>
      <c r="D89" s="256"/>
    </row>
    <row r="90" spans="2:6" ht="15.75" hidden="1" thickBot="1">
      <c r="B90" s="257" t="s">
        <v>74</v>
      </c>
      <c r="C90" s="257"/>
      <c r="D90" s="257"/>
    </row>
    <row r="91" spans="2:6" ht="21.75" hidden="1" customHeight="1">
      <c r="B91" s="258" t="s">
        <v>251</v>
      </c>
      <c r="C91" s="259"/>
      <c r="D91" s="259"/>
    </row>
    <row r="92" spans="2:6" hidden="1">
      <c r="B92" s="35"/>
      <c r="C92" s="35"/>
      <c r="D92" s="35"/>
    </row>
    <row r="93" spans="2:6" hidden="1">
      <c r="B93" s="260" t="s">
        <v>136</v>
      </c>
      <c r="C93" s="260"/>
      <c r="D93" s="260"/>
    </row>
    <row r="94" spans="2:6" ht="15.75" hidden="1" thickBot="1">
      <c r="B94" s="15">
        <v>4</v>
      </c>
      <c r="C94" s="17" t="s">
        <v>137</v>
      </c>
      <c r="D94" s="17" t="s">
        <v>58</v>
      </c>
    </row>
    <row r="95" spans="2:6" ht="15.75" hidden="1" thickBot="1">
      <c r="B95" s="18" t="s">
        <v>122</v>
      </c>
      <c r="C95" s="79" t="s">
        <v>123</v>
      </c>
      <c r="D95" s="80">
        <f>D83</f>
        <v>0</v>
      </c>
    </row>
    <row r="96" spans="2:6" ht="15.75" hidden="1" thickBot="1">
      <c r="B96" s="18" t="s">
        <v>132</v>
      </c>
      <c r="C96" s="79" t="s">
        <v>133</v>
      </c>
      <c r="D96" s="81" t="s">
        <v>252</v>
      </c>
    </row>
    <row r="97" spans="2:12" ht="15.75" hidden="1" thickBot="1">
      <c r="B97" s="240" t="s">
        <v>74</v>
      </c>
      <c r="C97" s="241"/>
      <c r="D97" s="67">
        <f>SUM(D95:D96)</f>
        <v>0</v>
      </c>
    </row>
    <row r="98" spans="2:12" ht="15" hidden="1" customHeight="1">
      <c r="B98" s="261" t="s">
        <v>253</v>
      </c>
      <c r="C98" s="261"/>
      <c r="D98" s="261"/>
    </row>
    <row r="99" spans="2:12" ht="15" customHeight="1">
      <c r="B99" s="82"/>
      <c r="C99" s="82"/>
      <c r="D99" s="82"/>
    </row>
    <row r="100" spans="2:12" ht="15.75" thickBot="1">
      <c r="B100" s="248" t="s">
        <v>140</v>
      </c>
      <c r="C100" s="248"/>
      <c r="D100" s="248"/>
      <c r="E100" s="248"/>
      <c r="F100" s="248"/>
    </row>
    <row r="101" spans="2:12" ht="15.75" thickBot="1">
      <c r="B101" s="83">
        <v>5</v>
      </c>
      <c r="C101" s="218" t="s">
        <v>141</v>
      </c>
      <c r="D101" s="219"/>
      <c r="E101" s="250" t="s">
        <v>166</v>
      </c>
      <c r="F101" s="251"/>
    </row>
    <row r="102" spans="2:12">
      <c r="B102" s="23" t="s">
        <v>60</v>
      </c>
      <c r="C102" s="262" t="s">
        <v>254</v>
      </c>
      <c r="D102" s="263"/>
      <c r="E102" s="264" t="s">
        <v>255</v>
      </c>
      <c r="F102" s="265"/>
    </row>
    <row r="103" spans="2:12">
      <c r="B103" s="27" t="s">
        <v>62</v>
      </c>
      <c r="C103" s="266" t="s">
        <v>256</v>
      </c>
      <c r="D103" s="267"/>
      <c r="E103" s="268" t="s">
        <v>255</v>
      </c>
      <c r="F103" s="269"/>
    </row>
    <row r="104" spans="2:12">
      <c r="B104" s="27" t="s">
        <v>64</v>
      </c>
      <c r="C104" s="266" t="s">
        <v>144</v>
      </c>
      <c r="D104" s="267"/>
      <c r="E104" s="268" t="s">
        <v>255</v>
      </c>
      <c r="F104" s="269"/>
    </row>
    <row r="105" spans="2:12" ht="15.75" thickBot="1">
      <c r="B105" s="31" t="s">
        <v>66</v>
      </c>
      <c r="C105" s="270" t="s">
        <v>130</v>
      </c>
      <c r="D105" s="271"/>
      <c r="E105" s="268" t="s">
        <v>255</v>
      </c>
      <c r="F105" s="269"/>
    </row>
    <row r="106" spans="2:12" ht="15.75" thickBot="1">
      <c r="B106" s="272" t="s">
        <v>196</v>
      </c>
      <c r="C106" s="272"/>
      <c r="D106" s="272"/>
      <c r="E106" s="273"/>
      <c r="F106" s="274"/>
    </row>
    <row r="107" spans="2:12" s="34" customFormat="1" ht="12">
      <c r="B107" s="275" t="s">
        <v>257</v>
      </c>
      <c r="C107" s="275"/>
      <c r="D107" s="275"/>
      <c r="E107" s="275"/>
      <c r="F107" s="275"/>
    </row>
    <row r="108" spans="2:12">
      <c r="B108" s="276" t="s">
        <v>258</v>
      </c>
      <c r="C108" s="276"/>
      <c r="D108" s="276"/>
      <c r="E108" s="276"/>
      <c r="F108" s="276"/>
    </row>
    <row r="109" spans="2:12">
      <c r="B109" s="88"/>
      <c r="C109" s="88"/>
      <c r="D109" s="88"/>
      <c r="E109" s="88"/>
      <c r="F109" s="88"/>
    </row>
    <row r="110" spans="2:12" ht="15.75" thickBot="1">
      <c r="B110" s="248" t="s">
        <v>148</v>
      </c>
      <c r="C110" s="248"/>
      <c r="D110" s="248"/>
      <c r="E110" s="248"/>
      <c r="F110" s="248"/>
    </row>
    <row r="111" spans="2:12" ht="15.75" thickBot="1">
      <c r="B111" s="15">
        <v>6</v>
      </c>
      <c r="C111" s="17" t="s">
        <v>149</v>
      </c>
      <c r="D111" s="17" t="s">
        <v>88</v>
      </c>
      <c r="E111" s="250" t="s">
        <v>166</v>
      </c>
      <c r="F111" s="251"/>
      <c r="H111" s="196"/>
      <c r="I111" s="197" t="s">
        <v>259</v>
      </c>
      <c r="J111" s="197" t="s">
        <v>260</v>
      </c>
      <c r="K111" s="197" t="s">
        <v>261</v>
      </c>
      <c r="L111" s="197" t="s">
        <v>262</v>
      </c>
    </row>
    <row r="112" spans="2:12" ht="30.75" customHeight="1" thickBot="1">
      <c r="B112" s="23" t="s">
        <v>60</v>
      </c>
      <c r="C112" s="24" t="s">
        <v>150</v>
      </c>
      <c r="D112" s="84" t="s">
        <v>58</v>
      </c>
      <c r="E112" s="279" t="s">
        <v>263</v>
      </c>
      <c r="F112" s="280"/>
      <c r="H112" s="198" t="s">
        <v>264</v>
      </c>
      <c r="I112" s="199">
        <v>4.7300000000000002E-2</v>
      </c>
      <c r="J112" s="200">
        <v>0.05</v>
      </c>
      <c r="K112" s="200">
        <v>0.05</v>
      </c>
      <c r="L112" s="201">
        <f>AVERAGE(I112:K112)</f>
        <v>4.9099999999999998E-2</v>
      </c>
    </row>
    <row r="113" spans="2:12" ht="45" customHeight="1" thickBot="1">
      <c r="B113" s="85" t="s">
        <v>62</v>
      </c>
      <c r="C113" s="86" t="s">
        <v>151</v>
      </c>
      <c r="D113" s="84" t="s">
        <v>58</v>
      </c>
      <c r="E113" s="281" t="s">
        <v>265</v>
      </c>
      <c r="F113" s="282"/>
      <c r="H113" s="198" t="s">
        <v>151</v>
      </c>
      <c r="I113" s="199">
        <v>5.57E-2</v>
      </c>
      <c r="J113" s="202">
        <v>0.1</v>
      </c>
      <c r="K113" s="200">
        <v>7.3099999999999998E-2</v>
      </c>
      <c r="L113" s="203">
        <f>AVERAGE(I113:K113)</f>
        <v>7.6266666666666663E-2</v>
      </c>
    </row>
    <row r="114" spans="2:12" ht="15.75" thickBot="1">
      <c r="B114" s="283" t="s">
        <v>152</v>
      </c>
      <c r="C114" s="284"/>
      <c r="D114" s="87">
        <f>SUM(D112:D113)</f>
        <v>0</v>
      </c>
      <c r="E114" s="291"/>
      <c r="F114" s="292"/>
    </row>
    <row r="115" spans="2:12" ht="33.75" customHeight="1">
      <c r="B115" s="285" t="s">
        <v>64</v>
      </c>
      <c r="C115" s="287" t="s">
        <v>266</v>
      </c>
      <c r="D115" s="288"/>
      <c r="E115" s="289" t="s">
        <v>267</v>
      </c>
      <c r="F115" s="290"/>
    </row>
    <row r="116" spans="2:12" ht="39.75" customHeight="1">
      <c r="B116" s="286"/>
      <c r="C116" s="28" t="s">
        <v>268</v>
      </c>
      <c r="D116" s="38" t="s">
        <v>58</v>
      </c>
      <c r="E116" s="293" t="s">
        <v>269</v>
      </c>
      <c r="F116" s="294"/>
    </row>
    <row r="117" spans="2:12" ht="39.75" customHeight="1">
      <c r="B117" s="286"/>
      <c r="C117" s="28" t="s">
        <v>270</v>
      </c>
      <c r="D117" s="38" t="s">
        <v>58</v>
      </c>
      <c r="E117" s="293" t="s">
        <v>271</v>
      </c>
      <c r="F117" s="294"/>
    </row>
    <row r="118" spans="2:12" ht="39.75" customHeight="1" thickBot="1">
      <c r="B118" s="286"/>
      <c r="C118" s="28" t="s">
        <v>272</v>
      </c>
      <c r="D118" s="38" t="s">
        <v>58</v>
      </c>
      <c r="E118" s="281" t="s">
        <v>273</v>
      </c>
      <c r="F118" s="282"/>
    </row>
    <row r="119" spans="2:12" ht="39.75" customHeight="1" thickBot="1">
      <c r="B119" s="286"/>
      <c r="C119" s="28" t="s">
        <v>274</v>
      </c>
      <c r="D119" s="38" t="s">
        <v>58</v>
      </c>
      <c r="E119" s="281" t="s">
        <v>275</v>
      </c>
      <c r="F119" s="282"/>
    </row>
    <row r="120" spans="2:12" ht="15.75" thickBot="1">
      <c r="B120" s="277" t="s">
        <v>157</v>
      </c>
      <c r="C120" s="278"/>
      <c r="D120" s="89">
        <f>SUM(D116:D119)</f>
        <v>0</v>
      </c>
      <c r="E120" s="88"/>
      <c r="F120" s="88"/>
    </row>
    <row r="121" spans="2:12" ht="15.75" thickBot="1">
      <c r="B121" s="240" t="s">
        <v>276</v>
      </c>
      <c r="C121" s="243"/>
      <c r="D121" s="241"/>
    </row>
    <row r="122" spans="2:12" s="34" customFormat="1" ht="17.25" customHeight="1">
      <c r="B122" s="242" t="s">
        <v>277</v>
      </c>
      <c r="C122" s="242"/>
      <c r="D122" s="242"/>
      <c r="E122" s="242"/>
      <c r="F122" s="242"/>
    </row>
    <row r="123" spans="2:12" s="34" customFormat="1" ht="14.25" customHeight="1">
      <c r="B123" s="242" t="s">
        <v>278</v>
      </c>
      <c r="C123" s="242"/>
      <c r="D123" s="242"/>
      <c r="E123" s="242"/>
      <c r="F123" s="242"/>
    </row>
    <row r="124" spans="2:12" s="34" customFormat="1" ht="42.75" customHeight="1">
      <c r="B124" s="242" t="s">
        <v>279</v>
      </c>
      <c r="C124" s="242"/>
      <c r="D124" s="242"/>
      <c r="E124" s="242"/>
      <c r="F124" s="242"/>
    </row>
    <row r="125" spans="2:12" s="34" customFormat="1" ht="12" customHeight="1">
      <c r="B125" s="253" t="s">
        <v>280</v>
      </c>
      <c r="C125" s="253"/>
      <c r="D125" s="253"/>
      <c r="E125" s="253"/>
      <c r="F125" s="253"/>
    </row>
    <row r="126" spans="2:12" s="34" customFormat="1" ht="44.25" customHeight="1">
      <c r="B126" s="242" t="s">
        <v>281</v>
      </c>
      <c r="C126" s="242"/>
      <c r="D126" s="242"/>
      <c r="E126" s="242"/>
      <c r="F126" s="242"/>
    </row>
    <row r="127" spans="2:12" s="34" customFormat="1" ht="39" customHeight="1">
      <c r="B127" s="242" t="s">
        <v>282</v>
      </c>
      <c r="C127" s="242"/>
      <c r="D127" s="242"/>
      <c r="E127" s="242"/>
      <c r="F127" s="242"/>
    </row>
    <row r="128" spans="2:12" s="34" customFormat="1" ht="20.25" customHeight="1">
      <c r="B128" s="253" t="s">
        <v>283</v>
      </c>
      <c r="C128" s="253"/>
      <c r="D128" s="253"/>
      <c r="E128" s="253"/>
      <c r="F128" s="253"/>
    </row>
    <row r="129" spans="2:7">
      <c r="B129" s="35"/>
      <c r="D129" s="35"/>
    </row>
    <row r="130" spans="2:7">
      <c r="B130" s="217" t="s">
        <v>160</v>
      </c>
      <c r="C130" s="217"/>
      <c r="D130" s="217"/>
    </row>
    <row r="131" spans="2:7" ht="15.75" thickBot="1">
      <c r="B131" s="35"/>
      <c r="C131" s="35"/>
      <c r="D131" s="35"/>
    </row>
    <row r="132" spans="2:7" ht="15.75" thickBot="1">
      <c r="B132" s="15"/>
      <c r="C132" s="17" t="s">
        <v>161</v>
      </c>
      <c r="D132" s="35"/>
    </row>
    <row r="133" spans="2:7" ht="15.75" thickBot="1">
      <c r="B133" s="90" t="s">
        <v>60</v>
      </c>
      <c r="C133" s="79" t="s">
        <v>56</v>
      </c>
      <c r="D133" s="35"/>
    </row>
    <row r="134" spans="2:7" ht="15.75" thickBot="1">
      <c r="B134" s="90" t="s">
        <v>62</v>
      </c>
      <c r="C134" s="79" t="s">
        <v>76</v>
      </c>
      <c r="D134" s="35"/>
    </row>
    <row r="135" spans="2:7" ht="15.75" thickBot="1">
      <c r="B135" s="90" t="s">
        <v>64</v>
      </c>
      <c r="C135" s="79" t="s">
        <v>113</v>
      </c>
      <c r="D135" s="35"/>
    </row>
    <row r="136" spans="2:7" ht="15.75" thickBot="1">
      <c r="B136" s="90" t="s">
        <v>66</v>
      </c>
      <c r="C136" s="79" t="s">
        <v>120</v>
      </c>
      <c r="D136" s="35"/>
    </row>
    <row r="137" spans="2:7" ht="15.75" thickBot="1">
      <c r="B137" s="90" t="s">
        <v>68</v>
      </c>
      <c r="C137" s="79" t="s">
        <v>140</v>
      </c>
      <c r="D137" s="35"/>
    </row>
    <row r="138" spans="2:7" ht="15.75" thickBot="1">
      <c r="B138" s="305" t="s">
        <v>163</v>
      </c>
      <c r="C138" s="306"/>
      <c r="D138" s="35"/>
    </row>
    <row r="139" spans="2:7" ht="15.75" thickBot="1">
      <c r="B139" s="90" t="s">
        <v>72</v>
      </c>
      <c r="C139" s="79" t="s">
        <v>164</v>
      </c>
      <c r="D139" s="35"/>
    </row>
    <row r="140" spans="2:7" ht="15.75" thickBot="1">
      <c r="B140" s="240" t="s">
        <v>284</v>
      </c>
      <c r="C140" s="241"/>
      <c r="D140" s="35"/>
    </row>
    <row r="142" spans="2:7" ht="15.75">
      <c r="B142" s="304" t="s">
        <v>285</v>
      </c>
      <c r="C142" s="304"/>
      <c r="D142" s="304"/>
      <c r="E142" s="14"/>
      <c r="F142" s="14"/>
    </row>
    <row r="143" spans="2:7" ht="15.75" thickBot="1">
      <c r="B143"/>
      <c r="C143"/>
      <c r="D143"/>
      <c r="E143"/>
      <c r="F143"/>
      <c r="G143"/>
    </row>
    <row r="144" spans="2:7" ht="45.75" thickBot="1">
      <c r="B144" s="179">
        <v>6</v>
      </c>
      <c r="C144" s="205" t="s">
        <v>149</v>
      </c>
      <c r="D144" s="180" t="str">
        <f>Resumo!C4</f>
        <v>OPERADOR DE MÍDIA AUDIOVISUAL</v>
      </c>
      <c r="E144" s="14"/>
      <c r="F144" s="14"/>
    </row>
    <row r="145" spans="2:6">
      <c r="B145" s="178" t="s">
        <v>60</v>
      </c>
      <c r="C145" s="207" t="s">
        <v>150</v>
      </c>
      <c r="D145" s="12" t="s">
        <v>58</v>
      </c>
      <c r="E145" s="14"/>
      <c r="F145" s="14"/>
    </row>
    <row r="146" spans="2:6">
      <c r="B146" s="11" t="s">
        <v>62</v>
      </c>
      <c r="C146" s="206" t="s">
        <v>151</v>
      </c>
      <c r="D146" s="12" t="s">
        <v>58</v>
      </c>
      <c r="E146" s="14"/>
      <c r="F146" s="14"/>
    </row>
    <row r="147" spans="2:6" ht="15.75" customHeight="1">
      <c r="B147" s="300" t="s">
        <v>152</v>
      </c>
      <c r="C147" s="301"/>
      <c r="D147" s="12" t="s">
        <v>58</v>
      </c>
      <c r="E147" s="14"/>
      <c r="F147" s="14"/>
    </row>
    <row r="148" spans="2:6">
      <c r="B148" s="297" t="s">
        <v>64</v>
      </c>
      <c r="C148" s="206" t="s">
        <v>153</v>
      </c>
      <c r="D148" s="12" t="s">
        <v>58</v>
      </c>
      <c r="E148" s="14"/>
      <c r="F148" s="14"/>
    </row>
    <row r="149" spans="2:6">
      <c r="B149" s="298"/>
      <c r="C149" s="206" t="s">
        <v>154</v>
      </c>
      <c r="D149" s="12" t="s">
        <v>58</v>
      </c>
      <c r="E149" s="14"/>
      <c r="F149" s="14"/>
    </row>
    <row r="150" spans="2:6">
      <c r="B150" s="298"/>
      <c r="C150" s="206" t="s">
        <v>286</v>
      </c>
      <c r="D150" s="12" t="s">
        <v>58</v>
      </c>
      <c r="E150" s="14"/>
      <c r="F150" s="14"/>
    </row>
    <row r="151" spans="2:6">
      <c r="B151" s="299"/>
      <c r="C151" s="206" t="s">
        <v>156</v>
      </c>
      <c r="D151" s="12" t="s">
        <v>58</v>
      </c>
      <c r="E151" s="14"/>
      <c r="F151" s="14"/>
    </row>
    <row r="152" spans="2:6" ht="15.75" customHeight="1">
      <c r="B152" s="300" t="s">
        <v>287</v>
      </c>
      <c r="C152" s="301"/>
      <c r="D152" s="12" t="s">
        <v>58</v>
      </c>
      <c r="E152" s="14"/>
      <c r="F152" s="14"/>
    </row>
    <row r="153" spans="2:6" ht="15" customHeight="1">
      <c r="B153" s="302" t="s">
        <v>74</v>
      </c>
      <c r="C153" s="303"/>
      <c r="D153" s="6" t="e">
        <f>(1+D145)*(1+D146)/(1-D152)-1</f>
        <v>#VALUE!</v>
      </c>
      <c r="E153" s="14"/>
      <c r="F153" s="14"/>
    </row>
    <row r="157" spans="2:6">
      <c r="C157"/>
      <c r="D157"/>
    </row>
    <row r="158" spans="2:6">
      <c r="C158" s="295" t="s">
        <v>288</v>
      </c>
      <c r="D158" s="295"/>
    </row>
    <row r="159" spans="2:6">
      <c r="C159" s="296" t="s">
        <v>289</v>
      </c>
      <c r="D159" s="296"/>
    </row>
    <row r="160" spans="2:6">
      <c r="C160"/>
      <c r="D160"/>
    </row>
    <row r="161" spans="3:4" ht="45">
      <c r="C161" s="167" t="s">
        <v>290</v>
      </c>
      <c r="D161" s="168" t="str">
        <f>Resumo!C4</f>
        <v>OPERADOR DE MÍDIA AUDIOVISUAL</v>
      </c>
    </row>
    <row r="162" spans="3:4">
      <c r="C162" s="175" t="s">
        <v>291</v>
      </c>
      <c r="D162" s="8"/>
    </row>
    <row r="163" spans="3:4">
      <c r="C163" s="176" t="s">
        <v>292</v>
      </c>
      <c r="D163" s="8"/>
    </row>
    <row r="164" spans="3:4">
      <c r="C164" s="176" t="s">
        <v>293</v>
      </c>
      <c r="D164" s="8"/>
    </row>
    <row r="165" spans="3:4">
      <c r="C165" s="176" t="s">
        <v>294</v>
      </c>
      <c r="D165" s="8">
        <v>0</v>
      </c>
    </row>
    <row r="166" spans="3:4">
      <c r="C166" s="176" t="s">
        <v>146</v>
      </c>
      <c r="D166" s="8">
        <v>0</v>
      </c>
    </row>
    <row r="167" spans="3:4">
      <c r="C167" s="176" t="s">
        <v>146</v>
      </c>
      <c r="D167" s="8">
        <v>0</v>
      </c>
    </row>
    <row r="168" spans="3:4">
      <c r="C168" s="176" t="s">
        <v>146</v>
      </c>
      <c r="D168" s="8">
        <v>0</v>
      </c>
    </row>
    <row r="169" spans="3:4">
      <c r="C169" s="176" t="s">
        <v>146</v>
      </c>
      <c r="D169" s="8">
        <v>0</v>
      </c>
    </row>
    <row r="170" spans="3:4">
      <c r="C170" s="176" t="s">
        <v>146</v>
      </c>
      <c r="D170" s="8">
        <v>0</v>
      </c>
    </row>
    <row r="171" spans="3:4">
      <c r="C171" s="177" t="s">
        <v>146</v>
      </c>
      <c r="D171" s="9">
        <v>0</v>
      </c>
    </row>
    <row r="172" spans="3:4">
      <c r="C172" s="170" t="s">
        <v>295</v>
      </c>
      <c r="D172" s="171" t="s">
        <v>296</v>
      </c>
    </row>
    <row r="173" spans="3:4">
      <c r="C173" s="169" t="s">
        <v>297</v>
      </c>
      <c r="D173" s="172">
        <v>0</v>
      </c>
    </row>
    <row r="174" spans="3:4">
      <c r="C174" s="10"/>
      <c r="D174" s="10"/>
    </row>
    <row r="175" spans="3:4">
      <c r="C175" s="173" t="s">
        <v>298</v>
      </c>
      <c r="D175" s="173" t="s">
        <v>299</v>
      </c>
    </row>
    <row r="176" spans="3:4">
      <c r="C176" s="7" t="s">
        <v>300</v>
      </c>
      <c r="D176" s="174">
        <v>0.06</v>
      </c>
    </row>
    <row r="177" spans="3:4">
      <c r="C177" s="7" t="s">
        <v>301</v>
      </c>
      <c r="D177" s="174">
        <v>0</v>
      </c>
    </row>
    <row r="179" spans="3:4">
      <c r="C179" s="20" t="s">
        <v>302</v>
      </c>
    </row>
  </sheetData>
  <mergeCells count="108">
    <mergeCell ref="C158:D158"/>
    <mergeCell ref="C159:D159"/>
    <mergeCell ref="B148:B151"/>
    <mergeCell ref="B152:C152"/>
    <mergeCell ref="B153:C153"/>
    <mergeCell ref="B147:C147"/>
    <mergeCell ref="B142:D142"/>
    <mergeCell ref="B128:F128"/>
    <mergeCell ref="B130:D130"/>
    <mergeCell ref="B138:C138"/>
    <mergeCell ref="B140:C140"/>
    <mergeCell ref="B120:C120"/>
    <mergeCell ref="B121:D121"/>
    <mergeCell ref="B122:F122"/>
    <mergeCell ref="B123:F123"/>
    <mergeCell ref="B124:F124"/>
    <mergeCell ref="B125:F125"/>
    <mergeCell ref="B126:F126"/>
    <mergeCell ref="B127:F127"/>
    <mergeCell ref="E111:F111"/>
    <mergeCell ref="E112:F112"/>
    <mergeCell ref="E113:F113"/>
    <mergeCell ref="B114:C114"/>
    <mergeCell ref="B115:B119"/>
    <mergeCell ref="C115:D115"/>
    <mergeCell ref="E119:F119"/>
    <mergeCell ref="E115:F115"/>
    <mergeCell ref="E114:F114"/>
    <mergeCell ref="E116:F116"/>
    <mergeCell ref="E117:F117"/>
    <mergeCell ref="E118:F118"/>
    <mergeCell ref="B110:F110"/>
    <mergeCell ref="C102:D102"/>
    <mergeCell ref="E102:F102"/>
    <mergeCell ref="C103:D103"/>
    <mergeCell ref="E103:F103"/>
    <mergeCell ref="C104:D104"/>
    <mergeCell ref="E104:F104"/>
    <mergeCell ref="C105:D105"/>
    <mergeCell ref="E105:F105"/>
    <mergeCell ref="B106:D106"/>
    <mergeCell ref="E106:F106"/>
    <mergeCell ref="B107:F107"/>
    <mergeCell ref="B108:F108"/>
    <mergeCell ref="C101:D101"/>
    <mergeCell ref="E101:F101"/>
    <mergeCell ref="B84:F84"/>
    <mergeCell ref="B85:F85"/>
    <mergeCell ref="B87:D87"/>
    <mergeCell ref="C88:D88"/>
    <mergeCell ref="C89:D89"/>
    <mergeCell ref="B90:D90"/>
    <mergeCell ref="B91:D91"/>
    <mergeCell ref="B93:D93"/>
    <mergeCell ref="B97:C97"/>
    <mergeCell ref="B98:D98"/>
    <mergeCell ref="B100:F100"/>
    <mergeCell ref="B83:C83"/>
    <mergeCell ref="B49:F49"/>
    <mergeCell ref="B50:F50"/>
    <mergeCell ref="B52:D52"/>
    <mergeCell ref="B57:C57"/>
    <mergeCell ref="B59:F59"/>
    <mergeCell ref="B67:C67"/>
    <mergeCell ref="B68:F68"/>
    <mergeCell ref="B69:F69"/>
    <mergeCell ref="B70:F70"/>
    <mergeCell ref="B73:F73"/>
    <mergeCell ref="B74:F74"/>
    <mergeCell ref="B71:F71"/>
    <mergeCell ref="B72:F72"/>
    <mergeCell ref="B48:F48"/>
    <mergeCell ref="E32:F32"/>
    <mergeCell ref="E33:F33"/>
    <mergeCell ref="E34:F34"/>
    <mergeCell ref="E35:F35"/>
    <mergeCell ref="E36:F36"/>
    <mergeCell ref="B37:C37"/>
    <mergeCell ref="B38:F38"/>
    <mergeCell ref="B39:F39"/>
    <mergeCell ref="B40:F40"/>
    <mergeCell ref="B42:F42"/>
    <mergeCell ref="B47:D47"/>
    <mergeCell ref="E31:F31"/>
    <mergeCell ref="E17:E18"/>
    <mergeCell ref="B19:C19"/>
    <mergeCell ref="B21:C21"/>
    <mergeCell ref="B22:F22"/>
    <mergeCell ref="B23:F23"/>
    <mergeCell ref="B24:F24"/>
    <mergeCell ref="B25:F25"/>
    <mergeCell ref="B27:F27"/>
    <mergeCell ref="E28:F28"/>
    <mergeCell ref="E29:F29"/>
    <mergeCell ref="E30:F30"/>
    <mergeCell ref="B15:F15"/>
    <mergeCell ref="B11:F11"/>
    <mergeCell ref="B12:F12"/>
    <mergeCell ref="B2:F2"/>
    <mergeCell ref="E3:F3"/>
    <mergeCell ref="E4:F4"/>
    <mergeCell ref="B14:F14"/>
    <mergeCell ref="E5:F5"/>
    <mergeCell ref="E6:F6"/>
    <mergeCell ref="E7:F7"/>
    <mergeCell ref="E8:F8"/>
    <mergeCell ref="E9:F9"/>
    <mergeCell ref="E10:F10"/>
  </mergeCells>
  <dataValidations count="1">
    <dataValidation allowBlank="1" sqref="C116:D119 D76:D81" xr:uid="{E667FC84-F8F3-4CFD-95E6-83548100AFC5}"/>
  </dataValidation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AB7D5CBF418B245812AE5DBE8FD1A03" ma:contentTypeVersion="3" ma:contentTypeDescription="Crie um novo documento." ma:contentTypeScope="" ma:versionID="5510a6b6c2f3f1746a048a6a4506333b">
  <xsd:schema xmlns:xsd="http://www.w3.org/2001/XMLSchema" xmlns:xs="http://www.w3.org/2001/XMLSchema" xmlns:p="http://schemas.microsoft.com/office/2006/metadata/properties" xmlns:ns2="1e9e115a-6cf4-48aa-9ee3-e9bc1573d729" targetNamespace="http://schemas.microsoft.com/office/2006/metadata/properties" ma:root="true" ma:fieldsID="7f1ff61c835b6547dd80c4c72cfec16a" ns2:_="">
    <xsd:import namespace="1e9e115a-6cf4-48aa-9ee3-e9bc1573d7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e115a-6cf4-48aa-9ee3-e9bc1573d7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9634B0-7898-45FA-AED0-E2DBE1B321F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DBC416B-0429-437A-BE4C-AA1173B3FF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80D5B9-5628-4DFC-967C-52E44A57B0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9e115a-6cf4-48aa-9ee3-e9bc1573d7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678d9fe-0921-417d-8411-5f1c18defbbb}" enabled="0" method="" siteId="{6678d9fe-0921-417d-8411-5f1c18defbb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Resumo</vt:lpstr>
      <vt:lpstr>OPERADOR DE MÍDIA AUDIOVISUAL</vt:lpstr>
      <vt:lpstr>BASE JURÍDICA-CÁLCULO</vt:lpstr>
      <vt:lpstr>'OPERADOR DE MÍDIA AUDIOVISUAL'!Area_de_impressao</vt:lpstr>
      <vt:lpstr>Resumo!Area_de_impressao</vt:lpstr>
      <vt:lpstr>'OPERADOR DE MÍDIA AUDIOVISUAL'!Excel_BuiltIn_Print_Area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Luan Gouvêa Alves Estácio</dc:creator>
  <cp:keywords/>
  <dc:description/>
  <cp:lastModifiedBy>LUDMILA ARANHA DE OLIVEIRA</cp:lastModifiedBy>
  <cp:revision>3</cp:revision>
  <dcterms:created xsi:type="dcterms:W3CDTF">2018-08-17T20:56:47Z</dcterms:created>
  <dcterms:modified xsi:type="dcterms:W3CDTF">2026-07-21T19:12:06Z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0x0101003AB7D5CBF418B245812AE5DBE8FD1A03</vt:lpwstr>
  </property>
</Properties>
</file>