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  <sheet name="Tabelas" sheetId="2" state="visible" r:id="rId4"/>
  </sheets>
  <definedNames>
    <definedName function="false" hidden="true" localSheetId="0" name="_xlnm._FilterDatabase" vbProcedure="false">Planilha1!$A$2:$J$51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<sst xmlns="http://schemas.openxmlformats.org/spreadsheetml/2006/main" count="295" uniqueCount="129">
  <si>
    <t xml:space="preserve">Plano de Ações PDTIC 2024 - 2025</t>
  </si>
  <si>
    <t xml:space="preserve">Meta</t>
  </si>
  <si>
    <t xml:space="preserve">Item</t>
  </si>
  <si>
    <t xml:space="preserve">Projeto</t>
  </si>
  <si>
    <t xml:space="preserve">Unidade Responsável</t>
  </si>
  <si>
    <t xml:space="preserve">Data Início</t>
  </si>
  <si>
    <t xml:space="preserve">Data Fim</t>
  </si>
  <si>
    <t xml:space="preserve">Custo Aquisição (Investimento) ou Anual Estimado (Serviços)</t>
  </si>
  <si>
    <t xml:space="preserve">Modalidade:
(I)nvestimento
(C)usteio</t>
  </si>
  <si>
    <t xml:space="preserve">ME1</t>
  </si>
  <si>
    <t xml:space="preserve">PA1</t>
  </si>
  <si>
    <t xml:space="preserve">Adquirir software comercial Micromed, modelo ErgoPc Elite - 13</t>
  </si>
  <si>
    <t xml:space="preserve">USID</t>
  </si>
  <si>
    <t xml:space="preserve">I</t>
  </si>
  <si>
    <t xml:space="preserve">PA2</t>
  </si>
  <si>
    <t xml:space="preserve">Adquirir Licença de software comercial para análises estatísticas em apoio às atividades da GEP e setores</t>
  </si>
  <si>
    <t xml:space="preserve">PA3</t>
  </si>
  <si>
    <t xml:space="preserve">Contratar serviço de certificado Digital - tokens A3</t>
  </si>
  <si>
    <t xml:space="preserve">C</t>
  </si>
  <si>
    <t xml:space="preserve">PA4</t>
  </si>
  <si>
    <t xml:space="preserve">Adquirir Servidores de Rede - renovação do parque.</t>
  </si>
  <si>
    <t xml:space="preserve">UISTI</t>
  </si>
  <si>
    <t xml:space="preserve">PA5</t>
  </si>
  <si>
    <t xml:space="preserve">Adquirir componentes, periféricos e peças de reposição - material de consumo </t>
  </si>
  <si>
    <t xml:space="preserve">PA6</t>
  </si>
  <si>
    <t xml:space="preserve">Adquirir estações de trabalho para laudo de imagens médicas para substituir equipamentos sem garantia</t>
  </si>
  <si>
    <t xml:space="preserve">PA7</t>
  </si>
  <si>
    <t xml:space="preserve">Contratar Solução de TI para gerenciamento laboratorial, abrangendo o direito de uso (licenciamento) e integração com o sistema hospitalar AGHU</t>
  </si>
  <si>
    <t xml:space="preserve">PA8</t>
  </si>
  <si>
    <t xml:space="preserve">Contratar Serviço de Locação de solução PACS  com serviço de integração com o sistema AGHU</t>
  </si>
  <si>
    <t xml:space="preserve">PA9</t>
  </si>
  <si>
    <t xml:space="preserve">Adquirir Computadores - Estações de Trabalho</t>
  </si>
  <si>
    <t xml:space="preserve">PA10</t>
  </si>
  <si>
    <t xml:space="preserve">Adquirir Tablets</t>
  </si>
  <si>
    <t xml:space="preserve">PA11</t>
  </si>
  <si>
    <t xml:space="preserve">Adquirir Notebooks</t>
  </si>
  <si>
    <t xml:space="preserve">ME2</t>
  </si>
  <si>
    <t xml:space="preserve">PA12</t>
  </si>
  <si>
    <t xml:space="preserve">Desenvolver melhorias no módulo de Nutrição no Portal de Apoio, incluindo o controle de solicitação de refeições por internos e residentes.</t>
  </si>
  <si>
    <t xml:space="preserve">N/A</t>
  </si>
  <si>
    <t xml:space="preserve">PA13</t>
  </si>
  <si>
    <t xml:space="preserve">Desenvolver melhorias no sistema de Visitantes.</t>
  </si>
  <si>
    <t xml:space="preserve">PA14</t>
  </si>
  <si>
    <t xml:space="preserve">Desenvolver melhorias no módulo controle OPME e implementação de sistema de compras AF interligados ao Sistema de Suprimentos</t>
  </si>
  <si>
    <t xml:space="preserve">PA15</t>
  </si>
  <si>
    <t xml:space="preserve">Desenvolver melhorias no módulo de Hotelaria no Novo Portal de Apoio</t>
  </si>
  <si>
    <t xml:space="preserve">PA16</t>
  </si>
  <si>
    <t xml:space="preserve">Desenvolver melhorias no módulo de Internações do Novo Portal de Apoio.</t>
  </si>
  <si>
    <t xml:space="preserve">PA17</t>
  </si>
  <si>
    <t xml:space="preserve">Desenvolver melhorias no Sistema de Relatórios</t>
  </si>
  <si>
    <t xml:space="preserve">PA18</t>
  </si>
  <si>
    <t xml:space="preserve">Desenvolver melhorias no módulo de Anexos do Prontuário do Novo Portal de Apoio.</t>
  </si>
  <si>
    <t xml:space="preserve">PA19</t>
  </si>
  <si>
    <t xml:space="preserve">Desenvolver melhorias no módulo de Procedimentos do Novo Portal de Apoio</t>
  </si>
  <si>
    <t xml:space="preserve">PA20</t>
  </si>
  <si>
    <t xml:space="preserve">Desenvolver melhorias no módulo de cirurgias do Novo Portal de Apoio.</t>
  </si>
  <si>
    <t xml:space="preserve">ME3</t>
  </si>
  <si>
    <t xml:space="preserve">PA21</t>
  </si>
  <si>
    <t xml:space="preserve">Desenvolver software de controle de acesso para as portas automáticas com uso de biometria</t>
  </si>
  <si>
    <t xml:space="preserve">PA22</t>
  </si>
  <si>
    <t xml:space="preserve">Desenvolver novos módulos no Sistema de Compras, incluindo a gestão e fiscalização de contratos, gestão do Plano de Aplicação de Créditos (PAC) e acompanhamento e execução orçamentária.</t>
  </si>
  <si>
    <t xml:space="preserve">PA23</t>
  </si>
  <si>
    <t xml:space="preserve">Desenvolver o módulo de Patrimônio no Novo Portal de Apoio</t>
  </si>
  <si>
    <t xml:space="preserve">PA24</t>
  </si>
  <si>
    <t xml:space="preserve">Desenvolver o módulo de Documentos Institucionais no Novo Portal de Apoio</t>
  </si>
  <si>
    <t xml:space="preserve">PA25</t>
  </si>
  <si>
    <t xml:space="preserve">Desenvolver o módulo de Quimioterapia no Novo Portal de Apoio.</t>
  </si>
  <si>
    <t xml:space="preserve">PA26</t>
  </si>
  <si>
    <t xml:space="preserve">Desenvolver a camada de acesso a dados de sistemas legados</t>
  </si>
  <si>
    <t xml:space="preserve">PA27</t>
  </si>
  <si>
    <t xml:space="preserve">Desenvolver ferramentas de apoio à Prescrição Segura</t>
  </si>
  <si>
    <t xml:space="preserve">PA28</t>
  </si>
  <si>
    <t xml:space="preserve">Desenvolver módulo Gestão da Qualidade no Novo Portal de Apoio</t>
  </si>
  <si>
    <t xml:space="preserve">ME4</t>
  </si>
  <si>
    <t xml:space="preserve">PA29</t>
  </si>
  <si>
    <t xml:space="preserve">Contratar Serviço de Outsourcing de impressão corporativa</t>
  </si>
  <si>
    <t xml:space="preserve">PA30</t>
  </si>
  <si>
    <t xml:space="preserve">Contratar Serviço de Interligação Sala Segura SETISD ao CDC via fibra óptica - link de redundância</t>
  </si>
  <si>
    <t xml:space="preserve">250 m (R$ 890,00 - 100mt)
fusão 24 FO e certificação</t>
  </si>
  <si>
    <t xml:space="preserve">PA31</t>
  </si>
  <si>
    <t xml:space="preserve">Contratar serviço de locação de impressoras Finalísiticas com fornecimento de insumos</t>
  </si>
  <si>
    <t xml:space="preserve">PA32</t>
  </si>
  <si>
    <t xml:space="preserve">Contratar Solução de Estabilização da rede elétrica dos racks de rede</t>
  </si>
  <si>
    <t xml:space="preserve">Controladora 500.000,00 (5000 licenças)
AP 802.11ax (Wi-Fi 6) 9000,00
</t>
  </si>
  <si>
    <t xml:space="preserve">PA33</t>
  </si>
  <si>
    <t xml:space="preserve">Contratar solução de serviços em nuvem</t>
  </si>
  <si>
    <t xml:space="preserve">PA34</t>
  </si>
  <si>
    <t xml:space="preserve">Adquirir equipamentos para Upgrade e Expansão do sistema de Wi-Fi Corporativo, incluindo Access Point, controladora e licenças.</t>
  </si>
  <si>
    <t xml:space="preserve">PA35</t>
  </si>
  <si>
    <t xml:space="preserve">Adquirir unidade de UPS para prover redundância CDC</t>
  </si>
  <si>
    <t xml:space="preserve">PA36</t>
  </si>
  <si>
    <t xml:space="preserve">Adquirir Switches Distribuição</t>
  </si>
  <si>
    <t xml:space="preserve">10 SW dist. + 2 (CDC e Sala Segura)</t>
  </si>
  <si>
    <t xml:space="preserve">PA37</t>
  </si>
  <si>
    <t xml:space="preserve">Contratar Serviço de Manutenção de Infraestrutura de Rede de dados atendendo os Prédios: HC, Santa Casa, AMG, AMBESP, CREAB, PÊNFIGO</t>
  </si>
  <si>
    <t xml:space="preserve">Incluir interligação dos Racks com Fibra Óptica</t>
  </si>
  <si>
    <t xml:space="preserve">PA38</t>
  </si>
  <si>
    <t xml:space="preserve">Contratar Serviço Continuado de Manutenção Preventiva e Corretiva para Servidores do Container, com Fornecimento de Peças.</t>
  </si>
  <si>
    <t xml:space="preserve">PA39</t>
  </si>
  <si>
    <t xml:space="preserve">Contratar Serviços de uma rede corporativa de comunicação de dados, composta por acessos MPLS e link dedicado de dados (LINK DE INTERNET PARA CONTIGÊNCIA)</t>
  </si>
  <si>
    <t xml:space="preserve">PA40</t>
  </si>
  <si>
    <t xml:space="preserve">Contratar serviços técnicos de manutenção preventiva e corretiva para solução de Contêiner Data Center – CDC do Hospital de Clínicas, com troca e reposição de componentes.</t>
  </si>
  <si>
    <t xml:space="preserve">PA41</t>
  </si>
  <si>
    <t xml:space="preserve">Ampliar a oferta de serviços oferecidos via DMZ</t>
  </si>
  <si>
    <t xml:space="preserve">ME5</t>
  </si>
  <si>
    <t xml:space="preserve">PA42</t>
  </si>
  <si>
    <t xml:space="preserve">Contratar Serviço Continuado de Suporte Especializado - nível 1 e 2 (Service Desk)</t>
  </si>
  <si>
    <t xml:space="preserve">PA43</t>
  </si>
  <si>
    <t xml:space="preserve">Sustentar o sistema AGHU e apoiar às atividades de atualização e implantação de novos módulos</t>
  </si>
  <si>
    <t xml:space="preserve">PA44</t>
  </si>
  <si>
    <t xml:space="preserve">Migrar soluções existentes para o Portal de Apoio</t>
  </si>
  <si>
    <t xml:space="preserve">ME6</t>
  </si>
  <si>
    <t xml:space="preserve">PA45</t>
  </si>
  <si>
    <t xml:space="preserve">Implementar o Plano de Continuidade de Negócios - PCN</t>
  </si>
  <si>
    <t xml:space="preserve">SETISD</t>
  </si>
  <si>
    <t xml:space="preserve">PA46</t>
  </si>
  <si>
    <t xml:space="preserve">Consolidar a atuação dos órgãos colegiados de TI</t>
  </si>
  <si>
    <t xml:space="preserve">PA47</t>
  </si>
  <si>
    <t xml:space="preserve">Elaborar e atualizar POPs e normativos de TI</t>
  </si>
  <si>
    <t xml:space="preserve">ME7</t>
  </si>
  <si>
    <t xml:space="preserve">PA48</t>
  </si>
  <si>
    <t xml:space="preserve">Capacitação dos colaboradores do SETISD - conhecimentos técnicos</t>
  </si>
  <si>
    <t xml:space="preserve">PA49</t>
  </si>
  <si>
    <t xml:space="preserve">Capacitação dos colaboradores do SETISD - conhecimentos administrativos</t>
  </si>
  <si>
    <t xml:space="preserve">PA50</t>
  </si>
  <si>
    <t xml:space="preserve">Adquirir software para elaboração, análise e projetos de engenharia</t>
  </si>
  <si>
    <t xml:space="preserve">PA51</t>
  </si>
  <si>
    <t xml:space="preserve">Adquirir sistema de informação para avaliação do desempenho hospitalar a partir da metodologia DRG</t>
  </si>
  <si>
    <t xml:space="preserve">Área Funcional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</si>
</sst>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_-[$R$-416]\ * #,##0.00_-;\-[$R$-416]\ * #,##0.00_-;_-[$R$-416]\ * \-??_-;_-@_-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"/>
        <bgColor rgb="FFC5E0B4"/>
      </patternFill>
    </fill>
    <fill>
      <patternFill patternType="solid">
        <fgColor rgb="FFFFFFFF"/>
        <bgColor rgb="FFFFFFCC"/>
      </patternFill>
    </fill>
    <fill>
      <patternFill patternType="solid">
        <fgColor theme="9" tint="0.5999"/>
        <bgColor rgb="FFA9D18E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A9D18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G53" activeCellId="0" sqref="G5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5.57"/>
    <col collapsed="false" customWidth="true" hidden="false" outlineLevel="0" max="3" min="3" style="1" width="58.71"/>
    <col collapsed="false" customWidth="true" hidden="false" outlineLevel="0" max="4" min="4" style="1" width="14.29"/>
    <col collapsed="false" customWidth="true" hidden="false" outlineLevel="0" max="6" min="5" style="2" width="11.43"/>
    <col collapsed="false" customWidth="true" hidden="false" outlineLevel="0" max="7" min="7" style="1" width="20.85"/>
    <col collapsed="false" customWidth="true" hidden="false" outlineLevel="0" max="8" min="8" style="1" width="14.57"/>
    <col collapsed="false" customWidth="true" hidden="false" outlineLevel="0" max="9" min="9" style="1" width="6.14"/>
    <col collapsed="false" customWidth="true" hidden="true" outlineLevel="0" max="10" min="10" style="1" width="43"/>
  </cols>
  <sheetData>
    <row r="1" customFormat="false" ht="46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46.25" hidden="false" customHeight="false" outlineLevel="0" collapsed="false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Format="false" ht="15" hidden="false" customHeight="false" outlineLevel="0" collapsed="false">
      <c r="A3" s="6" t="s">
        <v>9</v>
      </c>
      <c r="B3" s="7" t="s">
        <v>10</v>
      </c>
      <c r="C3" s="8" t="s">
        <v>11</v>
      </c>
      <c r="D3" s="7" t="s">
        <v>12</v>
      </c>
      <c r="E3" s="9" t="n">
        <v>45292</v>
      </c>
      <c r="F3" s="9" t="n">
        <v>45991</v>
      </c>
      <c r="G3" s="10" t="n">
        <v>17000</v>
      </c>
      <c r="H3" s="7" t="s">
        <v>13</v>
      </c>
      <c r="I3" s="11"/>
    </row>
    <row r="4" customFormat="false" ht="23.85" hidden="false" customHeight="false" outlineLevel="0" collapsed="false">
      <c r="A4" s="6" t="s">
        <v>9</v>
      </c>
      <c r="B4" s="7" t="s">
        <v>14</v>
      </c>
      <c r="C4" s="8" t="s">
        <v>15</v>
      </c>
      <c r="D4" s="7" t="s">
        <v>12</v>
      </c>
      <c r="E4" s="9" t="n">
        <v>45292</v>
      </c>
      <c r="F4" s="9" t="n">
        <v>45991</v>
      </c>
      <c r="G4" s="10" t="n">
        <v>8000</v>
      </c>
      <c r="H4" s="7" t="s">
        <v>13</v>
      </c>
      <c r="I4" s="11"/>
    </row>
    <row r="5" customFormat="false" ht="15" hidden="false" customHeight="false" outlineLevel="0" collapsed="false">
      <c r="A5" s="6" t="s">
        <v>9</v>
      </c>
      <c r="B5" s="7" t="s">
        <v>16</v>
      </c>
      <c r="C5" s="8" t="s">
        <v>17</v>
      </c>
      <c r="D5" s="7" t="s">
        <v>12</v>
      </c>
      <c r="E5" s="9" t="n">
        <v>45292</v>
      </c>
      <c r="F5" s="9" t="n">
        <v>45991</v>
      </c>
      <c r="G5" s="10" t="n">
        <f aca="false">10*280</f>
        <v>2800</v>
      </c>
      <c r="H5" s="7" t="s">
        <v>18</v>
      </c>
      <c r="I5" s="11"/>
    </row>
    <row r="6" customFormat="false" ht="15" hidden="false" customHeight="false" outlineLevel="0" collapsed="false">
      <c r="A6" s="6" t="s">
        <v>9</v>
      </c>
      <c r="B6" s="7" t="s">
        <v>19</v>
      </c>
      <c r="C6" s="12" t="s">
        <v>20</v>
      </c>
      <c r="D6" s="7" t="s">
        <v>21</v>
      </c>
      <c r="E6" s="13" t="n">
        <v>45445</v>
      </c>
      <c r="F6" s="14" t="n">
        <v>45566</v>
      </c>
      <c r="G6" s="10" t="n">
        <f aca="false">4*78000</f>
        <v>312000</v>
      </c>
      <c r="H6" s="7" t="s">
        <v>13</v>
      </c>
      <c r="I6" s="11"/>
    </row>
    <row r="7" customFormat="false" ht="23.85" hidden="false" customHeight="false" outlineLevel="0" collapsed="false">
      <c r="A7" s="6" t="s">
        <v>9</v>
      </c>
      <c r="B7" s="7" t="s">
        <v>22</v>
      </c>
      <c r="C7" s="12" t="s">
        <v>23</v>
      </c>
      <c r="D7" s="7" t="s">
        <v>21</v>
      </c>
      <c r="E7" s="9" t="n">
        <v>45659</v>
      </c>
      <c r="F7" s="9" t="n">
        <v>45690</v>
      </c>
      <c r="G7" s="10" t="n">
        <v>45000</v>
      </c>
      <c r="H7" s="7" t="s">
        <v>18</v>
      </c>
      <c r="I7" s="11"/>
    </row>
    <row r="8" customFormat="false" ht="23.85" hidden="false" customHeight="false" outlineLevel="0" collapsed="false">
      <c r="A8" s="6" t="s">
        <v>9</v>
      </c>
      <c r="B8" s="7" t="s">
        <v>24</v>
      </c>
      <c r="C8" s="12" t="s">
        <v>25</v>
      </c>
      <c r="D8" s="7" t="s">
        <v>21</v>
      </c>
      <c r="E8" s="13" t="n">
        <v>45474</v>
      </c>
      <c r="F8" s="13" t="n">
        <v>45536</v>
      </c>
      <c r="G8" s="10" t="n">
        <f aca="false">10*14182.5</f>
        <v>141825</v>
      </c>
      <c r="H8" s="7" t="s">
        <v>13</v>
      </c>
      <c r="I8" s="11"/>
    </row>
    <row r="9" customFormat="false" ht="35.05" hidden="false" customHeight="false" outlineLevel="0" collapsed="false">
      <c r="A9" s="6" t="s">
        <v>9</v>
      </c>
      <c r="B9" s="7" t="s">
        <v>26</v>
      </c>
      <c r="C9" s="12" t="s">
        <v>27</v>
      </c>
      <c r="D9" s="7" t="s">
        <v>12</v>
      </c>
      <c r="E9" s="9" t="n">
        <v>45292</v>
      </c>
      <c r="F9" s="15" t="n">
        <v>45991</v>
      </c>
      <c r="G9" s="10" t="n">
        <f aca="false">12*20000</f>
        <v>240000</v>
      </c>
      <c r="H9" s="7" t="s">
        <v>18</v>
      </c>
      <c r="I9" s="11"/>
    </row>
    <row r="10" customFormat="false" ht="23.85" hidden="false" customHeight="false" outlineLevel="0" collapsed="false">
      <c r="A10" s="6" t="s">
        <v>9</v>
      </c>
      <c r="B10" s="7" t="s">
        <v>28</v>
      </c>
      <c r="C10" s="12" t="s">
        <v>29</v>
      </c>
      <c r="D10" s="7" t="s">
        <v>12</v>
      </c>
      <c r="E10" s="9" t="n">
        <v>45292</v>
      </c>
      <c r="F10" s="15" t="n">
        <v>45991</v>
      </c>
      <c r="G10" s="10" t="n">
        <v>426888.71</v>
      </c>
      <c r="H10" s="7" t="s">
        <v>18</v>
      </c>
      <c r="I10" s="11"/>
    </row>
    <row r="11" customFormat="false" ht="15" hidden="false" customHeight="false" outlineLevel="0" collapsed="false">
      <c r="A11" s="6" t="s">
        <v>9</v>
      </c>
      <c r="B11" s="7" t="s">
        <v>30</v>
      </c>
      <c r="C11" s="12" t="s">
        <v>31</v>
      </c>
      <c r="D11" s="7" t="s">
        <v>21</v>
      </c>
      <c r="E11" s="16" t="n">
        <v>45414</v>
      </c>
      <c r="F11" s="17" t="n">
        <v>45506</v>
      </c>
      <c r="G11" s="10" t="n">
        <f aca="false">(400+400)*4000</f>
        <v>3200000</v>
      </c>
      <c r="H11" s="7" t="s">
        <v>13</v>
      </c>
      <c r="I11" s="11"/>
    </row>
    <row r="12" customFormat="false" ht="15" hidden="false" customHeight="false" outlineLevel="0" collapsed="false">
      <c r="A12" s="6" t="s">
        <v>9</v>
      </c>
      <c r="B12" s="7" t="s">
        <v>32</v>
      </c>
      <c r="C12" s="12" t="s">
        <v>33</v>
      </c>
      <c r="D12" s="7" t="s">
        <v>21</v>
      </c>
      <c r="E12" s="9" t="n">
        <v>45840</v>
      </c>
      <c r="F12" s="9" t="n">
        <v>45931</v>
      </c>
      <c r="G12" s="10" t="n">
        <f aca="false">35*2000</f>
        <v>70000</v>
      </c>
      <c r="H12" s="7" t="s">
        <v>13</v>
      </c>
      <c r="I12" s="11"/>
    </row>
    <row r="13" customFormat="false" ht="15" hidden="false" customHeight="false" outlineLevel="0" collapsed="false">
      <c r="A13" s="6" t="s">
        <v>9</v>
      </c>
      <c r="B13" s="7" t="s">
        <v>34</v>
      </c>
      <c r="C13" s="12" t="s">
        <v>35</v>
      </c>
      <c r="D13" s="7" t="s">
        <v>21</v>
      </c>
      <c r="E13" s="13" t="n">
        <v>45932</v>
      </c>
      <c r="F13" s="13" t="n">
        <v>46022</v>
      </c>
      <c r="G13" s="10" t="n">
        <f aca="false">7*5000</f>
        <v>35000</v>
      </c>
      <c r="H13" s="7" t="s">
        <v>13</v>
      </c>
      <c r="I13" s="11"/>
    </row>
    <row r="14" customFormat="false" ht="35.05" hidden="false" customHeight="false" outlineLevel="0" collapsed="false">
      <c r="A14" s="6" t="s">
        <v>36</v>
      </c>
      <c r="B14" s="7" t="s">
        <v>37</v>
      </c>
      <c r="C14" s="12" t="s">
        <v>38</v>
      </c>
      <c r="D14" s="7" t="s">
        <v>12</v>
      </c>
      <c r="E14" s="18" t="n">
        <v>45748</v>
      </c>
      <c r="F14" s="19" t="n">
        <v>45839</v>
      </c>
      <c r="G14" s="7" t="s">
        <v>39</v>
      </c>
      <c r="H14" s="7" t="s">
        <v>39</v>
      </c>
      <c r="I14" s="11"/>
    </row>
    <row r="15" customFormat="false" ht="15" hidden="false" customHeight="false" outlineLevel="0" collapsed="false">
      <c r="A15" s="6" t="s">
        <v>36</v>
      </c>
      <c r="B15" s="7" t="s">
        <v>40</v>
      </c>
      <c r="C15" s="12" t="s">
        <v>41</v>
      </c>
      <c r="D15" s="7" t="s">
        <v>12</v>
      </c>
      <c r="E15" s="18" t="n">
        <v>45840</v>
      </c>
      <c r="F15" s="19" t="n">
        <v>45931</v>
      </c>
      <c r="G15" s="7" t="s">
        <v>39</v>
      </c>
      <c r="H15" s="7" t="s">
        <v>39</v>
      </c>
      <c r="I15" s="11"/>
    </row>
    <row r="16" customFormat="false" ht="23.85" hidden="false" customHeight="false" outlineLevel="0" collapsed="false">
      <c r="A16" s="6" t="s">
        <v>36</v>
      </c>
      <c r="B16" s="7" t="s">
        <v>42</v>
      </c>
      <c r="C16" s="12" t="s">
        <v>43</v>
      </c>
      <c r="D16" s="7" t="s">
        <v>12</v>
      </c>
      <c r="E16" s="18" t="n">
        <v>45505</v>
      </c>
      <c r="F16" s="19" t="n">
        <v>45657</v>
      </c>
      <c r="G16" s="7" t="s">
        <v>39</v>
      </c>
      <c r="H16" s="7" t="s">
        <v>39</v>
      </c>
      <c r="I16" s="11"/>
    </row>
    <row r="17" customFormat="false" ht="23.85" hidden="false" customHeight="false" outlineLevel="0" collapsed="false">
      <c r="A17" s="6" t="s">
        <v>36</v>
      </c>
      <c r="B17" s="7" t="s">
        <v>44</v>
      </c>
      <c r="C17" s="12" t="s">
        <v>45</v>
      </c>
      <c r="D17" s="7" t="s">
        <v>12</v>
      </c>
      <c r="E17" s="9" t="n">
        <v>45292</v>
      </c>
      <c r="F17" s="9" t="n">
        <v>45991</v>
      </c>
      <c r="G17" s="7" t="s">
        <v>39</v>
      </c>
      <c r="H17" s="7" t="s">
        <v>39</v>
      </c>
      <c r="I17" s="11"/>
    </row>
    <row r="18" customFormat="false" ht="23.85" hidden="false" customHeight="false" outlineLevel="0" collapsed="false">
      <c r="A18" s="6" t="s">
        <v>36</v>
      </c>
      <c r="B18" s="7" t="s">
        <v>46</v>
      </c>
      <c r="C18" s="12" t="s">
        <v>47</v>
      </c>
      <c r="D18" s="7" t="s">
        <v>12</v>
      </c>
      <c r="E18" s="9" t="n">
        <v>45292</v>
      </c>
      <c r="F18" s="9" t="n">
        <v>45991</v>
      </c>
      <c r="G18" s="7" t="s">
        <v>39</v>
      </c>
      <c r="H18" s="7" t="s">
        <v>39</v>
      </c>
      <c r="I18" s="11"/>
    </row>
    <row r="19" customFormat="false" ht="15" hidden="false" customHeight="false" outlineLevel="0" collapsed="false">
      <c r="A19" s="6" t="s">
        <v>36</v>
      </c>
      <c r="B19" s="7" t="s">
        <v>48</v>
      </c>
      <c r="C19" s="12" t="s">
        <v>49</v>
      </c>
      <c r="D19" s="7" t="s">
        <v>12</v>
      </c>
      <c r="E19" s="9" t="n">
        <v>45292</v>
      </c>
      <c r="F19" s="9" t="n">
        <v>45991</v>
      </c>
      <c r="G19" s="7" t="s">
        <v>39</v>
      </c>
      <c r="H19" s="7" t="s">
        <v>39</v>
      </c>
      <c r="I19" s="11"/>
    </row>
    <row r="20" customFormat="false" ht="23.85" hidden="false" customHeight="false" outlineLevel="0" collapsed="false">
      <c r="A20" s="6" t="s">
        <v>36</v>
      </c>
      <c r="B20" s="7" t="s">
        <v>50</v>
      </c>
      <c r="C20" s="12" t="s">
        <v>51</v>
      </c>
      <c r="D20" s="7" t="s">
        <v>12</v>
      </c>
      <c r="E20" s="9" t="n">
        <v>45292</v>
      </c>
      <c r="F20" s="9" t="n">
        <v>45991</v>
      </c>
      <c r="G20" s="7" t="s">
        <v>39</v>
      </c>
      <c r="H20" s="7" t="s">
        <v>39</v>
      </c>
      <c r="I20" s="11"/>
    </row>
    <row r="21" customFormat="false" ht="23.85" hidden="false" customHeight="false" outlineLevel="0" collapsed="false">
      <c r="A21" s="6" t="s">
        <v>36</v>
      </c>
      <c r="B21" s="7" t="s">
        <v>52</v>
      </c>
      <c r="C21" s="12" t="s">
        <v>53</v>
      </c>
      <c r="D21" s="7" t="s">
        <v>12</v>
      </c>
      <c r="E21" s="9" t="n">
        <v>45292</v>
      </c>
      <c r="F21" s="9" t="n">
        <v>45991</v>
      </c>
      <c r="G21" s="7" t="s">
        <v>39</v>
      </c>
      <c r="H21" s="7" t="s">
        <v>39</v>
      </c>
      <c r="I21" s="11"/>
    </row>
    <row r="22" customFormat="false" ht="23.85" hidden="false" customHeight="false" outlineLevel="0" collapsed="false">
      <c r="A22" s="6" t="s">
        <v>36</v>
      </c>
      <c r="B22" s="7" t="s">
        <v>54</v>
      </c>
      <c r="C22" s="12" t="s">
        <v>55</v>
      </c>
      <c r="D22" s="7" t="s">
        <v>12</v>
      </c>
      <c r="E22" s="9" t="n">
        <v>45292</v>
      </c>
      <c r="F22" s="9" t="n">
        <v>45991</v>
      </c>
      <c r="G22" s="7" t="s">
        <v>39</v>
      </c>
      <c r="H22" s="7" t="s">
        <v>39</v>
      </c>
      <c r="I22" s="11"/>
    </row>
    <row r="23" customFormat="false" ht="23.85" hidden="false" customHeight="false" outlineLevel="0" collapsed="false">
      <c r="A23" s="6" t="s">
        <v>56</v>
      </c>
      <c r="B23" s="7" t="s">
        <v>57</v>
      </c>
      <c r="C23" s="12" t="s">
        <v>58</v>
      </c>
      <c r="D23" s="7" t="s">
        <v>12</v>
      </c>
      <c r="E23" s="9" t="n">
        <v>45292</v>
      </c>
      <c r="F23" s="9" t="n">
        <v>45657</v>
      </c>
      <c r="G23" s="7" t="s">
        <v>39</v>
      </c>
      <c r="H23" s="7" t="s">
        <v>39</v>
      </c>
      <c r="I23" s="11"/>
    </row>
    <row r="24" customFormat="false" ht="35.05" hidden="false" customHeight="false" outlineLevel="0" collapsed="false">
      <c r="A24" s="6" t="s">
        <v>56</v>
      </c>
      <c r="B24" s="7" t="s">
        <v>59</v>
      </c>
      <c r="C24" s="12" t="s">
        <v>60</v>
      </c>
      <c r="D24" s="7" t="s">
        <v>12</v>
      </c>
      <c r="E24" s="9" t="n">
        <v>45292</v>
      </c>
      <c r="F24" s="9" t="n">
        <v>45991</v>
      </c>
      <c r="G24" s="7" t="s">
        <v>39</v>
      </c>
      <c r="H24" s="7" t="s">
        <v>39</v>
      </c>
      <c r="I24" s="11"/>
    </row>
    <row r="25" customFormat="false" ht="15" hidden="false" customHeight="false" outlineLevel="0" collapsed="false">
      <c r="A25" s="6" t="s">
        <v>56</v>
      </c>
      <c r="B25" s="7" t="s">
        <v>61</v>
      </c>
      <c r="C25" s="12" t="s">
        <v>62</v>
      </c>
      <c r="D25" s="7" t="s">
        <v>12</v>
      </c>
      <c r="E25" s="9" t="n">
        <v>45292</v>
      </c>
      <c r="F25" s="9" t="n">
        <v>45991</v>
      </c>
      <c r="G25" s="7" t="s">
        <v>39</v>
      </c>
      <c r="H25" s="7" t="s">
        <v>39</v>
      </c>
      <c r="I25" s="11"/>
    </row>
    <row r="26" customFormat="false" ht="23.85" hidden="false" customHeight="false" outlineLevel="0" collapsed="false">
      <c r="A26" s="6" t="s">
        <v>56</v>
      </c>
      <c r="B26" s="7" t="s">
        <v>63</v>
      </c>
      <c r="C26" s="12" t="s">
        <v>64</v>
      </c>
      <c r="D26" s="7" t="s">
        <v>12</v>
      </c>
      <c r="E26" s="9" t="n">
        <v>45292</v>
      </c>
      <c r="F26" s="9" t="n">
        <v>45657</v>
      </c>
      <c r="G26" s="7" t="s">
        <v>39</v>
      </c>
      <c r="H26" s="7" t="s">
        <v>39</v>
      </c>
      <c r="I26" s="11"/>
    </row>
    <row r="27" customFormat="false" ht="15" hidden="false" customHeight="false" outlineLevel="0" collapsed="false">
      <c r="A27" s="6" t="s">
        <v>56</v>
      </c>
      <c r="B27" s="7" t="s">
        <v>65</v>
      </c>
      <c r="C27" s="12" t="s">
        <v>66</v>
      </c>
      <c r="D27" s="7" t="s">
        <v>12</v>
      </c>
      <c r="E27" s="9" t="n">
        <v>45292</v>
      </c>
      <c r="F27" s="9" t="n">
        <v>45991</v>
      </c>
      <c r="G27" s="7" t="s">
        <v>39</v>
      </c>
      <c r="H27" s="7" t="s">
        <v>39</v>
      </c>
      <c r="I27" s="11"/>
    </row>
    <row r="28" customFormat="false" ht="15" hidden="false" customHeight="false" outlineLevel="0" collapsed="false">
      <c r="A28" s="6" t="s">
        <v>56</v>
      </c>
      <c r="B28" s="7" t="s">
        <v>67</v>
      </c>
      <c r="C28" s="12" t="s">
        <v>68</v>
      </c>
      <c r="D28" s="7" t="s">
        <v>12</v>
      </c>
      <c r="E28" s="9" t="n">
        <v>45292</v>
      </c>
      <c r="F28" s="9" t="n">
        <v>45657</v>
      </c>
      <c r="G28" s="7" t="s">
        <v>39</v>
      </c>
      <c r="H28" s="7" t="s">
        <v>39</v>
      </c>
      <c r="I28" s="11"/>
    </row>
    <row r="29" customFormat="false" ht="15" hidden="false" customHeight="false" outlineLevel="0" collapsed="false">
      <c r="A29" s="6" t="s">
        <v>56</v>
      </c>
      <c r="B29" s="7" t="s">
        <v>69</v>
      </c>
      <c r="C29" s="12" t="s">
        <v>70</v>
      </c>
      <c r="D29" s="7" t="s">
        <v>12</v>
      </c>
      <c r="E29" s="9" t="n">
        <v>45292</v>
      </c>
      <c r="F29" s="9" t="n">
        <v>45657</v>
      </c>
      <c r="G29" s="7" t="s">
        <v>39</v>
      </c>
      <c r="H29" s="7" t="s">
        <v>39</v>
      </c>
      <c r="I29" s="11"/>
    </row>
    <row r="30" customFormat="false" ht="15" hidden="false" customHeight="false" outlineLevel="0" collapsed="false">
      <c r="A30" s="6" t="s">
        <v>56</v>
      </c>
      <c r="B30" s="7" t="s">
        <v>71</v>
      </c>
      <c r="C30" s="12" t="s">
        <v>72</v>
      </c>
      <c r="D30" s="7" t="s">
        <v>12</v>
      </c>
      <c r="E30" s="9" t="n">
        <v>45292</v>
      </c>
      <c r="F30" s="9" t="n">
        <v>45991</v>
      </c>
      <c r="G30" s="7" t="s">
        <v>39</v>
      </c>
      <c r="H30" s="7" t="s">
        <v>39</v>
      </c>
      <c r="I30" s="11"/>
    </row>
    <row r="31" customFormat="false" ht="15" hidden="false" customHeight="false" outlineLevel="0" collapsed="false">
      <c r="A31" s="6" t="s">
        <v>73</v>
      </c>
      <c r="B31" s="7" t="s">
        <v>74</v>
      </c>
      <c r="C31" s="12" t="s">
        <v>75</v>
      </c>
      <c r="D31" s="7" t="s">
        <v>21</v>
      </c>
      <c r="E31" s="13" t="n">
        <v>45658</v>
      </c>
      <c r="F31" s="13" t="n">
        <v>45809</v>
      </c>
      <c r="G31" s="10" t="n">
        <f aca="false">12*28000</f>
        <v>336000</v>
      </c>
      <c r="H31" s="7" t="s">
        <v>18</v>
      </c>
      <c r="I31" s="11"/>
    </row>
    <row r="32" customFormat="false" ht="23.85" hidden="false" customHeight="false" outlineLevel="0" collapsed="false">
      <c r="A32" s="6" t="s">
        <v>73</v>
      </c>
      <c r="B32" s="7" t="s">
        <v>76</v>
      </c>
      <c r="C32" s="12" t="s">
        <v>77</v>
      </c>
      <c r="D32" s="7" t="s">
        <v>21</v>
      </c>
      <c r="E32" s="13" t="n">
        <v>45323</v>
      </c>
      <c r="F32" s="13" t="n">
        <v>45444</v>
      </c>
      <c r="G32" s="10" t="n">
        <v>6000</v>
      </c>
      <c r="H32" s="7" t="s">
        <v>18</v>
      </c>
      <c r="I32" s="11"/>
      <c r="J32" s="20" t="s">
        <v>78</v>
      </c>
    </row>
    <row r="33" customFormat="false" ht="23.85" hidden="false" customHeight="false" outlineLevel="0" collapsed="false">
      <c r="A33" s="6" t="s">
        <v>73</v>
      </c>
      <c r="B33" s="7" t="s">
        <v>79</v>
      </c>
      <c r="C33" s="12" t="s">
        <v>80</v>
      </c>
      <c r="D33" s="7" t="s">
        <v>21</v>
      </c>
      <c r="E33" s="13" t="n">
        <v>45292</v>
      </c>
      <c r="F33" s="14" t="n">
        <v>45329</v>
      </c>
      <c r="G33" s="10" t="n">
        <f aca="false">12*27000</f>
        <v>324000</v>
      </c>
      <c r="H33" s="7" t="s">
        <v>18</v>
      </c>
      <c r="I33" s="11"/>
    </row>
    <row r="34" customFormat="false" ht="35.05" hidden="false" customHeight="false" outlineLevel="0" collapsed="false">
      <c r="A34" s="6" t="s">
        <v>73</v>
      </c>
      <c r="B34" s="7" t="s">
        <v>81</v>
      </c>
      <c r="C34" s="12" t="s">
        <v>82</v>
      </c>
      <c r="D34" s="7" t="s">
        <v>21</v>
      </c>
      <c r="E34" s="13" t="n">
        <v>45567</v>
      </c>
      <c r="F34" s="14" t="n">
        <v>45658</v>
      </c>
      <c r="G34" s="10" t="n">
        <f aca="false">26*3000</f>
        <v>78000</v>
      </c>
      <c r="H34" s="7" t="s">
        <v>18</v>
      </c>
      <c r="I34" s="11"/>
      <c r="J34" s="20" t="s">
        <v>83</v>
      </c>
    </row>
    <row r="35" customFormat="false" ht="15" hidden="false" customHeight="false" outlineLevel="0" collapsed="false">
      <c r="A35" s="6" t="s">
        <v>73</v>
      </c>
      <c r="B35" s="7" t="s">
        <v>84</v>
      </c>
      <c r="C35" s="12" t="s">
        <v>85</v>
      </c>
      <c r="D35" s="7" t="s">
        <v>21</v>
      </c>
      <c r="E35" s="13" t="n">
        <v>45717</v>
      </c>
      <c r="F35" s="13" t="n">
        <v>45839</v>
      </c>
      <c r="G35" s="10" t="n">
        <v>30000</v>
      </c>
      <c r="H35" s="7" t="s">
        <v>18</v>
      </c>
      <c r="I35" s="11"/>
    </row>
    <row r="36" customFormat="false" ht="23.85" hidden="false" customHeight="false" outlineLevel="0" collapsed="false">
      <c r="A36" s="6" t="s">
        <v>73</v>
      </c>
      <c r="B36" s="7" t="s">
        <v>86</v>
      </c>
      <c r="C36" s="12" t="s">
        <v>87</v>
      </c>
      <c r="D36" s="7" t="s">
        <v>21</v>
      </c>
      <c r="E36" s="13" t="n">
        <v>45505</v>
      </c>
      <c r="F36" s="14" t="n">
        <v>46022</v>
      </c>
      <c r="G36" s="10" t="n">
        <f aca="false">500000+200*9000</f>
        <v>2300000</v>
      </c>
      <c r="H36" s="7" t="s">
        <v>13</v>
      </c>
      <c r="I36" s="11"/>
    </row>
    <row r="37" customFormat="false" ht="15" hidden="false" customHeight="false" outlineLevel="0" collapsed="false">
      <c r="A37" s="6" t="s">
        <v>73</v>
      </c>
      <c r="B37" s="7" t="s">
        <v>88</v>
      </c>
      <c r="C37" s="12" t="s">
        <v>89</v>
      </c>
      <c r="D37" s="7" t="s">
        <v>21</v>
      </c>
      <c r="E37" s="13" t="n">
        <v>45505</v>
      </c>
      <c r="F37" s="14" t="n">
        <v>45657</v>
      </c>
      <c r="G37" s="10" t="n">
        <v>90000</v>
      </c>
      <c r="H37" s="7" t="s">
        <v>13</v>
      </c>
      <c r="I37" s="11"/>
    </row>
    <row r="38" customFormat="false" ht="15" hidden="false" customHeight="false" outlineLevel="0" collapsed="false">
      <c r="A38" s="6" t="s">
        <v>73</v>
      </c>
      <c r="B38" s="7" t="s">
        <v>90</v>
      </c>
      <c r="C38" s="12" t="s">
        <v>91</v>
      </c>
      <c r="D38" s="7" t="s">
        <v>21</v>
      </c>
      <c r="E38" s="9" t="n">
        <v>45748</v>
      </c>
      <c r="F38" s="15" t="n">
        <v>45839</v>
      </c>
      <c r="G38" s="10" t="n">
        <f aca="false">10*25000+2*75000</f>
        <v>400000</v>
      </c>
      <c r="H38" s="7" t="s">
        <v>13</v>
      </c>
      <c r="I38" s="11"/>
      <c r="J38" s="1" t="s">
        <v>92</v>
      </c>
    </row>
    <row r="39" customFormat="false" ht="35.05" hidden="false" customHeight="false" outlineLevel="0" collapsed="false">
      <c r="A39" s="6" t="s">
        <v>73</v>
      </c>
      <c r="B39" s="7" t="s">
        <v>93</v>
      </c>
      <c r="C39" s="12" t="s">
        <v>94</v>
      </c>
      <c r="D39" s="7" t="s">
        <v>21</v>
      </c>
      <c r="E39" s="13" t="n">
        <v>45536</v>
      </c>
      <c r="F39" s="14" t="n">
        <v>45657</v>
      </c>
      <c r="G39" s="10" t="n">
        <f aca="false">60000*12</f>
        <v>720000</v>
      </c>
      <c r="H39" s="7" t="s">
        <v>18</v>
      </c>
      <c r="I39" s="11"/>
      <c r="J39" s="2" t="s">
        <v>95</v>
      </c>
    </row>
    <row r="40" customFormat="false" ht="35.05" hidden="false" customHeight="false" outlineLevel="0" collapsed="false">
      <c r="A40" s="6" t="s">
        <v>73</v>
      </c>
      <c r="B40" s="7" t="s">
        <v>96</v>
      </c>
      <c r="C40" s="12" t="s">
        <v>97</v>
      </c>
      <c r="D40" s="7" t="s">
        <v>21</v>
      </c>
      <c r="E40" s="13" t="n">
        <v>45834</v>
      </c>
      <c r="F40" s="14" t="n">
        <v>45955</v>
      </c>
      <c r="G40" s="10" t="n">
        <f aca="false">12*8000</f>
        <v>96000</v>
      </c>
      <c r="H40" s="7" t="s">
        <v>18</v>
      </c>
      <c r="I40" s="11"/>
    </row>
    <row r="41" customFormat="false" ht="35.05" hidden="false" customHeight="false" outlineLevel="0" collapsed="false">
      <c r="A41" s="6" t="s">
        <v>73</v>
      </c>
      <c r="B41" s="7" t="s">
        <v>98</v>
      </c>
      <c r="C41" s="12" t="s">
        <v>99</v>
      </c>
      <c r="D41" s="7" t="s">
        <v>21</v>
      </c>
      <c r="E41" s="13" t="n">
        <v>45764</v>
      </c>
      <c r="F41" s="14" t="n">
        <v>45870</v>
      </c>
      <c r="G41" s="10" t="n">
        <v>48720</v>
      </c>
      <c r="H41" s="7" t="s">
        <v>18</v>
      </c>
      <c r="I41" s="11"/>
    </row>
    <row r="42" customFormat="false" ht="35.05" hidden="false" customHeight="false" outlineLevel="0" collapsed="false">
      <c r="A42" s="6" t="s">
        <v>73</v>
      </c>
      <c r="B42" s="7" t="s">
        <v>100</v>
      </c>
      <c r="C42" s="12" t="s">
        <v>101</v>
      </c>
      <c r="D42" s="7" t="s">
        <v>21</v>
      </c>
      <c r="E42" s="13" t="n">
        <v>45810</v>
      </c>
      <c r="F42" s="14" t="n">
        <v>45901</v>
      </c>
      <c r="G42" s="10" t="n">
        <v>21000</v>
      </c>
      <c r="H42" s="7" t="s">
        <v>18</v>
      </c>
      <c r="I42" s="11"/>
    </row>
    <row r="43" customFormat="false" ht="15" hidden="false" customHeight="false" outlineLevel="0" collapsed="false">
      <c r="A43" s="6" t="s">
        <v>73</v>
      </c>
      <c r="B43" s="7" t="s">
        <v>102</v>
      </c>
      <c r="C43" s="12" t="s">
        <v>103</v>
      </c>
      <c r="D43" s="7" t="s">
        <v>12</v>
      </c>
      <c r="E43" s="9" t="n">
        <v>45292</v>
      </c>
      <c r="F43" s="9" t="n">
        <v>45991</v>
      </c>
      <c r="G43" s="21" t="s">
        <v>39</v>
      </c>
      <c r="H43" s="7" t="s">
        <v>39</v>
      </c>
      <c r="I43" s="11"/>
    </row>
    <row r="44" customFormat="false" ht="23.85" hidden="false" customHeight="false" outlineLevel="0" collapsed="false">
      <c r="A44" s="6" t="s">
        <v>104</v>
      </c>
      <c r="B44" s="7" t="s">
        <v>105</v>
      </c>
      <c r="C44" s="12" t="s">
        <v>106</v>
      </c>
      <c r="D44" s="7" t="s">
        <v>21</v>
      </c>
      <c r="E44" s="9" t="n">
        <v>45292</v>
      </c>
      <c r="F44" s="22" t="n">
        <v>45351</v>
      </c>
      <c r="G44" s="10" t="n">
        <f aca="false">13000*12</f>
        <v>156000</v>
      </c>
      <c r="H44" s="23" t="s">
        <v>18</v>
      </c>
      <c r="I44" s="11"/>
    </row>
    <row r="45" customFormat="false" ht="23.85" hidden="false" customHeight="false" outlineLevel="0" collapsed="false">
      <c r="A45" s="6" t="s">
        <v>104</v>
      </c>
      <c r="B45" s="7" t="s">
        <v>107</v>
      </c>
      <c r="C45" s="12" t="s">
        <v>108</v>
      </c>
      <c r="D45" s="7" t="s">
        <v>12</v>
      </c>
      <c r="E45" s="9" t="n">
        <v>45292</v>
      </c>
      <c r="F45" s="9" t="n">
        <v>45991</v>
      </c>
      <c r="G45" s="7" t="s">
        <v>39</v>
      </c>
      <c r="H45" s="7" t="s">
        <v>39</v>
      </c>
      <c r="I45" s="11"/>
    </row>
    <row r="46" customFormat="false" ht="15" hidden="false" customHeight="false" outlineLevel="0" collapsed="false">
      <c r="A46" s="6" t="s">
        <v>104</v>
      </c>
      <c r="B46" s="7" t="s">
        <v>109</v>
      </c>
      <c r="C46" s="12" t="s">
        <v>110</v>
      </c>
      <c r="D46" s="7" t="s">
        <v>12</v>
      </c>
      <c r="E46" s="9" t="n">
        <v>45292</v>
      </c>
      <c r="F46" s="9" t="n">
        <v>45991</v>
      </c>
      <c r="G46" s="7" t="s">
        <v>39</v>
      </c>
      <c r="H46" s="7" t="s">
        <v>39</v>
      </c>
      <c r="I46" s="11"/>
    </row>
    <row r="47" customFormat="false" ht="15" hidden="false" customHeight="false" outlineLevel="0" collapsed="false">
      <c r="A47" s="6" t="s">
        <v>111</v>
      </c>
      <c r="B47" s="7" t="s">
        <v>112</v>
      </c>
      <c r="C47" s="12" t="s">
        <v>113</v>
      </c>
      <c r="D47" s="7" t="s">
        <v>114</v>
      </c>
      <c r="E47" s="9" t="n">
        <v>45292</v>
      </c>
      <c r="F47" s="9" t="n">
        <v>45991</v>
      </c>
      <c r="G47" s="7" t="s">
        <v>39</v>
      </c>
      <c r="H47" s="7" t="s">
        <v>39</v>
      </c>
      <c r="I47" s="11"/>
    </row>
    <row r="48" customFormat="false" ht="15" hidden="false" customHeight="false" outlineLevel="0" collapsed="false">
      <c r="A48" s="6" t="s">
        <v>111</v>
      </c>
      <c r="B48" s="7" t="s">
        <v>115</v>
      </c>
      <c r="C48" s="12" t="s">
        <v>116</v>
      </c>
      <c r="D48" s="7" t="s">
        <v>114</v>
      </c>
      <c r="E48" s="9" t="n">
        <v>45292</v>
      </c>
      <c r="F48" s="9" t="n">
        <v>45991</v>
      </c>
      <c r="G48" s="7" t="s">
        <v>39</v>
      </c>
      <c r="H48" s="7" t="s">
        <v>39</v>
      </c>
      <c r="I48" s="11"/>
    </row>
    <row r="49" customFormat="false" ht="15" hidden="false" customHeight="false" outlineLevel="0" collapsed="false">
      <c r="A49" s="6" t="s">
        <v>111</v>
      </c>
      <c r="B49" s="7" t="s">
        <v>117</v>
      </c>
      <c r="C49" s="12" t="s">
        <v>118</v>
      </c>
      <c r="D49" s="7" t="s">
        <v>114</v>
      </c>
      <c r="E49" s="9" t="n">
        <v>45292</v>
      </c>
      <c r="F49" s="9" t="n">
        <v>45991</v>
      </c>
      <c r="G49" s="7" t="s">
        <v>39</v>
      </c>
      <c r="H49" s="7" t="s">
        <v>39</v>
      </c>
      <c r="I49" s="11"/>
    </row>
    <row r="50" customFormat="false" ht="15" hidden="false" customHeight="false" outlineLevel="0" collapsed="false">
      <c r="A50" s="6" t="s">
        <v>119</v>
      </c>
      <c r="B50" s="7" t="s">
        <v>120</v>
      </c>
      <c r="C50" s="12" t="s">
        <v>121</v>
      </c>
      <c r="D50" s="7" t="s">
        <v>114</v>
      </c>
      <c r="E50" s="9" t="n">
        <v>45292</v>
      </c>
      <c r="F50" s="9" t="n">
        <v>45991</v>
      </c>
      <c r="G50" s="10" t="n">
        <v>10000</v>
      </c>
      <c r="H50" s="7" t="s">
        <v>18</v>
      </c>
      <c r="I50" s="11"/>
    </row>
    <row r="51" customFormat="false" ht="23.85" hidden="false" customHeight="false" outlineLevel="0" collapsed="false">
      <c r="A51" s="6" t="s">
        <v>119</v>
      </c>
      <c r="B51" s="7" t="s">
        <v>122</v>
      </c>
      <c r="C51" s="12" t="s">
        <v>123</v>
      </c>
      <c r="D51" s="7" t="s">
        <v>114</v>
      </c>
      <c r="E51" s="9" t="n">
        <v>45292</v>
      </c>
      <c r="F51" s="9" t="n">
        <v>45991</v>
      </c>
      <c r="G51" s="10" t="n">
        <v>10000</v>
      </c>
      <c r="H51" s="7" t="s">
        <v>18</v>
      </c>
      <c r="I51" s="11"/>
    </row>
    <row r="52" customFormat="false" ht="15" hidden="false" customHeight="false" outlineLevel="0" collapsed="false">
      <c r="A52" s="6" t="s">
        <v>9</v>
      </c>
      <c r="B52" s="7" t="s">
        <v>124</v>
      </c>
      <c r="C52" s="12" t="s">
        <v>125</v>
      </c>
      <c r="D52" s="7" t="s">
        <v>12</v>
      </c>
      <c r="E52" s="13" t="n">
        <v>45298</v>
      </c>
      <c r="F52" s="13" t="n">
        <v>46022</v>
      </c>
      <c r="G52" s="10" t="n">
        <v>63952</v>
      </c>
      <c r="H52" s="7" t="s">
        <v>13</v>
      </c>
    </row>
    <row r="53" customFormat="false" ht="23.85" hidden="false" customHeight="false" outlineLevel="0" collapsed="false">
      <c r="A53" s="6" t="s">
        <v>9</v>
      </c>
      <c r="B53" s="7" t="s">
        <v>126</v>
      </c>
      <c r="C53" s="12" t="s">
        <v>127</v>
      </c>
      <c r="D53" s="7" t="s">
        <v>12</v>
      </c>
      <c r="E53" s="13" t="n">
        <v>45298</v>
      </c>
      <c r="F53" s="13" t="n">
        <v>46022</v>
      </c>
      <c r="G53" s="10" t="n">
        <v>480000</v>
      </c>
      <c r="H53" s="7" t="s">
        <v>18</v>
      </c>
    </row>
  </sheetData>
  <autoFilter ref="A2:J51"/>
  <mergeCells count="1">
    <mergeCell ref="A1:G1"/>
  </mergeCells>
  <dataValidations count="1">
    <dataValidation allowBlank="true" errorStyle="stop" operator="between" showDropDown="false" showErrorMessage="true" showInputMessage="true" sqref="D3:D53" type="list">
      <formula1>Tabelas!$A$2:$A$4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.86"/>
  </cols>
  <sheetData>
    <row r="1" customFormat="false" ht="15" hidden="false" customHeight="false" outlineLevel="0" collapsed="false">
      <c r="A1" s="24" t="s">
        <v>128</v>
      </c>
    </row>
    <row r="2" customFormat="false" ht="15" hidden="false" customHeight="false" outlineLevel="0" collapsed="false">
      <c r="A2" s="1" t="s">
        <v>114</v>
      </c>
    </row>
    <row r="3" customFormat="false" ht="15" hidden="false" customHeight="false" outlineLevel="0" collapsed="false">
      <c r="A3" s="1" t="s">
        <v>21</v>
      </c>
    </row>
    <row r="4" customFormat="false" ht="15" hidden="false" customHeight="false" outlineLevel="0" collapsed="false">
      <c r="A4" s="1" t="s">
        <v>12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F3ED97DB8AEF45B8D1DADCF77978E1" ma:contentTypeVersion="17" ma:contentTypeDescription="Crie um novo documento." ma:contentTypeScope="" ma:versionID="084dd3eabe6b42efc511f1f2e0d17f12">
  <xsd:schema xmlns:xsd="http://www.w3.org/2001/XMLSchema" xmlns:xs="http://www.w3.org/2001/XMLSchema" xmlns:p="http://schemas.microsoft.com/office/2006/metadata/properties" xmlns:ns2="63977bc9-489b-42a0-b56d-83127858afb9" xmlns:ns3="f7f93a5d-59ac-4453-b357-af9819bae6d3" targetNamespace="http://schemas.microsoft.com/office/2006/metadata/properties" ma:root="true" ma:fieldsID="ea17aadce3d1c540c5d960ebd60f59c8" ns2:_="" ns3:_="">
    <xsd:import namespace="63977bc9-489b-42a0-b56d-83127858afb9"/>
    <xsd:import namespace="f7f93a5d-59ac-4453-b357-af9819bae6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77bc9-489b-42a0-b56d-83127858a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93a5d-59ac-4453-b357-af9819bae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8e14336-92d4-4115-a27a-60ac4cee9cd6}" ma:internalName="TaxCatchAll" ma:showField="CatchAllData" ma:web="f7f93a5d-59ac-4453-b357-af9819bae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CBC9E-E20E-4DFB-BDC0-FF66C1F86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77bc9-489b-42a0-b56d-83127858afb9"/>
    <ds:schemaRef ds:uri="f7f93a5d-59ac-4453-b357-af9819bae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63D60-3995-4923-A0BB-65703AE5FF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2023-11-27T13:59:22Z</dcterms:created>
  <dc:creator>usuario</dc:creator>
  <dc:description/>
  <dc:language>en-US</dc:language>
  <cp:lastModifiedBy/>
  <cp:lastPrinted>2023-12-04T17:10:39Z</cp:lastPrinted>
  <dcterms:modified xsi:type="dcterms:W3CDTF">2025-01-28T17:08:57Z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