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C:\Users\mirthes.andrade\OneDrive - FGV\BDI\2025\1 - BDI 2025_SICRO E TPC_SELIC 13,25\"/>
    </mc:Choice>
  </mc:AlternateContent>
  <xr:revisionPtr revIDLastSave="4" documentId="11_8D11002F583E8A7BDB655B030D5816DD7BF6C979" xr6:coauthVersionLast="47" xr6:coauthVersionMax="47" xr10:uidLastSave="{35D43A96-0CBF-4D01-AB4F-3A889D6BA1FC}"/>
  <bookViews>
    <workbookView xWindow="28680" yWindow="-120" windowWidth="19440" windowHeight="14880" xr2:uid="{00000000-000D-0000-FFFF-FFFF00000000}"/>
  </bookViews>
  <sheets>
    <sheet name="BDI SICRO" sheetId="7" r:id="rId1"/>
  </sheets>
  <definedNames>
    <definedName name="_xlnm.Print_Area" localSheetId="0">'BDI SICRO'!$A$1:$D$44</definedName>
    <definedName name="_xlnm.Print_Titles" localSheetId="0">'BDI SICRO'!$A:$B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C17" i="7"/>
  <c r="D12" i="7"/>
  <c r="D38" i="7"/>
  <c r="C24" i="7" s="1"/>
  <c r="C37" i="7"/>
  <c r="D31" i="7"/>
  <c r="D7" i="7" l="1"/>
  <c r="C5" i="7"/>
  <c r="D16" i="7"/>
  <c r="D15" i="7"/>
  <c r="D14" i="7"/>
  <c r="D8" i="7"/>
  <c r="C11" i="7"/>
  <c r="C12" i="7" s="1"/>
  <c r="D27" i="7"/>
  <c r="D26" i="7"/>
  <c r="C30" i="7"/>
  <c r="C31" i="7" s="1"/>
  <c r="D33" i="7"/>
  <c r="D34" i="7"/>
  <c r="D35" i="7"/>
  <c r="D36" i="7"/>
  <c r="D6" i="7" l="1"/>
  <c r="C6" i="7" s="1"/>
  <c r="C9" i="7" s="1"/>
  <c r="C18" i="7" s="1"/>
  <c r="D25" i="7"/>
  <c r="C25" i="7" s="1"/>
  <c r="C28" i="7" s="1"/>
  <c r="C38" i="7" s="1"/>
  <c r="D37" i="7"/>
  <c r="D17" i="7"/>
  <c r="D9" i="7" l="1"/>
  <c r="D28" i="7"/>
</calcChain>
</file>

<file path=xl/sharedStrings.xml><?xml version="1.0" encoding="utf-8"?>
<sst xmlns="http://schemas.openxmlformats.org/spreadsheetml/2006/main" count="71" uniqueCount="35">
  <si>
    <t>Planilha de Cálculo Exemplificativa para o BDI no SICRO</t>
  </si>
  <si>
    <t>Descrição das Parcelas</t>
  </si>
  <si>
    <t>Intervenção</t>
  </si>
  <si>
    <t>Porte</t>
  </si>
  <si>
    <t>Despesas Indiretas</t>
  </si>
  <si>
    <t>% sobre PV</t>
  </si>
  <si>
    <t>% sobre CD</t>
  </si>
  <si>
    <t>Administração Central</t>
  </si>
  <si>
    <t>Variável - f (CD)</t>
  </si>
  <si>
    <t>Despesas Financeiras</t>
  </si>
  <si>
    <t>Seguros e Garantias Contratuais</t>
  </si>
  <si>
    <t>0,25% do PV</t>
  </si>
  <si>
    <t>Riscos</t>
  </si>
  <si>
    <t>0,50% do PV</t>
  </si>
  <si>
    <t>Subtotal 1</t>
  </si>
  <si>
    <t>Benefícios</t>
  </si>
  <si>
    <t>Lucro</t>
  </si>
  <si>
    <t>Subtotal 2</t>
  </si>
  <si>
    <t>Tributos</t>
  </si>
  <si>
    <t>PIS</t>
  </si>
  <si>
    <t>0,65% do PV</t>
  </si>
  <si>
    <t>COFINS</t>
  </si>
  <si>
    <t>3,00% do PV</t>
  </si>
  <si>
    <t>ISSQN*</t>
  </si>
  <si>
    <t>5,00% do PV</t>
  </si>
  <si>
    <t>Subtotal 3</t>
  </si>
  <si>
    <t>Total - BDI (%)</t>
  </si>
  <si>
    <t>Planilha de Cálculo Exemplificativa para o BDI no SICRO - Com desoneração</t>
  </si>
  <si>
    <t>Contribuição Previdenciária sobre a Receita Bruta (CPRB)</t>
  </si>
  <si>
    <t>4,50% do PV</t>
  </si>
  <si>
    <t>PV = Preço de Venda</t>
  </si>
  <si>
    <t>CD = Custo Direto</t>
  </si>
  <si>
    <t>SELIC (janeiro/2025) = 13,25% a.a.</t>
  </si>
  <si>
    <t>DF = [(1+SELIC)^(1/12)-1] sobre (PV - Lucro), o que resulta em DF =  1,04% sobre (PV - Lucro)</t>
  </si>
  <si>
    <r>
      <rPr>
        <b/>
        <sz val="10"/>
        <rFont val="Arial"/>
        <family val="2"/>
      </rPr>
      <t>Observação:</t>
    </r>
    <r>
      <rPr>
        <sz val="10"/>
        <rFont val="Arial"/>
        <family val="2"/>
      </rPr>
      <t xml:space="preserve"> (*) Limite máximo adotado de 5%, valor variável em função da legislação de cada município. O valor real do ISSQN a ser adotado nos orçamentos dos projetos aprovados pelo DNIT deve ser aquele proveniente das alíquotas dos municípios situados na área de influência das obras.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</si>
</sst>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&quot;% sobre (PV - Lucro)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E6E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/>
      <diagonal/>
    </border>
    <border>
      <left/>
      <right style="thin">
        <color rgb="FFA0A0A0"/>
      </right>
      <top/>
      <bottom/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/>
      <bottom style="thin">
        <color rgb="FFA0A0A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0" fontId="2" fillId="0" borderId="0" xfId="1" applyNumberFormat="1" applyFont="1" applyAlignment="1">
      <alignment horizontal="center"/>
    </xf>
    <xf numFmtId="10" fontId="2" fillId="0" borderId="0" xfId="1" applyNumberFormat="1" applyFont="1"/>
    <xf numFmtId="164" fontId="2" fillId="0" borderId="0" xfId="1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10" fontId="2" fillId="0" borderId="0" xfId="1" applyNumberFormat="1" applyFont="1" applyFill="1" applyAlignment="1">
      <alignment vertical="center"/>
    </xf>
    <xf numFmtId="0" fontId="5" fillId="0" borderId="0" xfId="0" applyFont="1"/>
    <xf numFmtId="2" fontId="8" fillId="0" borderId="0" xfId="0" applyNumberFormat="1" applyFont="1"/>
    <xf numFmtId="2" fontId="8" fillId="0" borderId="0" xfId="1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0" fontId="8" fillId="0" borderId="0" xfId="1" applyNumberFormat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9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2E6E"/>
      <color rgb="FFA0A0A0"/>
      <color rgb="FF003770"/>
      <color rgb="FF003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showGridLines="0" tabSelected="1" view="pageBreakPreview" topLeftCell="A44" zoomScale="85" zoomScaleNormal="40" zoomScaleSheetLayoutView="85" zoomScalePageLayoutView="25" workbookViewId="0">
      <selection activeCell="B7" sqref="B7"/>
    </sheetView>
  </sheetViews>
  <sheetFormatPr defaultColWidth="9.140625" defaultRowHeight="18.75"/>
  <cols>
    <col min="1" max="1" width="32.28515625" style="1" customWidth="1"/>
    <col min="2" max="2" width="25.42578125" style="2" customWidth="1"/>
    <col min="3" max="4" width="17.85546875" style="2" customWidth="1"/>
    <col min="5" max="5" width="6.5703125" style="1" customWidth="1"/>
    <col min="6" max="16384" width="9.140625" style="1"/>
  </cols>
  <sheetData>
    <row r="1" spans="1:28" s="9" customFormat="1" ht="15.95" customHeight="1">
      <c r="A1" s="34" t="s">
        <v>0</v>
      </c>
      <c r="B1" s="33"/>
      <c r="C1" s="33"/>
      <c r="D1" s="33"/>
      <c r="E1" s="8"/>
      <c r="F1" s="8"/>
      <c r="G1" s="8"/>
      <c r="H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s="10" customFormat="1" ht="32.1" customHeight="1">
      <c r="A2" s="40" t="s">
        <v>1</v>
      </c>
      <c r="B2" s="39"/>
      <c r="C2" s="39" t="s">
        <v>2</v>
      </c>
      <c r="D2" s="39"/>
      <c r="I2" s="13"/>
      <c r="J2" s="13"/>
      <c r="K2" s="13"/>
    </row>
    <row r="3" spans="1:28" s="10" customFormat="1" ht="32.1" customHeight="1">
      <c r="A3" s="40"/>
      <c r="B3" s="39"/>
      <c r="C3" s="39" t="s">
        <v>3</v>
      </c>
      <c r="D3" s="39"/>
      <c r="I3" s="13"/>
      <c r="J3" s="13"/>
      <c r="K3" s="13"/>
    </row>
    <row r="4" spans="1:28" s="7" customFormat="1" ht="32.1" customHeight="1">
      <c r="A4" s="37" t="s">
        <v>4</v>
      </c>
      <c r="B4" s="38"/>
      <c r="C4" s="20" t="s">
        <v>5</v>
      </c>
      <c r="D4" s="20" t="s">
        <v>6</v>
      </c>
      <c r="I4" s="13"/>
      <c r="J4" s="13"/>
      <c r="K4" s="13"/>
    </row>
    <row r="5" spans="1:28" s="11" customFormat="1" ht="32.1" customHeight="1">
      <c r="A5" s="21" t="s">
        <v>7</v>
      </c>
      <c r="B5" s="24" t="s">
        <v>8</v>
      </c>
      <c r="C5" s="29">
        <f>D5/(1+D$18/100)</f>
        <v>4.6365707185752747</v>
      </c>
      <c r="D5" s="29">
        <v>6</v>
      </c>
      <c r="F5" s="12"/>
      <c r="G5" s="12"/>
      <c r="H5" s="12"/>
      <c r="I5" s="7"/>
      <c r="J5" s="7"/>
      <c r="K5" s="7"/>
    </row>
    <row r="6" spans="1:28" s="11" customFormat="1" ht="32.1" customHeight="1">
      <c r="A6" s="22" t="s">
        <v>9</v>
      </c>
      <c r="B6" s="25">
        <v>1.04</v>
      </c>
      <c r="C6" s="30">
        <f>D6/(1+D$18/100)</f>
        <v>0.95963277421136628</v>
      </c>
      <c r="D6" s="30">
        <f>D18-(D5+D7+D8+D11+D14+D15+D16)</f>
        <v>1.2418222420723595</v>
      </c>
      <c r="F6" s="12"/>
      <c r="G6" s="12"/>
      <c r="H6" s="12"/>
      <c r="I6" s="7"/>
      <c r="J6" s="7"/>
      <c r="K6" s="1"/>
    </row>
    <row r="7" spans="1:28" s="11" customFormat="1" ht="32.1" customHeight="1">
      <c r="A7" s="22" t="s">
        <v>10</v>
      </c>
      <c r="B7" s="26" t="s">
        <v>11</v>
      </c>
      <c r="C7" s="30">
        <v>0.25</v>
      </c>
      <c r="D7" s="30">
        <f>C7*(1+D$18/100)</f>
        <v>0.3235149620366235</v>
      </c>
      <c r="F7" s="12"/>
      <c r="G7" s="12"/>
      <c r="H7" s="12"/>
      <c r="I7" s="1"/>
      <c r="J7" s="1"/>
      <c r="K7" s="8"/>
    </row>
    <row r="8" spans="1:28" s="11" customFormat="1" ht="32.1" customHeight="1">
      <c r="A8" s="22" t="s">
        <v>12</v>
      </c>
      <c r="B8" s="26" t="s">
        <v>13</v>
      </c>
      <c r="C8" s="30">
        <v>0.5</v>
      </c>
      <c r="D8" s="30">
        <f>C8*(1+D$18/100)</f>
        <v>0.647029924073247</v>
      </c>
      <c r="F8" s="12"/>
      <c r="G8" s="12"/>
      <c r="H8" s="12"/>
      <c r="I8" s="8"/>
      <c r="J8" s="8"/>
      <c r="K8" s="10"/>
    </row>
    <row r="9" spans="1:28" s="11" customFormat="1" ht="32.1" customHeight="1">
      <c r="A9" s="23"/>
      <c r="B9" s="27" t="s">
        <v>14</v>
      </c>
      <c r="C9" s="31">
        <f t="shared" ref="C9:D9" si="0">SUM(C5:C8)</f>
        <v>6.3462034927866409</v>
      </c>
      <c r="D9" s="31">
        <f t="shared" si="0"/>
        <v>8.2123671281822297</v>
      </c>
      <c r="F9" s="12"/>
      <c r="G9" s="12"/>
      <c r="H9" s="12"/>
      <c r="I9" s="10"/>
      <c r="J9" s="10"/>
      <c r="K9" s="10"/>
    </row>
    <row r="10" spans="1:28" s="11" customFormat="1" ht="32.1" customHeight="1">
      <c r="A10" s="41" t="s">
        <v>15</v>
      </c>
      <c r="B10" s="42"/>
      <c r="C10" s="28" t="s">
        <v>5</v>
      </c>
      <c r="D10" s="28" t="s">
        <v>6</v>
      </c>
      <c r="F10" s="12"/>
      <c r="G10" s="12"/>
      <c r="H10" s="12"/>
      <c r="I10" s="10"/>
      <c r="J10" s="10"/>
      <c r="K10" s="7"/>
    </row>
    <row r="11" spans="1:28" s="11" customFormat="1" ht="32.1" customHeight="1">
      <c r="A11" s="21" t="s">
        <v>16</v>
      </c>
      <c r="B11" s="24" t="s">
        <v>8</v>
      </c>
      <c r="C11" s="29">
        <f>D11/(1+D$18/100)</f>
        <v>7.7276178642921236</v>
      </c>
      <c r="D11" s="29">
        <v>10</v>
      </c>
      <c r="F11" s="12"/>
      <c r="G11" s="12"/>
      <c r="H11" s="12"/>
      <c r="I11" s="7"/>
      <c r="J11" s="7"/>
    </row>
    <row r="12" spans="1:28" s="11" customFormat="1" ht="32.1" customHeight="1">
      <c r="A12" s="23"/>
      <c r="B12" s="27" t="s">
        <v>17</v>
      </c>
      <c r="C12" s="30">
        <f t="shared" ref="C12:D12" si="1">C11</f>
        <v>7.7276178642921236</v>
      </c>
      <c r="D12" s="31">
        <f t="shared" si="1"/>
        <v>10</v>
      </c>
      <c r="F12" s="12"/>
      <c r="G12" s="12"/>
      <c r="H12" s="12"/>
    </row>
    <row r="13" spans="1:28" s="11" customFormat="1" ht="32.1" customHeight="1">
      <c r="A13" s="41" t="s">
        <v>18</v>
      </c>
      <c r="B13" s="42"/>
      <c r="C13" s="20" t="s">
        <v>5</v>
      </c>
      <c r="D13" s="28" t="s">
        <v>6</v>
      </c>
      <c r="F13" s="12"/>
      <c r="G13" s="12"/>
      <c r="H13" s="12"/>
    </row>
    <row r="14" spans="1:28" s="11" customFormat="1" ht="32.1" customHeight="1">
      <c r="A14" s="21" t="s">
        <v>19</v>
      </c>
      <c r="B14" s="24" t="s">
        <v>20</v>
      </c>
      <c r="C14" s="29">
        <v>0.65</v>
      </c>
      <c r="D14" s="29">
        <f>C14*(1+D$18/100)</f>
        <v>0.84113890129522118</v>
      </c>
      <c r="F14" s="12"/>
      <c r="G14" s="12"/>
      <c r="H14" s="12"/>
    </row>
    <row r="15" spans="1:28" s="11" customFormat="1" ht="32.1" customHeight="1">
      <c r="A15" s="22" t="s">
        <v>21</v>
      </c>
      <c r="B15" s="26" t="s">
        <v>22</v>
      </c>
      <c r="C15" s="30">
        <v>3</v>
      </c>
      <c r="D15" s="30">
        <f>C15*(1+D$18/100)</f>
        <v>3.8821795444394818</v>
      </c>
      <c r="F15" s="12"/>
      <c r="G15" s="12"/>
      <c r="H15" s="12"/>
    </row>
    <row r="16" spans="1:28" s="11" customFormat="1" ht="32.1" customHeight="1">
      <c r="A16" s="22" t="s">
        <v>23</v>
      </c>
      <c r="B16" s="26" t="s">
        <v>24</v>
      </c>
      <c r="C16" s="30">
        <v>5</v>
      </c>
      <c r="D16" s="30">
        <f>C16*(1+D$18/100)</f>
        <v>6.4702992407324702</v>
      </c>
      <c r="F16" s="12"/>
      <c r="G16" s="12"/>
      <c r="H16" s="12"/>
    </row>
    <row r="17" spans="1:8" s="11" customFormat="1" ht="32.1" customHeight="1">
      <c r="A17" s="23"/>
      <c r="B17" s="27" t="s">
        <v>25</v>
      </c>
      <c r="C17" s="31">
        <f t="shared" ref="C17:D17" si="2">SUM(C14:C16)</f>
        <v>8.65</v>
      </c>
      <c r="D17" s="31">
        <f t="shared" si="2"/>
        <v>11.193617686467174</v>
      </c>
      <c r="F17" s="12"/>
      <c r="G17" s="12"/>
      <c r="H17" s="12"/>
    </row>
    <row r="18" spans="1:8" s="11" customFormat="1" ht="32.1" customHeight="1">
      <c r="A18" s="45" t="s">
        <v>26</v>
      </c>
      <c r="B18" s="46"/>
      <c r="C18" s="36">
        <f>C9+C12+C17</f>
        <v>22.723821357078762</v>
      </c>
      <c r="D18" s="36">
        <f>((1+(D5/100+D11/100-($B6/100*D11/100)))/(1-($B6/100+C8/100+C7/100+C14/100+C15/100+C16/100))-1)*100</f>
        <v>29.405984814649401</v>
      </c>
      <c r="F18" s="12"/>
      <c r="G18" s="12"/>
      <c r="H18" s="12"/>
    </row>
    <row r="19" spans="1:8" s="3" customFormat="1">
      <c r="A19" s="14"/>
      <c r="B19" s="14"/>
      <c r="C19" s="15"/>
      <c r="D19" s="15"/>
    </row>
    <row r="20" spans="1:8" s="11" customFormat="1">
      <c r="A20" s="34" t="s">
        <v>27</v>
      </c>
      <c r="B20" s="33"/>
      <c r="C20" s="33"/>
      <c r="D20" s="33"/>
    </row>
    <row r="21" spans="1:8" s="10" customFormat="1" ht="32.1" customHeight="1">
      <c r="A21" s="40" t="s">
        <v>1</v>
      </c>
      <c r="B21" s="39"/>
      <c r="C21" s="39" t="s">
        <v>2</v>
      </c>
      <c r="D21" s="39"/>
    </row>
    <row r="22" spans="1:8" s="10" customFormat="1" ht="32.1" customHeight="1">
      <c r="A22" s="40"/>
      <c r="B22" s="39"/>
      <c r="C22" s="39" t="s">
        <v>3</v>
      </c>
      <c r="D22" s="39"/>
    </row>
    <row r="23" spans="1:8" s="7" customFormat="1" ht="32.1" customHeight="1">
      <c r="A23" s="37" t="s">
        <v>4</v>
      </c>
      <c r="B23" s="38"/>
      <c r="C23" s="20" t="s">
        <v>5</v>
      </c>
      <c r="D23" s="20" t="s">
        <v>6</v>
      </c>
    </row>
    <row r="24" spans="1:8" s="11" customFormat="1" ht="32.1" customHeight="1">
      <c r="A24" s="21" t="s">
        <v>7</v>
      </c>
      <c r="B24" s="24" t="s">
        <v>8</v>
      </c>
      <c r="C24" s="29">
        <f>D24/(1+D$38/100)</f>
        <v>4.4036032304825019</v>
      </c>
      <c r="D24" s="29">
        <v>6</v>
      </c>
    </row>
    <row r="25" spans="1:8" s="11" customFormat="1" ht="32.1" customHeight="1">
      <c r="A25" s="22" t="s">
        <v>9</v>
      </c>
      <c r="B25" s="25">
        <v>1.04</v>
      </c>
      <c r="C25" s="30">
        <f>D25/(1+D$38/100)</f>
        <v>0.96367087733830137</v>
      </c>
      <c r="D25" s="30">
        <f>D38-(D24+D26+D27+D30+D33+D34+D35+D36)</f>
        <v>1.3130213966611777</v>
      </c>
    </row>
    <row r="26" spans="1:8" s="11" customFormat="1" ht="32.1" customHeight="1">
      <c r="A26" s="22" t="s">
        <v>10</v>
      </c>
      <c r="B26" s="26" t="s">
        <v>11</v>
      </c>
      <c r="C26" s="30">
        <v>0.25</v>
      </c>
      <c r="D26" s="30">
        <f>C26*(1+D$38/100)</f>
        <v>0.34063014342816833</v>
      </c>
    </row>
    <row r="27" spans="1:8" s="11" customFormat="1" ht="32.1" customHeight="1">
      <c r="A27" s="22" t="s">
        <v>12</v>
      </c>
      <c r="B27" s="26" t="s">
        <v>13</v>
      </c>
      <c r="C27" s="30">
        <v>0.5</v>
      </c>
      <c r="D27" s="30">
        <f>C27*(1+D$38/100)</f>
        <v>0.68126028685633666</v>
      </c>
    </row>
    <row r="28" spans="1:8" s="11" customFormat="1" ht="32.1" customHeight="1">
      <c r="A28" s="23"/>
      <c r="B28" s="27" t="s">
        <v>14</v>
      </c>
      <c r="C28" s="31">
        <f t="shared" ref="C28:D28" si="3">SUM(C24:C27)</f>
        <v>6.1172741078208031</v>
      </c>
      <c r="D28" s="31">
        <f t="shared" si="3"/>
        <v>8.3349118269456817</v>
      </c>
    </row>
    <row r="29" spans="1:8" s="11" customFormat="1" ht="32.1" customHeight="1">
      <c r="A29" s="41" t="s">
        <v>15</v>
      </c>
      <c r="B29" s="42"/>
      <c r="C29" s="28" t="s">
        <v>5</v>
      </c>
      <c r="D29" s="28" t="s">
        <v>6</v>
      </c>
    </row>
    <row r="30" spans="1:8" s="11" customFormat="1" ht="32.1" customHeight="1">
      <c r="A30" s="21" t="s">
        <v>16</v>
      </c>
      <c r="B30" s="24" t="s">
        <v>8</v>
      </c>
      <c r="C30" s="29">
        <f>D30/(1+D$38/100)</f>
        <v>7.3393387174708362</v>
      </c>
      <c r="D30" s="29">
        <v>10</v>
      </c>
    </row>
    <row r="31" spans="1:8" s="11" customFormat="1" ht="32.1" customHeight="1">
      <c r="A31" s="23"/>
      <c r="B31" s="27" t="s">
        <v>17</v>
      </c>
      <c r="C31" s="30">
        <f t="shared" ref="C31:D31" si="4">C30</f>
        <v>7.3393387174708362</v>
      </c>
      <c r="D31" s="31">
        <f t="shared" si="4"/>
        <v>10</v>
      </c>
    </row>
    <row r="32" spans="1:8" s="11" customFormat="1" ht="32.1" customHeight="1">
      <c r="A32" s="47" t="s">
        <v>18</v>
      </c>
      <c r="B32" s="48"/>
      <c r="C32" s="20" t="s">
        <v>5</v>
      </c>
      <c r="D32" s="28" t="s">
        <v>6</v>
      </c>
    </row>
    <row r="33" spans="1:8" s="11" customFormat="1" ht="32.1" customHeight="1">
      <c r="A33" s="21" t="s">
        <v>19</v>
      </c>
      <c r="B33" s="24" t="s">
        <v>20</v>
      </c>
      <c r="C33" s="29">
        <v>0.65</v>
      </c>
      <c r="D33" s="29">
        <f>C33*(1+D$38/100)</f>
        <v>0.88563837291323766</v>
      </c>
    </row>
    <row r="34" spans="1:8" s="11" customFormat="1" ht="32.1" customHeight="1">
      <c r="A34" s="22" t="s">
        <v>21</v>
      </c>
      <c r="B34" s="26" t="s">
        <v>22</v>
      </c>
      <c r="C34" s="30">
        <v>3</v>
      </c>
      <c r="D34" s="30">
        <f>C34*(1+D$38/100)</f>
        <v>4.0875617211380195</v>
      </c>
    </row>
    <row r="35" spans="1:8" s="11" customFormat="1" ht="32.1" customHeight="1">
      <c r="A35" s="22" t="s">
        <v>23</v>
      </c>
      <c r="B35" s="26" t="s">
        <v>24</v>
      </c>
      <c r="C35" s="30">
        <v>5</v>
      </c>
      <c r="D35" s="30">
        <f>C35*(1+D$38/100)</f>
        <v>6.8126028685633671</v>
      </c>
    </row>
    <row r="36" spans="1:8" s="11" customFormat="1" ht="32.1" customHeight="1">
      <c r="A36" s="35" t="s">
        <v>28</v>
      </c>
      <c r="B36" s="26" t="s">
        <v>29</v>
      </c>
      <c r="C36" s="30">
        <v>4.5</v>
      </c>
      <c r="D36" s="30">
        <f>C36*(1+D$38/100)</f>
        <v>6.1313425817070302</v>
      </c>
    </row>
    <row r="37" spans="1:8" s="11" customFormat="1" ht="32.1" customHeight="1">
      <c r="A37" s="23"/>
      <c r="B37" s="27" t="s">
        <v>25</v>
      </c>
      <c r="C37" s="31">
        <f t="shared" ref="C37:D37" si="5">SUM(C33:C36)</f>
        <v>13.15</v>
      </c>
      <c r="D37" s="31">
        <f t="shared" si="5"/>
        <v>17.917145544321656</v>
      </c>
    </row>
    <row r="38" spans="1:8" s="11" customFormat="1" ht="32.1" customHeight="1">
      <c r="A38" s="45" t="s">
        <v>26</v>
      </c>
      <c r="B38" s="46"/>
      <c r="C38" s="36">
        <f>C28+C31+C37</f>
        <v>26.606612825291641</v>
      </c>
      <c r="D38" s="36">
        <f>((1+(D24/100+D30/100-($B25/100*D30/100)))/(1-($B25/100+C27/100+C26/100+C33/100+C34/100+C35/100+C36/100))-1)*100</f>
        <v>36.252057371267334</v>
      </c>
      <c r="F38" s="12"/>
      <c r="G38" s="12"/>
      <c r="H38" s="12"/>
    </row>
    <row r="39" spans="1:8" s="3" customFormat="1" ht="15.95" customHeight="1">
      <c r="A39" s="14"/>
      <c r="B39" s="16"/>
      <c r="C39" s="15"/>
      <c r="D39" s="15"/>
    </row>
    <row r="40" spans="1:8" ht="15.95" customHeight="1">
      <c r="A40" s="17" t="s">
        <v>30</v>
      </c>
      <c r="B40" s="18"/>
      <c r="C40" s="19"/>
      <c r="D40" s="19"/>
    </row>
    <row r="41" spans="1:8" ht="15.95" customHeight="1">
      <c r="A41" s="17" t="s">
        <v>31</v>
      </c>
      <c r="B41" s="18"/>
      <c r="C41" s="18"/>
      <c r="D41" s="18"/>
    </row>
    <row r="42" spans="1:8" ht="15.95" customHeight="1">
      <c r="A42" s="17" t="s">
        <v>32</v>
      </c>
      <c r="B42" s="18"/>
      <c r="C42" s="18"/>
      <c r="D42" s="18"/>
    </row>
    <row r="43" spans="1:8" ht="32.1" customHeight="1">
      <c r="A43" s="44" t="s">
        <v>33</v>
      </c>
      <c r="B43" s="44"/>
      <c r="C43" s="18"/>
      <c r="D43" s="18"/>
    </row>
    <row r="44" spans="1:8" ht="120.75" customHeight="1">
      <c r="A44" s="43" t="s">
        <v>34</v>
      </c>
      <c r="B44" s="43"/>
      <c r="C44" s="32"/>
      <c r="D44" s="32"/>
    </row>
    <row r="45" spans="1:8">
      <c r="B45" s="1"/>
      <c r="C45" s="1"/>
      <c r="D45" s="1"/>
    </row>
    <row r="46" spans="1:8">
      <c r="A46" s="5"/>
      <c r="B46" s="1"/>
      <c r="C46" s="1"/>
      <c r="D46" s="1"/>
    </row>
    <row r="47" spans="1:8">
      <c r="A47" s="6"/>
      <c r="B47" s="1"/>
      <c r="C47" s="1"/>
      <c r="D47" s="1"/>
    </row>
    <row r="48" spans="1:8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D61" s="4"/>
    </row>
  </sheetData>
  <mergeCells count="16">
    <mergeCell ref="A44:B44"/>
    <mergeCell ref="A43:B43"/>
    <mergeCell ref="A10:B10"/>
    <mergeCell ref="A13:B13"/>
    <mergeCell ref="C22:D22"/>
    <mergeCell ref="C21:D21"/>
    <mergeCell ref="A18:B18"/>
    <mergeCell ref="A32:B32"/>
    <mergeCell ref="A38:B38"/>
    <mergeCell ref="A4:B4"/>
    <mergeCell ref="C3:D3"/>
    <mergeCell ref="C2:D2"/>
    <mergeCell ref="A2:B3"/>
    <mergeCell ref="A29:B29"/>
    <mergeCell ref="A21:B22"/>
    <mergeCell ref="A23:B23"/>
  </mergeCells>
  <printOptions horizontalCentered="1"/>
  <pageMargins left="0.19685039370078741" right="0.19685039370078741" top="1.3779527559055118" bottom="0.19685039370078741" header="0" footer="0.19685039370078741"/>
  <pageSetup paperSize="9" scale="50" orientation="portrait" r:id="rId1"/>
  <headerFooter scaleWithDoc="0">
    <oddHeader>&amp;L&amp;G&amp;C&amp;"-,Negrito"&amp;8
SISTEMA DE CUSTOS REFERENCIAIS DE OBRAS
Benefícios e Despesas Indiretas - BDI</oddHeader>
    <oddFooter>&amp;C&amp;8_______________________________________________________________________________________________________________________________________________
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FEAC696FAEC458AD148EABFAC7E93" ma:contentTypeVersion="12" ma:contentTypeDescription="Create a new document." ma:contentTypeScope="" ma:versionID="c7d5ecfffc9f36a6d0c0aad1def7e180">
  <xsd:schema xmlns:xsd="http://www.w3.org/2001/XMLSchema" xmlns:xs="http://www.w3.org/2001/XMLSchema" xmlns:p="http://schemas.microsoft.com/office/2006/metadata/properties" xmlns:ns2="377f1210-2ce2-4eee-aefb-593fa55b37b2" xmlns:ns3="bda8fec1-f1ff-4619-b4a9-1ec6a6dee85a" targetNamespace="http://schemas.microsoft.com/office/2006/metadata/properties" ma:root="true" ma:fieldsID="3e89b175c487346fc0b2cb02ede7ec52" ns2:_="" ns3:_="">
    <xsd:import namespace="377f1210-2ce2-4eee-aefb-593fa55b37b2"/>
    <xsd:import namespace="bda8fec1-f1ff-4619-b4a9-1ec6a6dee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f1210-2ce2-4eee-aefb-593fa55b3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40c98fe-ba56-4a3d-83b3-c6370defb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8fec1-f1ff-4619-b4a9-1ec6a6dee85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c0d5f8-02d1-4b50-b24d-c9b6b10e5c20}" ma:internalName="TaxCatchAll" ma:showField="CatchAllData" ma:web="bda8fec1-f1ff-4619-b4a9-1ec6a6dee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f1210-2ce2-4eee-aefb-593fa55b37b2">
      <Terms xmlns="http://schemas.microsoft.com/office/infopath/2007/PartnerControls"/>
    </lcf76f155ced4ddcb4097134ff3c332f>
    <TaxCatchAll xmlns="bda8fec1-f1ff-4619-b4a9-1ec6a6dee85a" xsi:nil="true"/>
    <SharedWithUsers xmlns="bda8fec1-f1ff-4619-b4a9-1ec6a6dee85a">
      <UserInfo>
        <DisplayName>CGCIT Members</DisplayName>
        <AccountId>81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1B079-247E-46F4-85AA-B6EFA2DB14E4}"/>
</file>

<file path=customXml/itemProps2.xml><?xml version="1.0" encoding="utf-8"?>
<ds:datastoreItem xmlns:ds="http://schemas.openxmlformats.org/officeDocument/2006/customXml" ds:itemID="{C75D75D9-E800-4294-9D2B-5799A6BACC93}"/>
</file>

<file path=customXml/itemProps3.xml><?xml version="1.0" encoding="utf-8"?>
<ds:datastoreItem xmlns:ds="http://schemas.openxmlformats.org/officeDocument/2006/customXml" ds:itemID="{7932091D-875B-42FB-9610-B53F8BFA3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DNIT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DNIT</dc:creator>
  <cp:keywords/>
  <dc:description/>
  <cp:lastModifiedBy>Fabio Heidi Gobara</cp:lastModifiedBy>
  <cp:revision/>
  <dcterms:created xsi:type="dcterms:W3CDTF">2018-05-28T19:09:55Z</dcterms:created>
  <dcterms:modified xsi:type="dcterms:W3CDTF">2025-01-31T14:22:33Z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0x010100DE1FEAC696FAEC458AD148EABFAC7E93</vt:lpwstr>
  </property>
  <property fmtid="{D5CDD505-2E9C-101B-9397-08002B2CF9AE}" pid="3" name="MediaServiceImageTags">
    <vt:lpwstr/>
  </property>
</Properties>
</file>